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chih\Downloads\"/>
    </mc:Choice>
  </mc:AlternateContent>
  <xr:revisionPtr revIDLastSave="0" documentId="13_ncr:1_{95D2B77F-A285-4615-AF6C-11513BD3F3FC}" xr6:coauthVersionLast="47" xr6:coauthVersionMax="47" xr10:uidLastSave="{00000000-0000-0000-0000-000000000000}"/>
  <bookViews>
    <workbookView xWindow="-120" yWindow="-120" windowWidth="29040" windowHeight="16440" activeTab="7" xr2:uid="{00000000-000D-0000-FFFF-FFFF00000000}"/>
  </bookViews>
  <sheets>
    <sheet name="Data" sheetId="1" r:id="rId1"/>
    <sheet name="Pusat Cluster" sheetId="2" r:id="rId2"/>
    <sheet name="Iterasi 1" sheetId="4" r:id="rId3"/>
    <sheet name="Pusat Cluster 2" sheetId="5" r:id="rId4"/>
    <sheet name="Iterasi 2" sheetId="6" r:id="rId5"/>
    <sheet name="Pusat Cluster 3" sheetId="7" r:id="rId6"/>
    <sheet name="Iterasi 3" sheetId="9" r:id="rId7"/>
    <sheet name="Sheet1" sheetId="10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9" i="10" l="1"/>
  <c r="C649" i="10"/>
  <c r="A649" i="10"/>
  <c r="F648" i="10"/>
  <c r="C648" i="10"/>
  <c r="A648" i="10"/>
  <c r="F647" i="10"/>
  <c r="C647" i="10"/>
  <c r="A647" i="10"/>
  <c r="F646" i="10"/>
  <c r="C646" i="10"/>
  <c r="A646" i="10"/>
  <c r="F645" i="10"/>
  <c r="C645" i="10"/>
  <c r="A645" i="10"/>
  <c r="F644" i="10"/>
  <c r="C644" i="10"/>
  <c r="A644" i="10"/>
  <c r="F643" i="10"/>
  <c r="C643" i="10"/>
  <c r="A643" i="10"/>
  <c r="F642" i="10"/>
  <c r="C642" i="10"/>
  <c r="A642" i="10"/>
  <c r="F641" i="10"/>
  <c r="C641" i="10"/>
  <c r="A641" i="10"/>
  <c r="F640" i="10"/>
  <c r="C640" i="10"/>
  <c r="A640" i="10"/>
  <c r="F538" i="10"/>
  <c r="F539" i="10"/>
  <c r="F540" i="10"/>
  <c r="F541" i="10"/>
  <c r="F542" i="10"/>
  <c r="F543" i="10"/>
  <c r="F544" i="10"/>
  <c r="F545" i="10"/>
  <c r="F546" i="10"/>
  <c r="E538" i="10"/>
  <c r="E539" i="10"/>
  <c r="E540" i="10"/>
  <c r="E541" i="10"/>
  <c r="E542" i="10"/>
  <c r="E543" i="10"/>
  <c r="E544" i="10"/>
  <c r="E545" i="10"/>
  <c r="E546" i="10"/>
  <c r="F537" i="10"/>
  <c r="E537" i="10"/>
  <c r="F529" i="10"/>
  <c r="C529" i="10"/>
  <c r="A529" i="10"/>
  <c r="F528" i="10"/>
  <c r="C528" i="10"/>
  <c r="A528" i="10"/>
  <c r="F527" i="10"/>
  <c r="C527" i="10"/>
  <c r="A527" i="10"/>
  <c r="F526" i="10"/>
  <c r="C526" i="10"/>
  <c r="A526" i="10"/>
  <c r="F525" i="10"/>
  <c r="C525" i="10"/>
  <c r="A525" i="10"/>
  <c r="F524" i="10"/>
  <c r="C524" i="10"/>
  <c r="A524" i="10"/>
  <c r="F523" i="10"/>
  <c r="C523" i="10"/>
  <c r="A523" i="10"/>
  <c r="F522" i="10"/>
  <c r="C522" i="10"/>
  <c r="A522" i="10"/>
  <c r="F521" i="10"/>
  <c r="C521" i="10"/>
  <c r="A521" i="10"/>
  <c r="F520" i="10"/>
  <c r="C520" i="10"/>
  <c r="A520" i="10"/>
  <c r="L617" i="10"/>
  <c r="G592" i="10"/>
  <c r="K592" i="10" s="1"/>
  <c r="G591" i="10"/>
  <c r="K591" i="10" s="1"/>
  <c r="G590" i="10"/>
  <c r="J590" i="10" s="1"/>
  <c r="J589" i="10"/>
  <c r="G589" i="10"/>
  <c r="K589" i="10" s="1"/>
  <c r="G588" i="10"/>
  <c r="H588" i="10" s="1"/>
  <c r="G587" i="10"/>
  <c r="J587" i="10" s="1"/>
  <c r="G586" i="10"/>
  <c r="K586" i="10" s="1"/>
  <c r="G585" i="10"/>
  <c r="K585" i="10" s="1"/>
  <c r="G584" i="10"/>
  <c r="I584" i="10" s="1"/>
  <c r="G583" i="10"/>
  <c r="I583" i="10" s="1"/>
  <c r="G577" i="10"/>
  <c r="K577" i="10" s="1"/>
  <c r="G576" i="10"/>
  <c r="K576" i="10" s="1"/>
  <c r="G575" i="10"/>
  <c r="I575" i="10" s="1"/>
  <c r="G574" i="10"/>
  <c r="I574" i="10" s="1"/>
  <c r="G573" i="10"/>
  <c r="K573" i="10" s="1"/>
  <c r="G572" i="10"/>
  <c r="I572" i="10" s="1"/>
  <c r="G571" i="10"/>
  <c r="K571" i="10" s="1"/>
  <c r="G570" i="10"/>
  <c r="K570" i="10" s="1"/>
  <c r="G569" i="10"/>
  <c r="J569" i="10" s="1"/>
  <c r="G568" i="10"/>
  <c r="K568" i="10" s="1"/>
  <c r="G562" i="10"/>
  <c r="K562" i="10" s="1"/>
  <c r="G561" i="10"/>
  <c r="K561" i="10" s="1"/>
  <c r="H560" i="10"/>
  <c r="G560" i="10"/>
  <c r="J560" i="10" s="1"/>
  <c r="G559" i="10"/>
  <c r="K559" i="10" s="1"/>
  <c r="J558" i="10"/>
  <c r="G558" i="10"/>
  <c r="H558" i="10" s="1"/>
  <c r="G557" i="10"/>
  <c r="J557" i="10" s="1"/>
  <c r="G556" i="10"/>
  <c r="K556" i="10" s="1"/>
  <c r="G555" i="10"/>
  <c r="K555" i="10" s="1"/>
  <c r="K554" i="10"/>
  <c r="J554" i="10"/>
  <c r="H554" i="10"/>
  <c r="G554" i="10"/>
  <c r="I554" i="10" s="1"/>
  <c r="G553" i="10"/>
  <c r="I553" i="10" s="1"/>
  <c r="G546" i="10"/>
  <c r="G545" i="10"/>
  <c r="G544" i="10"/>
  <c r="G543" i="10"/>
  <c r="G542" i="10"/>
  <c r="G541" i="10"/>
  <c r="G540" i="10"/>
  <c r="G539" i="10"/>
  <c r="G538" i="10"/>
  <c r="G537" i="10"/>
  <c r="L499" i="10"/>
  <c r="F418" i="10"/>
  <c r="F419" i="10"/>
  <c r="F420" i="10"/>
  <c r="F421" i="10"/>
  <c r="F422" i="10"/>
  <c r="F423" i="10"/>
  <c r="F424" i="10"/>
  <c r="F425" i="10"/>
  <c r="F426" i="10"/>
  <c r="E418" i="10"/>
  <c r="E419" i="10"/>
  <c r="E420" i="10"/>
  <c r="E421" i="10"/>
  <c r="E422" i="10"/>
  <c r="E423" i="10"/>
  <c r="E424" i="10"/>
  <c r="E425" i="10"/>
  <c r="E426" i="10"/>
  <c r="F417" i="10"/>
  <c r="E417" i="10"/>
  <c r="E427" i="10" s="1"/>
  <c r="L497" i="10"/>
  <c r="G472" i="10"/>
  <c r="K472" i="10" s="1"/>
  <c r="G471" i="10"/>
  <c r="K471" i="10" s="1"/>
  <c r="G470" i="10"/>
  <c r="J470" i="10" s="1"/>
  <c r="G469" i="10"/>
  <c r="K469" i="10" s="1"/>
  <c r="G468" i="10"/>
  <c r="H468" i="10" s="1"/>
  <c r="G467" i="10"/>
  <c r="I467" i="10" s="1"/>
  <c r="G466" i="10"/>
  <c r="K466" i="10" s="1"/>
  <c r="G465" i="10"/>
  <c r="K465" i="10" s="1"/>
  <c r="G464" i="10"/>
  <c r="K464" i="10" s="1"/>
  <c r="G463" i="10"/>
  <c r="I463" i="10" s="1"/>
  <c r="G457" i="10"/>
  <c r="K457" i="10" s="1"/>
  <c r="G456" i="10"/>
  <c r="K456" i="10" s="1"/>
  <c r="G455" i="10"/>
  <c r="K455" i="10" s="1"/>
  <c r="G454" i="10"/>
  <c r="I454" i="10" s="1"/>
  <c r="K453" i="10"/>
  <c r="G453" i="10"/>
  <c r="I453" i="10" s="1"/>
  <c r="G452" i="10"/>
  <c r="J452" i="10" s="1"/>
  <c r="G451" i="10"/>
  <c r="K451" i="10" s="1"/>
  <c r="G450" i="10"/>
  <c r="K450" i="10" s="1"/>
  <c r="G449" i="10"/>
  <c r="J449" i="10" s="1"/>
  <c r="G448" i="10"/>
  <c r="K448" i="10" s="1"/>
  <c r="G442" i="10"/>
  <c r="K442" i="10" s="1"/>
  <c r="G441" i="10"/>
  <c r="K441" i="10" s="1"/>
  <c r="G440" i="10"/>
  <c r="J440" i="10" s="1"/>
  <c r="G439" i="10"/>
  <c r="K439" i="10" s="1"/>
  <c r="G438" i="10"/>
  <c r="H438" i="10" s="1"/>
  <c r="G437" i="10"/>
  <c r="K437" i="10" s="1"/>
  <c r="J436" i="10"/>
  <c r="G436" i="10"/>
  <c r="K436" i="10" s="1"/>
  <c r="G435" i="10"/>
  <c r="K435" i="10" s="1"/>
  <c r="G434" i="10"/>
  <c r="K434" i="10" s="1"/>
  <c r="G433" i="10"/>
  <c r="I433" i="10" s="1"/>
  <c r="G426" i="10"/>
  <c r="G425" i="10"/>
  <c r="G424" i="10"/>
  <c r="G423" i="10"/>
  <c r="G422" i="10"/>
  <c r="G421" i="10"/>
  <c r="G420" i="10"/>
  <c r="G419" i="10"/>
  <c r="G418" i="10"/>
  <c r="G417" i="10"/>
  <c r="F409" i="10"/>
  <c r="C409" i="10"/>
  <c r="A409" i="10"/>
  <c r="F408" i="10"/>
  <c r="C408" i="10"/>
  <c r="A408" i="10"/>
  <c r="F407" i="10"/>
  <c r="C407" i="10"/>
  <c r="A407" i="10"/>
  <c r="F406" i="10"/>
  <c r="C406" i="10"/>
  <c r="A406" i="10"/>
  <c r="F405" i="10"/>
  <c r="C405" i="10"/>
  <c r="A405" i="10"/>
  <c r="F404" i="10"/>
  <c r="C404" i="10"/>
  <c r="A404" i="10"/>
  <c r="F403" i="10"/>
  <c r="C403" i="10"/>
  <c r="A403" i="10"/>
  <c r="F402" i="10"/>
  <c r="C402" i="10"/>
  <c r="A402" i="10"/>
  <c r="F401" i="10"/>
  <c r="C401" i="10"/>
  <c r="A401" i="10"/>
  <c r="F400" i="10"/>
  <c r="C400" i="10"/>
  <c r="A400" i="10"/>
  <c r="L377" i="10"/>
  <c r="F306" i="10"/>
  <c r="F305" i="10"/>
  <c r="F304" i="10"/>
  <c r="F303" i="10"/>
  <c r="F302" i="10"/>
  <c r="F301" i="10"/>
  <c r="F300" i="10"/>
  <c r="F299" i="10"/>
  <c r="F298" i="10"/>
  <c r="E306" i="10"/>
  <c r="E305" i="10"/>
  <c r="E304" i="10"/>
  <c r="E303" i="10"/>
  <c r="E302" i="10"/>
  <c r="E301" i="10"/>
  <c r="E300" i="10"/>
  <c r="E299" i="10"/>
  <c r="E298" i="10"/>
  <c r="F297" i="10"/>
  <c r="E297" i="10"/>
  <c r="G352" i="10"/>
  <c r="K352" i="10" s="1"/>
  <c r="G351" i="10"/>
  <c r="H351" i="10" s="1"/>
  <c r="G350" i="10"/>
  <c r="J350" i="10" s="1"/>
  <c r="G349" i="10"/>
  <c r="K349" i="10" s="1"/>
  <c r="G348" i="10"/>
  <c r="H348" i="10" s="1"/>
  <c r="G347" i="10"/>
  <c r="K347" i="10" s="1"/>
  <c r="G346" i="10"/>
  <c r="H346" i="10" s="1"/>
  <c r="G345" i="10"/>
  <c r="K345" i="10" s="1"/>
  <c r="G344" i="10"/>
  <c r="K344" i="10" s="1"/>
  <c r="G343" i="10"/>
  <c r="I343" i="10" s="1"/>
  <c r="G337" i="10"/>
  <c r="H337" i="10" s="1"/>
  <c r="G336" i="10"/>
  <c r="K336" i="10" s="1"/>
  <c r="G335" i="10"/>
  <c r="K335" i="10" s="1"/>
  <c r="K334" i="10"/>
  <c r="G334" i="10"/>
  <c r="I334" i="10" s="1"/>
  <c r="G333" i="10"/>
  <c r="K333" i="10" s="1"/>
  <c r="G332" i="10"/>
  <c r="K332" i="10" s="1"/>
  <c r="G331" i="10"/>
  <c r="K331" i="10" s="1"/>
  <c r="G330" i="10"/>
  <c r="K330" i="10" s="1"/>
  <c r="G329" i="10"/>
  <c r="J329" i="10" s="1"/>
  <c r="G328" i="10"/>
  <c r="K328" i="10" s="1"/>
  <c r="H322" i="10"/>
  <c r="G322" i="10"/>
  <c r="K322" i="10" s="1"/>
  <c r="G321" i="10"/>
  <c r="H321" i="10" s="1"/>
  <c r="G320" i="10"/>
  <c r="J320" i="10" s="1"/>
  <c r="H319" i="10"/>
  <c r="G319" i="10"/>
  <c r="K319" i="10" s="1"/>
  <c r="G318" i="10"/>
  <c r="H318" i="10" s="1"/>
  <c r="G317" i="10"/>
  <c r="K317" i="10" s="1"/>
  <c r="G316" i="10"/>
  <c r="H316" i="10" s="1"/>
  <c r="G315" i="10"/>
  <c r="K315" i="10" s="1"/>
  <c r="G314" i="10"/>
  <c r="K314" i="10" s="1"/>
  <c r="K313" i="10"/>
  <c r="J313" i="10"/>
  <c r="H313" i="10"/>
  <c r="G313" i="10"/>
  <c r="I313" i="10" s="1"/>
  <c r="G306" i="10"/>
  <c r="G305" i="10"/>
  <c r="G304" i="10"/>
  <c r="G303" i="10"/>
  <c r="G302" i="10"/>
  <c r="G301" i="10"/>
  <c r="G300" i="10"/>
  <c r="G299" i="10"/>
  <c r="G298" i="10"/>
  <c r="G297" i="10"/>
  <c r="F289" i="10"/>
  <c r="C289" i="10"/>
  <c r="A289" i="10"/>
  <c r="F288" i="10"/>
  <c r="C288" i="10"/>
  <c r="A288" i="10"/>
  <c r="F287" i="10"/>
  <c r="C287" i="10"/>
  <c r="A287" i="10"/>
  <c r="F286" i="10"/>
  <c r="C286" i="10"/>
  <c r="A286" i="10"/>
  <c r="F285" i="10"/>
  <c r="C285" i="10"/>
  <c r="A285" i="10"/>
  <c r="F284" i="10"/>
  <c r="C284" i="10"/>
  <c r="A284" i="10"/>
  <c r="F283" i="10"/>
  <c r="C283" i="10"/>
  <c r="A283" i="10"/>
  <c r="F282" i="10"/>
  <c r="C282" i="10"/>
  <c r="A282" i="10"/>
  <c r="F281" i="10"/>
  <c r="C281" i="10"/>
  <c r="A281" i="10"/>
  <c r="F280" i="10"/>
  <c r="C280" i="10"/>
  <c r="A280" i="10"/>
  <c r="L257" i="10"/>
  <c r="L258" i="10"/>
  <c r="F178" i="10"/>
  <c r="F179" i="10"/>
  <c r="F180" i="10"/>
  <c r="F181" i="10"/>
  <c r="F182" i="10"/>
  <c r="F183" i="10"/>
  <c r="F184" i="10"/>
  <c r="F185" i="10"/>
  <c r="F186" i="10"/>
  <c r="E178" i="10"/>
  <c r="E187" i="10" s="1"/>
  <c r="E179" i="10"/>
  <c r="E180" i="10"/>
  <c r="E181" i="10"/>
  <c r="E182" i="10"/>
  <c r="E183" i="10"/>
  <c r="E184" i="10"/>
  <c r="E185" i="10"/>
  <c r="E186" i="10"/>
  <c r="F177" i="10"/>
  <c r="E177" i="10"/>
  <c r="G177" i="10"/>
  <c r="G178" i="10"/>
  <c r="G179" i="10"/>
  <c r="G180" i="10"/>
  <c r="G181" i="10"/>
  <c r="G182" i="10"/>
  <c r="G183" i="10"/>
  <c r="G184" i="10"/>
  <c r="G185" i="10"/>
  <c r="G186" i="10"/>
  <c r="G232" i="10"/>
  <c r="K232" i="10" s="1"/>
  <c r="G231" i="10"/>
  <c r="K231" i="10" s="1"/>
  <c r="G230" i="10"/>
  <c r="I230" i="10" s="1"/>
  <c r="G229" i="10"/>
  <c r="I229" i="10" s="1"/>
  <c r="G228" i="10"/>
  <c r="H228" i="10" s="1"/>
  <c r="G227" i="10"/>
  <c r="K227" i="10" s="1"/>
  <c r="G226" i="10"/>
  <c r="K226" i="10" s="1"/>
  <c r="G225" i="10"/>
  <c r="J225" i="10" s="1"/>
  <c r="G224" i="10"/>
  <c r="K224" i="10" s="1"/>
  <c r="G223" i="10"/>
  <c r="K223" i="10" s="1"/>
  <c r="G217" i="10"/>
  <c r="K217" i="10" s="1"/>
  <c r="G216" i="10"/>
  <c r="J216" i="10" s="1"/>
  <c r="G215" i="10"/>
  <c r="K215" i="10" s="1"/>
  <c r="G214" i="10"/>
  <c r="I214" i="10" s="1"/>
  <c r="G213" i="10"/>
  <c r="K213" i="10" s="1"/>
  <c r="G212" i="10"/>
  <c r="K212" i="10" s="1"/>
  <c r="G211" i="10"/>
  <c r="K211" i="10" s="1"/>
  <c r="G210" i="10"/>
  <c r="K210" i="10" s="1"/>
  <c r="G209" i="10"/>
  <c r="I209" i="10" s="1"/>
  <c r="G208" i="10"/>
  <c r="H208" i="10" s="1"/>
  <c r="G202" i="10"/>
  <c r="K202" i="10" s="1"/>
  <c r="G201" i="10"/>
  <c r="K201" i="10" s="1"/>
  <c r="G200" i="10"/>
  <c r="I200" i="10" s="1"/>
  <c r="G199" i="10"/>
  <c r="H199" i="10" s="1"/>
  <c r="G198" i="10"/>
  <c r="K198" i="10" s="1"/>
  <c r="J197" i="10"/>
  <c r="I197" i="10"/>
  <c r="H197" i="10"/>
  <c r="G197" i="10"/>
  <c r="K197" i="10" s="1"/>
  <c r="G196" i="10"/>
  <c r="K196" i="10" s="1"/>
  <c r="G195" i="10"/>
  <c r="J195" i="10" s="1"/>
  <c r="G194" i="10"/>
  <c r="K194" i="10" s="1"/>
  <c r="G193" i="10"/>
  <c r="K193" i="10" s="1"/>
  <c r="A34" i="4"/>
  <c r="C87" i="2"/>
  <c r="A19" i="4"/>
  <c r="K100" i="10"/>
  <c r="K102" i="10"/>
  <c r="K105" i="10"/>
  <c r="I105" i="10"/>
  <c r="H102" i="10"/>
  <c r="H105" i="10"/>
  <c r="G98" i="10"/>
  <c r="K98" i="10" s="1"/>
  <c r="G99" i="10"/>
  <c r="I99" i="10" s="1"/>
  <c r="G100" i="10"/>
  <c r="J100" i="10" s="1"/>
  <c r="G101" i="10"/>
  <c r="J101" i="10" s="1"/>
  <c r="G102" i="10"/>
  <c r="J102" i="10" s="1"/>
  <c r="G103" i="10"/>
  <c r="I103" i="10" s="1"/>
  <c r="G104" i="10"/>
  <c r="I104" i="10" s="1"/>
  <c r="G105" i="10"/>
  <c r="J105" i="10" s="1"/>
  <c r="G106" i="10"/>
  <c r="H106" i="10" s="1"/>
  <c r="G97" i="10"/>
  <c r="K97" i="10" s="1"/>
  <c r="K85" i="10"/>
  <c r="K88" i="10"/>
  <c r="J85" i="10"/>
  <c r="J88" i="10"/>
  <c r="H89" i="10"/>
  <c r="G83" i="10"/>
  <c r="J83" i="10" s="1"/>
  <c r="G84" i="10"/>
  <c r="J84" i="10" s="1"/>
  <c r="G85" i="10"/>
  <c r="I85" i="10" s="1"/>
  <c r="G86" i="10"/>
  <c r="I86" i="10" s="1"/>
  <c r="G87" i="10"/>
  <c r="I87" i="10" s="1"/>
  <c r="G88" i="10"/>
  <c r="I88" i="10" s="1"/>
  <c r="G89" i="10"/>
  <c r="J89" i="10" s="1"/>
  <c r="G90" i="10"/>
  <c r="I90" i="10" s="1"/>
  <c r="G91" i="10"/>
  <c r="K91" i="10" s="1"/>
  <c r="G82" i="10"/>
  <c r="K82" i="10" s="1"/>
  <c r="G68" i="10"/>
  <c r="H68" i="10" s="1"/>
  <c r="G69" i="10"/>
  <c r="J69" i="10" s="1"/>
  <c r="G70" i="10"/>
  <c r="H70" i="10" s="1"/>
  <c r="G71" i="10"/>
  <c r="J71" i="10" s="1"/>
  <c r="G72" i="10"/>
  <c r="I72" i="10" s="1"/>
  <c r="G73" i="10"/>
  <c r="K73" i="10" s="1"/>
  <c r="G74" i="10"/>
  <c r="K74" i="10" s="1"/>
  <c r="G75" i="10"/>
  <c r="H75" i="10" s="1"/>
  <c r="G76" i="10"/>
  <c r="J76" i="10" s="1"/>
  <c r="G67" i="10"/>
  <c r="G52" i="10"/>
  <c r="G53" i="10"/>
  <c r="G54" i="10"/>
  <c r="G55" i="10"/>
  <c r="G56" i="10"/>
  <c r="G57" i="10"/>
  <c r="G58" i="10"/>
  <c r="G59" i="10"/>
  <c r="G60" i="10"/>
  <c r="F52" i="10"/>
  <c r="F53" i="10"/>
  <c r="F54" i="10"/>
  <c r="F55" i="10"/>
  <c r="F56" i="10"/>
  <c r="F57" i="10"/>
  <c r="F58" i="10"/>
  <c r="F59" i="10"/>
  <c r="F60" i="10"/>
  <c r="G51" i="10"/>
  <c r="F51" i="10"/>
  <c r="E52" i="10"/>
  <c r="E53" i="10"/>
  <c r="E54" i="10"/>
  <c r="E55" i="10"/>
  <c r="E56" i="10"/>
  <c r="E57" i="10"/>
  <c r="E58" i="10"/>
  <c r="E59" i="10"/>
  <c r="E60" i="10"/>
  <c r="E51" i="10"/>
  <c r="H114" i="10" s="1"/>
  <c r="J68" i="10"/>
  <c r="J73" i="10"/>
  <c r="I68" i="10"/>
  <c r="I74" i="10"/>
  <c r="I76" i="10"/>
  <c r="H69" i="10"/>
  <c r="H71" i="10"/>
  <c r="H72" i="10"/>
  <c r="H73" i="10"/>
  <c r="G20" i="9"/>
  <c r="C37" i="9"/>
  <c r="C38" i="9"/>
  <c r="C39" i="9"/>
  <c r="C40" i="9"/>
  <c r="C41" i="9"/>
  <c r="C42" i="9"/>
  <c r="C43" i="9"/>
  <c r="C44" i="9"/>
  <c r="C45" i="9"/>
  <c r="B37" i="9"/>
  <c r="B38" i="9"/>
  <c r="B39" i="9"/>
  <c r="B40" i="9"/>
  <c r="B41" i="9"/>
  <c r="B42" i="9"/>
  <c r="B43" i="9"/>
  <c r="B44" i="9"/>
  <c r="B45" i="9"/>
  <c r="A37" i="9"/>
  <c r="D37" i="9" s="1"/>
  <c r="A38" i="9"/>
  <c r="D38" i="9" s="1"/>
  <c r="A39" i="9"/>
  <c r="D39" i="9" s="1"/>
  <c r="A40" i="9"/>
  <c r="D40" i="9" s="1"/>
  <c r="A41" i="9"/>
  <c r="D41" i="9" s="1"/>
  <c r="A42" i="9"/>
  <c r="D42" i="9" s="1"/>
  <c r="A43" i="9"/>
  <c r="D43" i="9" s="1"/>
  <c r="A44" i="9"/>
  <c r="D44" i="9" s="1"/>
  <c r="A45" i="9"/>
  <c r="D45" i="9" s="1"/>
  <c r="C36" i="9"/>
  <c r="B36" i="9"/>
  <c r="A36" i="9"/>
  <c r="D36" i="9" s="1"/>
  <c r="D25" i="9"/>
  <c r="D26" i="9"/>
  <c r="C20" i="9"/>
  <c r="C21" i="9"/>
  <c r="C22" i="9"/>
  <c r="C23" i="9"/>
  <c r="C24" i="9"/>
  <c r="C25" i="9"/>
  <c r="C26" i="9"/>
  <c r="C27" i="9"/>
  <c r="C28" i="9"/>
  <c r="B20" i="9"/>
  <c r="B21" i="9"/>
  <c r="B22" i="9"/>
  <c r="B23" i="9"/>
  <c r="B24" i="9"/>
  <c r="B25" i="9"/>
  <c r="B26" i="9"/>
  <c r="B27" i="9"/>
  <c r="D27" i="9" s="1"/>
  <c r="B28" i="9"/>
  <c r="D28" i="9" s="1"/>
  <c r="A20" i="9"/>
  <c r="D20" i="9" s="1"/>
  <c r="A21" i="9"/>
  <c r="D21" i="9" s="1"/>
  <c r="A22" i="9"/>
  <c r="D22" i="9" s="1"/>
  <c r="A23" i="9"/>
  <c r="D23" i="9" s="1"/>
  <c r="A24" i="9"/>
  <c r="D24" i="9" s="1"/>
  <c r="A25" i="9"/>
  <c r="A26" i="9"/>
  <c r="A27" i="9"/>
  <c r="A28" i="9"/>
  <c r="C19" i="9"/>
  <c r="B19" i="9"/>
  <c r="A19" i="9"/>
  <c r="D19" i="9" s="1"/>
  <c r="C68" i="7"/>
  <c r="D68" i="7"/>
  <c r="E68" i="7"/>
  <c r="B68" i="7"/>
  <c r="C67" i="7"/>
  <c r="D67" i="7"/>
  <c r="E67" i="7"/>
  <c r="B67" i="7"/>
  <c r="C66" i="7"/>
  <c r="D66" i="7"/>
  <c r="E66" i="7"/>
  <c r="B66" i="7"/>
  <c r="M47" i="7"/>
  <c r="M48" i="7"/>
  <c r="M49" i="7"/>
  <c r="M50" i="7"/>
  <c r="M51" i="7"/>
  <c r="M52" i="7"/>
  <c r="M53" i="7"/>
  <c r="M54" i="7"/>
  <c r="M55" i="7"/>
  <c r="L47" i="7"/>
  <c r="L48" i="7"/>
  <c r="L49" i="7"/>
  <c r="L50" i="7"/>
  <c r="L51" i="7"/>
  <c r="L52" i="7"/>
  <c r="L53" i="7"/>
  <c r="L54" i="7"/>
  <c r="L55" i="7"/>
  <c r="K47" i="7"/>
  <c r="K48" i="7"/>
  <c r="K49" i="7"/>
  <c r="K50" i="7"/>
  <c r="K51" i="7"/>
  <c r="K52" i="7"/>
  <c r="K53" i="7"/>
  <c r="K54" i="7"/>
  <c r="K55" i="7"/>
  <c r="J47" i="7"/>
  <c r="J48" i="7"/>
  <c r="J56" i="7" s="1"/>
  <c r="J49" i="7"/>
  <c r="J50" i="7"/>
  <c r="J51" i="7"/>
  <c r="J52" i="7"/>
  <c r="J53" i="7"/>
  <c r="J54" i="7"/>
  <c r="J55" i="7"/>
  <c r="M46" i="7"/>
  <c r="M56" i="7" s="1"/>
  <c r="L46" i="7"/>
  <c r="L56" i="7" s="1"/>
  <c r="K46" i="7"/>
  <c r="K56" i="7" s="1"/>
  <c r="J46" i="7"/>
  <c r="M33" i="7"/>
  <c r="M34" i="7"/>
  <c r="M35" i="7"/>
  <c r="M42" i="7" s="1"/>
  <c r="M36" i="7"/>
  <c r="M37" i="7"/>
  <c r="M38" i="7"/>
  <c r="M39" i="7"/>
  <c r="M40" i="7"/>
  <c r="M41" i="7"/>
  <c r="L33" i="7"/>
  <c r="L34" i="7"/>
  <c r="L35" i="7"/>
  <c r="L36" i="7"/>
  <c r="L37" i="7"/>
  <c r="L38" i="7"/>
  <c r="L39" i="7"/>
  <c r="L40" i="7"/>
  <c r="L41" i="7"/>
  <c r="K33" i="7"/>
  <c r="K34" i="7"/>
  <c r="K35" i="7"/>
  <c r="K36" i="7"/>
  <c r="K37" i="7"/>
  <c r="K38" i="7"/>
  <c r="K39" i="7"/>
  <c r="K40" i="7"/>
  <c r="K41" i="7"/>
  <c r="J33" i="7"/>
  <c r="J34" i="7"/>
  <c r="J35" i="7"/>
  <c r="J36" i="7"/>
  <c r="J37" i="7"/>
  <c r="J38" i="7"/>
  <c r="J39" i="7"/>
  <c r="J40" i="7"/>
  <c r="J41" i="7"/>
  <c r="M32" i="7"/>
  <c r="L32" i="7"/>
  <c r="L42" i="7" s="1"/>
  <c r="K32" i="7"/>
  <c r="K42" i="7" s="1"/>
  <c r="J32" i="7"/>
  <c r="J42" i="7" s="1"/>
  <c r="M19" i="7"/>
  <c r="M20" i="7"/>
  <c r="M21" i="7"/>
  <c r="M22" i="7"/>
  <c r="M23" i="7"/>
  <c r="M24" i="7"/>
  <c r="M28" i="7" s="1"/>
  <c r="M25" i="7"/>
  <c r="M26" i="7"/>
  <c r="M27" i="7"/>
  <c r="M18" i="7"/>
  <c r="L19" i="7"/>
  <c r="L20" i="7"/>
  <c r="L21" i="7"/>
  <c r="L22" i="7"/>
  <c r="L23" i="7"/>
  <c r="L24" i="7"/>
  <c r="L25" i="7"/>
  <c r="L26" i="7"/>
  <c r="L28" i="7" s="1"/>
  <c r="L27" i="7"/>
  <c r="L18" i="7"/>
  <c r="K19" i="7"/>
  <c r="K20" i="7"/>
  <c r="K21" i="7"/>
  <c r="K22" i="7"/>
  <c r="K23" i="7"/>
  <c r="K24" i="7"/>
  <c r="K25" i="7"/>
  <c r="K26" i="7"/>
  <c r="K27" i="7"/>
  <c r="K18" i="7"/>
  <c r="K28" i="7" s="1"/>
  <c r="J19" i="7"/>
  <c r="J20" i="7"/>
  <c r="J21" i="7"/>
  <c r="J22" i="7"/>
  <c r="J23" i="7"/>
  <c r="J24" i="7"/>
  <c r="J25" i="7"/>
  <c r="J26" i="7"/>
  <c r="J27" i="7"/>
  <c r="J18" i="7"/>
  <c r="J28" i="7" s="1"/>
  <c r="H5" i="7"/>
  <c r="H6" i="7"/>
  <c r="H7" i="7"/>
  <c r="H8" i="7"/>
  <c r="H9" i="7"/>
  <c r="H10" i="7"/>
  <c r="H11" i="7"/>
  <c r="H12" i="7"/>
  <c r="H13" i="7"/>
  <c r="H4" i="7"/>
  <c r="G5" i="7"/>
  <c r="G6" i="7"/>
  <c r="G7" i="7"/>
  <c r="G8" i="7"/>
  <c r="G9" i="7"/>
  <c r="G10" i="7"/>
  <c r="G11" i="7"/>
  <c r="G12" i="7"/>
  <c r="G13" i="7"/>
  <c r="G4" i="7"/>
  <c r="F5" i="7"/>
  <c r="F6" i="7"/>
  <c r="F7" i="7"/>
  <c r="F8" i="7"/>
  <c r="F9" i="7"/>
  <c r="F10" i="7"/>
  <c r="F11" i="7"/>
  <c r="F12" i="7"/>
  <c r="F13" i="7"/>
  <c r="F4" i="7"/>
  <c r="D38" i="6"/>
  <c r="C37" i="6"/>
  <c r="C38" i="6"/>
  <c r="H38" i="6" s="1"/>
  <c r="C39" i="6"/>
  <c r="C40" i="6"/>
  <c r="C41" i="6"/>
  <c r="C42" i="6"/>
  <c r="C43" i="6"/>
  <c r="H43" i="6" s="1"/>
  <c r="C44" i="6"/>
  <c r="C45" i="6"/>
  <c r="H45" i="6" s="1"/>
  <c r="C36" i="6"/>
  <c r="H36" i="6" s="1"/>
  <c r="B37" i="6"/>
  <c r="B38" i="6"/>
  <c r="G38" i="6" s="1"/>
  <c r="B39" i="6"/>
  <c r="G39" i="6" s="1"/>
  <c r="B40" i="6"/>
  <c r="G40" i="6" s="1"/>
  <c r="B41" i="6"/>
  <c r="B42" i="6"/>
  <c r="B43" i="6"/>
  <c r="B44" i="6"/>
  <c r="G44" i="6" s="1"/>
  <c r="B45" i="6"/>
  <c r="G45" i="6" s="1"/>
  <c r="B36" i="6"/>
  <c r="A37" i="6"/>
  <c r="A38" i="6"/>
  <c r="F38" i="6" s="1"/>
  <c r="A39" i="6"/>
  <c r="D39" i="6" s="1"/>
  <c r="A40" i="6"/>
  <c r="D40" i="6" s="1"/>
  <c r="A41" i="6"/>
  <c r="D41" i="6" s="1"/>
  <c r="A42" i="6"/>
  <c r="D42" i="6" s="1"/>
  <c r="A43" i="6"/>
  <c r="D43" i="6" s="1"/>
  <c r="A44" i="6"/>
  <c r="D44" i="6" s="1"/>
  <c r="H44" i="6" s="1"/>
  <c r="A45" i="6"/>
  <c r="D45" i="6" s="1"/>
  <c r="A36" i="6"/>
  <c r="D36" i="6" s="1"/>
  <c r="G36" i="6" s="1"/>
  <c r="G22" i="6"/>
  <c r="A21" i="6"/>
  <c r="D28" i="6"/>
  <c r="D30" i="6"/>
  <c r="C30" i="6"/>
  <c r="C29" i="6"/>
  <c r="C28" i="6"/>
  <c r="C27" i="6"/>
  <c r="C26" i="6"/>
  <c r="C25" i="6"/>
  <c r="C24" i="6"/>
  <c r="C23" i="6"/>
  <c r="C22" i="6"/>
  <c r="C21" i="6"/>
  <c r="D21" i="6" s="1"/>
  <c r="B22" i="6"/>
  <c r="B23" i="6"/>
  <c r="B24" i="6"/>
  <c r="B25" i="6"/>
  <c r="B26" i="6"/>
  <c r="B27" i="6"/>
  <c r="B28" i="6"/>
  <c r="B29" i="6"/>
  <c r="B30" i="6"/>
  <c r="B21" i="6"/>
  <c r="A27" i="6"/>
  <c r="D27" i="6" s="1"/>
  <c r="A22" i="6"/>
  <c r="D22" i="6" s="1"/>
  <c r="A23" i="6"/>
  <c r="D23" i="6" s="1"/>
  <c r="A24" i="6"/>
  <c r="D24" i="6" s="1"/>
  <c r="A25" i="6"/>
  <c r="D25" i="6" s="1"/>
  <c r="A26" i="6"/>
  <c r="D26" i="6" s="1"/>
  <c r="A28" i="6"/>
  <c r="A29" i="6"/>
  <c r="D29" i="6" s="1"/>
  <c r="A30" i="6"/>
  <c r="C67" i="5"/>
  <c r="D67" i="5"/>
  <c r="E67" i="5"/>
  <c r="B67" i="5"/>
  <c r="C66" i="5"/>
  <c r="D66" i="5"/>
  <c r="E66" i="5"/>
  <c r="B66" i="5"/>
  <c r="C65" i="5"/>
  <c r="D65" i="5"/>
  <c r="E65" i="5"/>
  <c r="B65" i="5"/>
  <c r="M47" i="5"/>
  <c r="M48" i="5"/>
  <c r="M49" i="5"/>
  <c r="M50" i="5"/>
  <c r="M51" i="5"/>
  <c r="M52" i="5"/>
  <c r="M53" i="5"/>
  <c r="M54" i="5"/>
  <c r="M55" i="5"/>
  <c r="M46" i="5"/>
  <c r="M56" i="5" s="1"/>
  <c r="L47" i="5"/>
  <c r="L48" i="5"/>
  <c r="L49" i="5"/>
  <c r="L50" i="5"/>
  <c r="L51" i="5"/>
  <c r="L52" i="5"/>
  <c r="L53" i="5"/>
  <c r="L54" i="5"/>
  <c r="L55" i="5"/>
  <c r="L46" i="5"/>
  <c r="L56" i="5" s="1"/>
  <c r="K47" i="5"/>
  <c r="K48" i="5"/>
  <c r="K49" i="5"/>
  <c r="K56" i="5" s="1"/>
  <c r="K50" i="5"/>
  <c r="K51" i="5"/>
  <c r="K52" i="5"/>
  <c r="K53" i="5"/>
  <c r="K54" i="5"/>
  <c r="K55" i="5"/>
  <c r="K46" i="5"/>
  <c r="J47" i="5"/>
  <c r="J48" i="5"/>
  <c r="J49" i="5"/>
  <c r="J50" i="5"/>
  <c r="J51" i="5"/>
  <c r="J52" i="5"/>
  <c r="J53" i="5"/>
  <c r="J54" i="5"/>
  <c r="J55" i="5"/>
  <c r="J46" i="5"/>
  <c r="J56" i="5" s="1"/>
  <c r="H4" i="5"/>
  <c r="M33" i="5"/>
  <c r="M34" i="5"/>
  <c r="M35" i="5"/>
  <c r="M36" i="5"/>
  <c r="M37" i="5"/>
  <c r="M38" i="5"/>
  <c r="M39" i="5"/>
  <c r="M40" i="5"/>
  <c r="M41" i="5"/>
  <c r="M32" i="5"/>
  <c r="M42" i="5" s="1"/>
  <c r="L33" i="5"/>
  <c r="L34" i="5"/>
  <c r="L35" i="5"/>
  <c r="L36" i="5"/>
  <c r="L37" i="5"/>
  <c r="L38" i="5"/>
  <c r="L39" i="5"/>
  <c r="L40" i="5"/>
  <c r="L41" i="5"/>
  <c r="L32" i="5"/>
  <c r="L42" i="5" s="1"/>
  <c r="K33" i="5"/>
  <c r="K34" i="5"/>
  <c r="K35" i="5"/>
  <c r="K42" i="5" s="1"/>
  <c r="K36" i="5"/>
  <c r="K37" i="5"/>
  <c r="K38" i="5"/>
  <c r="K39" i="5"/>
  <c r="K40" i="5"/>
  <c r="K41" i="5"/>
  <c r="K32" i="5"/>
  <c r="J33" i="5"/>
  <c r="J34" i="5"/>
  <c r="J35" i="5"/>
  <c r="J36" i="5"/>
  <c r="J37" i="5"/>
  <c r="J38" i="5"/>
  <c r="J39" i="5"/>
  <c r="J40" i="5"/>
  <c r="J41" i="5"/>
  <c r="J32" i="5"/>
  <c r="J42" i="5" s="1"/>
  <c r="M19" i="5"/>
  <c r="M20" i="5"/>
  <c r="M21" i="5"/>
  <c r="M28" i="5" s="1"/>
  <c r="M22" i="5"/>
  <c r="M23" i="5"/>
  <c r="M24" i="5"/>
  <c r="M25" i="5"/>
  <c r="M26" i="5"/>
  <c r="M27" i="5"/>
  <c r="M18" i="5"/>
  <c r="L19" i="5"/>
  <c r="L20" i="5"/>
  <c r="L21" i="5"/>
  <c r="L22" i="5"/>
  <c r="L23" i="5"/>
  <c r="L24" i="5"/>
  <c r="L25" i="5"/>
  <c r="L26" i="5"/>
  <c r="L27" i="5"/>
  <c r="L18" i="5"/>
  <c r="L28" i="5" s="1"/>
  <c r="K19" i="5"/>
  <c r="K20" i="5"/>
  <c r="K21" i="5"/>
  <c r="K22" i="5"/>
  <c r="K23" i="5"/>
  <c r="K24" i="5"/>
  <c r="K25" i="5"/>
  <c r="K26" i="5"/>
  <c r="K27" i="5"/>
  <c r="K18" i="5"/>
  <c r="K28" i="5" s="1"/>
  <c r="J19" i="5"/>
  <c r="J20" i="5"/>
  <c r="J21" i="5"/>
  <c r="J22" i="5"/>
  <c r="J23" i="5"/>
  <c r="J24" i="5"/>
  <c r="J25" i="5"/>
  <c r="J26" i="5"/>
  <c r="J27" i="5"/>
  <c r="J18" i="5"/>
  <c r="J28" i="5" s="1"/>
  <c r="H5" i="5"/>
  <c r="H6" i="5"/>
  <c r="H7" i="5"/>
  <c r="H8" i="5"/>
  <c r="H9" i="5"/>
  <c r="H10" i="5"/>
  <c r="H11" i="5"/>
  <c r="H12" i="5"/>
  <c r="H13" i="5"/>
  <c r="G5" i="5"/>
  <c r="G6" i="5"/>
  <c r="G7" i="5"/>
  <c r="G8" i="5"/>
  <c r="G9" i="5"/>
  <c r="G10" i="5"/>
  <c r="G11" i="5"/>
  <c r="G12" i="5"/>
  <c r="G13" i="5"/>
  <c r="G4" i="5"/>
  <c r="G14" i="5" s="1"/>
  <c r="F5" i="5"/>
  <c r="F6" i="5"/>
  <c r="F7" i="5"/>
  <c r="F8" i="5"/>
  <c r="F9" i="5"/>
  <c r="F14" i="5" s="1"/>
  <c r="F10" i="5"/>
  <c r="F11" i="5"/>
  <c r="F12" i="5"/>
  <c r="F13" i="5"/>
  <c r="F4" i="5"/>
  <c r="H40" i="4"/>
  <c r="C35" i="4"/>
  <c r="C36" i="4"/>
  <c r="H36" i="4" s="1"/>
  <c r="C37" i="4"/>
  <c r="H37" i="4" s="1"/>
  <c r="C38" i="4"/>
  <c r="H38" i="4" s="1"/>
  <c r="C39" i="4"/>
  <c r="C40" i="4"/>
  <c r="C41" i="4"/>
  <c r="H41" i="4" s="1"/>
  <c r="C42" i="4"/>
  <c r="C43" i="4"/>
  <c r="H43" i="4" s="1"/>
  <c r="C34" i="4"/>
  <c r="B35" i="4"/>
  <c r="B36" i="4"/>
  <c r="G36" i="4" s="1"/>
  <c r="B37" i="4"/>
  <c r="G37" i="4" s="1"/>
  <c r="B38" i="4"/>
  <c r="G38" i="4" s="1"/>
  <c r="B39" i="4"/>
  <c r="B40" i="4"/>
  <c r="G40" i="4" s="1"/>
  <c r="B41" i="4"/>
  <c r="G41" i="4" s="1"/>
  <c r="B42" i="4"/>
  <c r="B43" i="4"/>
  <c r="G43" i="4" s="1"/>
  <c r="A39" i="4"/>
  <c r="B34" i="4"/>
  <c r="D34" i="4" s="1"/>
  <c r="A35" i="4"/>
  <c r="A36" i="4"/>
  <c r="D36" i="4" s="1"/>
  <c r="A37" i="4"/>
  <c r="D37" i="4" s="1"/>
  <c r="A38" i="4"/>
  <c r="D38" i="4" s="1"/>
  <c r="A40" i="4"/>
  <c r="D40" i="4" s="1"/>
  <c r="A41" i="4"/>
  <c r="D41" i="4" s="1"/>
  <c r="A42" i="4"/>
  <c r="A43" i="4"/>
  <c r="D43" i="4" s="1"/>
  <c r="C20" i="4"/>
  <c r="C21" i="4"/>
  <c r="C22" i="4"/>
  <c r="C23" i="4"/>
  <c r="C24" i="4"/>
  <c r="C25" i="4"/>
  <c r="C26" i="4"/>
  <c r="C27" i="4"/>
  <c r="C28" i="4"/>
  <c r="C19" i="4"/>
  <c r="B20" i="4"/>
  <c r="B21" i="4"/>
  <c r="B22" i="4"/>
  <c r="B23" i="4"/>
  <c r="B24" i="4"/>
  <c r="B25" i="4"/>
  <c r="B26" i="4"/>
  <c r="D26" i="4" s="1"/>
  <c r="B27" i="4"/>
  <c r="B28" i="4"/>
  <c r="B19" i="4"/>
  <c r="A21" i="4"/>
  <c r="D21" i="4" s="1"/>
  <c r="A20" i="4"/>
  <c r="D20" i="4" s="1"/>
  <c r="A22" i="4"/>
  <c r="D22" i="4" s="1"/>
  <c r="A23" i="4"/>
  <c r="D23" i="4" s="1"/>
  <c r="A24" i="4"/>
  <c r="A25" i="4"/>
  <c r="D25" i="4" s="1"/>
  <c r="A26" i="4"/>
  <c r="A27" i="4"/>
  <c r="A28" i="4"/>
  <c r="F89" i="2"/>
  <c r="E89" i="2"/>
  <c r="D89" i="2"/>
  <c r="C89" i="2"/>
  <c r="F88" i="2"/>
  <c r="E88" i="2"/>
  <c r="D88" i="2"/>
  <c r="C88" i="2"/>
  <c r="F87" i="2"/>
  <c r="E87" i="2"/>
  <c r="D87" i="2"/>
  <c r="M75" i="2"/>
  <c r="L75" i="2"/>
  <c r="K75" i="2"/>
  <c r="J75" i="2"/>
  <c r="M74" i="2"/>
  <c r="L74" i="2"/>
  <c r="K74" i="2"/>
  <c r="J74" i="2"/>
  <c r="M73" i="2"/>
  <c r="L73" i="2"/>
  <c r="K73" i="2"/>
  <c r="J73" i="2"/>
  <c r="M72" i="2"/>
  <c r="L72" i="2"/>
  <c r="K72" i="2"/>
  <c r="J72" i="2"/>
  <c r="M71" i="2"/>
  <c r="L71" i="2"/>
  <c r="K71" i="2"/>
  <c r="J71" i="2"/>
  <c r="M70" i="2"/>
  <c r="L70" i="2"/>
  <c r="K70" i="2"/>
  <c r="J70" i="2"/>
  <c r="M69" i="2"/>
  <c r="L69" i="2"/>
  <c r="K69" i="2"/>
  <c r="J69" i="2"/>
  <c r="M68" i="2"/>
  <c r="L68" i="2"/>
  <c r="K68" i="2"/>
  <c r="J68" i="2"/>
  <c r="M67" i="2"/>
  <c r="L67" i="2"/>
  <c r="K67" i="2"/>
  <c r="K76" i="2" s="1"/>
  <c r="J67" i="2"/>
  <c r="M66" i="2"/>
  <c r="M76" i="2" s="1"/>
  <c r="L66" i="2"/>
  <c r="L76" i="2" s="1"/>
  <c r="K66" i="2"/>
  <c r="J66" i="2"/>
  <c r="J76" i="2" s="1"/>
  <c r="M60" i="2"/>
  <c r="M59" i="2"/>
  <c r="M58" i="2"/>
  <c r="M57" i="2"/>
  <c r="M56" i="2"/>
  <c r="M55" i="2"/>
  <c r="M54" i="2"/>
  <c r="M53" i="2"/>
  <c r="M52" i="2"/>
  <c r="M51" i="2"/>
  <c r="M61" i="2" s="1"/>
  <c r="L60" i="2"/>
  <c r="L59" i="2"/>
  <c r="L58" i="2"/>
  <c r="L57" i="2"/>
  <c r="L56" i="2"/>
  <c r="L55" i="2"/>
  <c r="L54" i="2"/>
  <c r="L53" i="2"/>
  <c r="L52" i="2"/>
  <c r="L51" i="2"/>
  <c r="L61" i="2" s="1"/>
  <c r="K60" i="2"/>
  <c r="K59" i="2"/>
  <c r="K58" i="2"/>
  <c r="K57" i="2"/>
  <c r="K56" i="2"/>
  <c r="K55" i="2"/>
  <c r="K54" i="2"/>
  <c r="K53" i="2"/>
  <c r="K52" i="2"/>
  <c r="K51" i="2"/>
  <c r="K61" i="2" s="1"/>
  <c r="J60" i="2"/>
  <c r="J59" i="2"/>
  <c r="J58" i="2"/>
  <c r="J57" i="2"/>
  <c r="J56" i="2"/>
  <c r="J55" i="2"/>
  <c r="J61" i="2" s="1"/>
  <c r="J54" i="2"/>
  <c r="J53" i="2"/>
  <c r="J52" i="2"/>
  <c r="J51" i="2"/>
  <c r="M37" i="2"/>
  <c r="M38" i="2"/>
  <c r="M39" i="2"/>
  <c r="M40" i="2"/>
  <c r="M46" i="2" s="1"/>
  <c r="M41" i="2"/>
  <c r="M42" i="2"/>
  <c r="M43" i="2"/>
  <c r="M44" i="2"/>
  <c r="M45" i="2"/>
  <c r="M36" i="2"/>
  <c r="L37" i="2"/>
  <c r="L38" i="2"/>
  <c r="L39" i="2"/>
  <c r="L40" i="2"/>
  <c r="L41" i="2"/>
  <c r="L42" i="2"/>
  <c r="L43" i="2"/>
  <c r="L44" i="2"/>
  <c r="L45" i="2"/>
  <c r="L36" i="2"/>
  <c r="L46" i="2" s="1"/>
  <c r="K37" i="2"/>
  <c r="K38" i="2"/>
  <c r="K39" i="2"/>
  <c r="K40" i="2"/>
  <c r="K41" i="2"/>
  <c r="K42" i="2"/>
  <c r="K43" i="2"/>
  <c r="K44" i="2"/>
  <c r="K45" i="2"/>
  <c r="K36" i="2"/>
  <c r="K46" i="2" s="1"/>
  <c r="J37" i="2"/>
  <c r="J38" i="2"/>
  <c r="J39" i="2"/>
  <c r="J40" i="2"/>
  <c r="J41" i="2"/>
  <c r="J42" i="2"/>
  <c r="J43" i="2"/>
  <c r="J44" i="2"/>
  <c r="J45" i="2"/>
  <c r="J36" i="2"/>
  <c r="J46" i="2" s="1"/>
  <c r="H22" i="2"/>
  <c r="H23" i="2"/>
  <c r="H24" i="2"/>
  <c r="H25" i="2"/>
  <c r="H26" i="2"/>
  <c r="H27" i="2"/>
  <c r="H28" i="2"/>
  <c r="H29" i="2"/>
  <c r="H30" i="2"/>
  <c r="H21" i="2"/>
  <c r="H31" i="2" s="1"/>
  <c r="G22" i="2"/>
  <c r="G31" i="2" s="1"/>
  <c r="G23" i="2"/>
  <c r="G24" i="2"/>
  <c r="G25" i="2"/>
  <c r="G26" i="2"/>
  <c r="G27" i="2"/>
  <c r="G28" i="2"/>
  <c r="G29" i="2"/>
  <c r="G30" i="2"/>
  <c r="G21" i="2"/>
  <c r="F22" i="2"/>
  <c r="F23" i="2"/>
  <c r="F24" i="2"/>
  <c r="F25" i="2"/>
  <c r="F26" i="2"/>
  <c r="F27" i="2"/>
  <c r="F28" i="2"/>
  <c r="F29" i="2"/>
  <c r="F30" i="2"/>
  <c r="F21" i="2"/>
  <c r="F31" i="2" s="1"/>
  <c r="E14" i="2"/>
  <c r="K572" i="10" l="1"/>
  <c r="K575" i="10"/>
  <c r="H556" i="10"/>
  <c r="I558" i="10"/>
  <c r="K558" i="10"/>
  <c r="I588" i="10"/>
  <c r="J588" i="10"/>
  <c r="K588" i="10"/>
  <c r="J584" i="10"/>
  <c r="K584" i="10"/>
  <c r="H590" i="10"/>
  <c r="H586" i="10"/>
  <c r="H573" i="10"/>
  <c r="H585" i="10"/>
  <c r="I585" i="10"/>
  <c r="I589" i="10"/>
  <c r="G547" i="10"/>
  <c r="J585" i="10"/>
  <c r="J600" i="10"/>
  <c r="J586" i="10"/>
  <c r="K583" i="10"/>
  <c r="K587" i="10"/>
  <c r="J592" i="10"/>
  <c r="J572" i="10"/>
  <c r="H584" i="10"/>
  <c r="J568" i="10"/>
  <c r="H576" i="10"/>
  <c r="F547" i="10"/>
  <c r="H555" i="10"/>
  <c r="I559" i="10"/>
  <c r="H569" i="10"/>
  <c r="I573" i="10"/>
  <c r="J576" i="10"/>
  <c r="I555" i="10"/>
  <c r="J559" i="10"/>
  <c r="K569" i="10"/>
  <c r="J573" i="10"/>
  <c r="I568" i="10"/>
  <c r="I576" i="10"/>
  <c r="E547" i="10"/>
  <c r="H577" i="10"/>
  <c r="J577" i="10"/>
  <c r="H600" i="10"/>
  <c r="J556" i="10"/>
  <c r="K560" i="10"/>
  <c r="J571" i="10"/>
  <c r="K574" i="10"/>
  <c r="K553" i="10"/>
  <c r="K557" i="10"/>
  <c r="H572" i="10"/>
  <c r="H575" i="10"/>
  <c r="J562" i="10"/>
  <c r="J575" i="10"/>
  <c r="J553" i="10"/>
  <c r="J574" i="10"/>
  <c r="J583" i="10"/>
  <c r="K590" i="10"/>
  <c r="I556" i="10"/>
  <c r="H561" i="10"/>
  <c r="H570" i="10"/>
  <c r="I577" i="10"/>
  <c r="I586" i="10"/>
  <c r="H591" i="10"/>
  <c r="I561" i="10"/>
  <c r="I570" i="10"/>
  <c r="I591" i="10"/>
  <c r="H559" i="10"/>
  <c r="J561" i="10"/>
  <c r="H568" i="10"/>
  <c r="J570" i="10"/>
  <c r="H589" i="10"/>
  <c r="J591" i="10"/>
  <c r="I600" i="10"/>
  <c r="H557" i="10"/>
  <c r="H587" i="10"/>
  <c r="I557" i="10"/>
  <c r="H562" i="10"/>
  <c r="H571" i="10"/>
  <c r="I587" i="10"/>
  <c r="H592" i="10"/>
  <c r="I562" i="10"/>
  <c r="I571" i="10"/>
  <c r="I592" i="10"/>
  <c r="H553" i="10"/>
  <c r="J555" i="10"/>
  <c r="I560" i="10"/>
  <c r="I569" i="10"/>
  <c r="H574" i="10"/>
  <c r="H583" i="10"/>
  <c r="I590" i="10"/>
  <c r="F427" i="10"/>
  <c r="H437" i="10"/>
  <c r="I442" i="10"/>
  <c r="I437" i="10"/>
  <c r="J442" i="10"/>
  <c r="H456" i="10"/>
  <c r="H480" i="10"/>
  <c r="K433" i="10"/>
  <c r="J437" i="10"/>
  <c r="H435" i="10"/>
  <c r="I438" i="10"/>
  <c r="I435" i="10"/>
  <c r="J438" i="10"/>
  <c r="I451" i="10"/>
  <c r="K438" i="10"/>
  <c r="H436" i="10"/>
  <c r="I436" i="10"/>
  <c r="K467" i="10"/>
  <c r="H452" i="10"/>
  <c r="I452" i="10"/>
  <c r="K452" i="10"/>
  <c r="H451" i="10"/>
  <c r="J453" i="10"/>
  <c r="J451" i="10"/>
  <c r="K454" i="10"/>
  <c r="I456" i="10"/>
  <c r="H457" i="10"/>
  <c r="H453" i="10"/>
  <c r="I457" i="10"/>
  <c r="J457" i="10"/>
  <c r="H465" i="10"/>
  <c r="I468" i="10"/>
  <c r="I465" i="10"/>
  <c r="J468" i="10"/>
  <c r="J465" i="10"/>
  <c r="K468" i="10"/>
  <c r="H466" i="10"/>
  <c r="J480" i="10"/>
  <c r="I466" i="10"/>
  <c r="J466" i="10"/>
  <c r="I472" i="10"/>
  <c r="G427" i="10"/>
  <c r="H467" i="10"/>
  <c r="J472" i="10"/>
  <c r="K463" i="10"/>
  <c r="J467" i="10"/>
  <c r="J433" i="10"/>
  <c r="K440" i="10"/>
  <c r="K443" i="10" s="1"/>
  <c r="K449" i="10"/>
  <c r="J454" i="10"/>
  <c r="J463" i="10"/>
  <c r="K470" i="10"/>
  <c r="H441" i="10"/>
  <c r="H450" i="10"/>
  <c r="H471" i="10"/>
  <c r="H434" i="10"/>
  <c r="I441" i="10"/>
  <c r="I450" i="10"/>
  <c r="H455" i="10"/>
  <c r="H464" i="10"/>
  <c r="I471" i="10"/>
  <c r="I434" i="10"/>
  <c r="H439" i="10"/>
  <c r="J441" i="10"/>
  <c r="H448" i="10"/>
  <c r="J450" i="10"/>
  <c r="I455" i="10"/>
  <c r="I464" i="10"/>
  <c r="H469" i="10"/>
  <c r="J471" i="10"/>
  <c r="I480" i="10"/>
  <c r="J434" i="10"/>
  <c r="I439" i="10"/>
  <c r="I448" i="10"/>
  <c r="J455" i="10"/>
  <c r="J464" i="10"/>
  <c r="I469" i="10"/>
  <c r="J439" i="10"/>
  <c r="J448" i="10"/>
  <c r="J469" i="10"/>
  <c r="H442" i="10"/>
  <c r="H472" i="10"/>
  <c r="H440" i="10"/>
  <c r="H449" i="10"/>
  <c r="H470" i="10"/>
  <c r="H433" i="10"/>
  <c r="J435" i="10"/>
  <c r="I440" i="10"/>
  <c r="I449" i="10"/>
  <c r="H454" i="10"/>
  <c r="J456" i="10"/>
  <c r="H463" i="10"/>
  <c r="I470" i="10"/>
  <c r="J348" i="10"/>
  <c r="H343" i="10"/>
  <c r="H349" i="10"/>
  <c r="I348" i="10"/>
  <c r="G307" i="10"/>
  <c r="J343" i="10"/>
  <c r="K343" i="10"/>
  <c r="K350" i="10"/>
  <c r="H331" i="10"/>
  <c r="H352" i="10"/>
  <c r="K348" i="10"/>
  <c r="K320" i="10"/>
  <c r="I331" i="10"/>
  <c r="H332" i="10"/>
  <c r="E307" i="10"/>
  <c r="I332" i="10"/>
  <c r="F307" i="10"/>
  <c r="I322" i="10"/>
  <c r="J332" i="10"/>
  <c r="I318" i="10"/>
  <c r="H328" i="10"/>
  <c r="J318" i="10"/>
  <c r="K318" i="10"/>
  <c r="K356" i="10" s="1"/>
  <c r="K329" i="10"/>
  <c r="H334" i="10"/>
  <c r="J334" i="10"/>
  <c r="H314" i="10"/>
  <c r="J316" i="10"/>
  <c r="I321" i="10"/>
  <c r="I330" i="10"/>
  <c r="H335" i="10"/>
  <c r="J337" i="10"/>
  <c r="H344" i="10"/>
  <c r="J346" i="10"/>
  <c r="I351" i="10"/>
  <c r="H360" i="10"/>
  <c r="H330" i="10"/>
  <c r="I314" i="10"/>
  <c r="I323" i="10" s="1"/>
  <c r="K316" i="10"/>
  <c r="J321" i="10"/>
  <c r="J330" i="10"/>
  <c r="I335" i="10"/>
  <c r="K337" i="10"/>
  <c r="I344" i="10"/>
  <c r="K346" i="10"/>
  <c r="J351" i="10"/>
  <c r="I360" i="10"/>
  <c r="I316" i="10"/>
  <c r="J314" i="10"/>
  <c r="I319" i="10"/>
  <c r="K321" i="10"/>
  <c r="I328" i="10"/>
  <c r="H333" i="10"/>
  <c r="J335" i="10"/>
  <c r="J344" i="10"/>
  <c r="I349" i="10"/>
  <c r="K351" i="10"/>
  <c r="J360" i="10"/>
  <c r="I346" i="10"/>
  <c r="H317" i="10"/>
  <c r="J319" i="10"/>
  <c r="J328" i="10"/>
  <c r="I333" i="10"/>
  <c r="H347" i="10"/>
  <c r="J349" i="10"/>
  <c r="I317" i="10"/>
  <c r="J333" i="10"/>
  <c r="I347" i="10"/>
  <c r="H315" i="10"/>
  <c r="J317" i="10"/>
  <c r="H336" i="10"/>
  <c r="H345" i="10"/>
  <c r="J347" i="10"/>
  <c r="I352" i="10"/>
  <c r="I315" i="10"/>
  <c r="H320" i="10"/>
  <c r="J322" i="10"/>
  <c r="H329" i="10"/>
  <c r="J331" i="10"/>
  <c r="I336" i="10"/>
  <c r="I345" i="10"/>
  <c r="H350" i="10"/>
  <c r="J352" i="10"/>
  <c r="I337" i="10"/>
  <c r="J315" i="10"/>
  <c r="I320" i="10"/>
  <c r="I329" i="10"/>
  <c r="J336" i="10"/>
  <c r="J345" i="10"/>
  <c r="I350" i="10"/>
  <c r="K69" i="10"/>
  <c r="G61" i="10"/>
  <c r="J99" i="10"/>
  <c r="H88" i="10"/>
  <c r="K83" i="10"/>
  <c r="K99" i="10"/>
  <c r="I69" i="10"/>
  <c r="J114" i="10"/>
  <c r="H85" i="10"/>
  <c r="H99" i="10"/>
  <c r="I82" i="10"/>
  <c r="I92" i="10" s="1"/>
  <c r="I102" i="10"/>
  <c r="J72" i="10"/>
  <c r="E61" i="10"/>
  <c r="F61" i="10"/>
  <c r="I89" i="10"/>
  <c r="I101" i="10"/>
  <c r="H84" i="10"/>
  <c r="K72" i="10"/>
  <c r="I114" i="10"/>
  <c r="I84" i="10"/>
  <c r="J228" i="10"/>
  <c r="G187" i="10"/>
  <c r="F187" i="10"/>
  <c r="K228" i="10"/>
  <c r="K195" i="10"/>
  <c r="I196" i="10"/>
  <c r="I208" i="10"/>
  <c r="H217" i="10"/>
  <c r="H193" i="10"/>
  <c r="I223" i="10"/>
  <c r="I193" i="10"/>
  <c r="J193" i="10"/>
  <c r="H223" i="10"/>
  <c r="J199" i="10"/>
  <c r="J214" i="10"/>
  <c r="J200" i="10"/>
  <c r="K214" i="10"/>
  <c r="I228" i="10"/>
  <c r="H211" i="10"/>
  <c r="H198" i="10"/>
  <c r="H202" i="10"/>
  <c r="K225" i="10"/>
  <c r="H225" i="10"/>
  <c r="I198" i="10"/>
  <c r="I202" i="10"/>
  <c r="K216" i="10"/>
  <c r="J229" i="10"/>
  <c r="I211" i="10"/>
  <c r="J198" i="10"/>
  <c r="H213" i="10"/>
  <c r="H226" i="10"/>
  <c r="K229" i="10"/>
  <c r="I213" i="10"/>
  <c r="J208" i="10"/>
  <c r="J213" i="10"/>
  <c r="H227" i="10"/>
  <c r="J230" i="10"/>
  <c r="H196" i="10"/>
  <c r="I199" i="10"/>
  <c r="K208" i="10"/>
  <c r="I227" i="10"/>
  <c r="J227" i="10"/>
  <c r="K199" i="10"/>
  <c r="J209" i="10"/>
  <c r="H214" i="10"/>
  <c r="J223" i="10"/>
  <c r="H232" i="10"/>
  <c r="I232" i="10"/>
  <c r="K200" i="10"/>
  <c r="K236" i="10" s="1"/>
  <c r="K209" i="10"/>
  <c r="H212" i="10"/>
  <c r="K230" i="10"/>
  <c r="I212" i="10"/>
  <c r="H201" i="10"/>
  <c r="H210" i="10"/>
  <c r="J212" i="10"/>
  <c r="I217" i="10"/>
  <c r="I226" i="10"/>
  <c r="H231" i="10"/>
  <c r="H194" i="10"/>
  <c r="J196" i="10"/>
  <c r="I201" i="10"/>
  <c r="I210" i="10"/>
  <c r="H215" i="10"/>
  <c r="J217" i="10"/>
  <c r="H224" i="10"/>
  <c r="J226" i="10"/>
  <c r="I231" i="10"/>
  <c r="H240" i="10"/>
  <c r="I194" i="10"/>
  <c r="J201" i="10"/>
  <c r="J210" i="10"/>
  <c r="I215" i="10"/>
  <c r="I224" i="10"/>
  <c r="H229" i="10"/>
  <c r="J231" i="10"/>
  <c r="I240" i="10"/>
  <c r="J194" i="10"/>
  <c r="J215" i="10"/>
  <c r="J224" i="10"/>
  <c r="J240" i="10"/>
  <c r="H195" i="10"/>
  <c r="H216" i="10"/>
  <c r="I195" i="10"/>
  <c r="H200" i="10"/>
  <c r="J202" i="10"/>
  <c r="H209" i="10"/>
  <c r="J211" i="10"/>
  <c r="I216" i="10"/>
  <c r="I225" i="10"/>
  <c r="H230" i="10"/>
  <c r="J232" i="10"/>
  <c r="K90" i="10"/>
  <c r="H104" i="10"/>
  <c r="J98" i="10"/>
  <c r="I73" i="10"/>
  <c r="K71" i="10"/>
  <c r="H83" i="10"/>
  <c r="I83" i="10"/>
  <c r="K89" i="10"/>
  <c r="H103" i="10"/>
  <c r="I100" i="10"/>
  <c r="K106" i="10"/>
  <c r="I71" i="10"/>
  <c r="J82" i="10"/>
  <c r="J90" i="10"/>
  <c r="K87" i="10"/>
  <c r="H101" i="10"/>
  <c r="I98" i="10"/>
  <c r="K104" i="10"/>
  <c r="K70" i="10"/>
  <c r="J91" i="10"/>
  <c r="K68" i="10"/>
  <c r="H82" i="10"/>
  <c r="K86" i="10"/>
  <c r="H100" i="10"/>
  <c r="J106" i="10"/>
  <c r="K103" i="10"/>
  <c r="K107" i="10" s="1"/>
  <c r="H91" i="10"/>
  <c r="I91" i="10"/>
  <c r="J74" i="10"/>
  <c r="H90" i="10"/>
  <c r="J87" i="10"/>
  <c r="K84" i="10"/>
  <c r="H97" i="10"/>
  <c r="H98" i="10"/>
  <c r="J104" i="10"/>
  <c r="K101" i="10"/>
  <c r="J86" i="10"/>
  <c r="I97" i="10"/>
  <c r="I107" i="10" s="1"/>
  <c r="I106" i="10"/>
  <c r="J103" i="10"/>
  <c r="J97" i="10"/>
  <c r="H87" i="10"/>
  <c r="H86" i="10"/>
  <c r="H34" i="4"/>
  <c r="K75" i="10"/>
  <c r="J75" i="10"/>
  <c r="I75" i="10"/>
  <c r="H76" i="10"/>
  <c r="J70" i="10"/>
  <c r="H74" i="10"/>
  <c r="I70" i="10"/>
  <c r="K76" i="10"/>
  <c r="H67" i="10"/>
  <c r="I67" i="10"/>
  <c r="J67" i="10"/>
  <c r="K67" i="10"/>
  <c r="H42" i="6"/>
  <c r="G34" i="4"/>
  <c r="F34" i="4"/>
  <c r="G43" i="6"/>
  <c r="H41" i="6"/>
  <c r="D29" i="9"/>
  <c r="F42" i="4"/>
  <c r="G42" i="6"/>
  <c r="H40" i="6"/>
  <c r="D31" i="6"/>
  <c r="G41" i="6"/>
  <c r="H39" i="6"/>
  <c r="D27" i="4"/>
  <c r="D39" i="4"/>
  <c r="H39" i="4" s="1"/>
  <c r="D37" i="6"/>
  <c r="F37" i="6" s="1"/>
  <c r="D35" i="4"/>
  <c r="H35" i="4" s="1"/>
  <c r="F43" i="4"/>
  <c r="F36" i="6"/>
  <c r="D19" i="4"/>
  <c r="D29" i="4" s="1"/>
  <c r="F45" i="6"/>
  <c r="D24" i="4"/>
  <c r="F41" i="4"/>
  <c r="F44" i="6"/>
  <c r="H14" i="7"/>
  <c r="F40" i="4"/>
  <c r="F43" i="6"/>
  <c r="H14" i="5"/>
  <c r="F42" i="6"/>
  <c r="G14" i="7"/>
  <c r="D42" i="4"/>
  <c r="F38" i="4"/>
  <c r="F41" i="6"/>
  <c r="D28" i="4"/>
  <c r="F37" i="4"/>
  <c r="F40" i="6"/>
  <c r="F14" i="7"/>
  <c r="F36" i="4"/>
  <c r="F39" i="6"/>
  <c r="K597" i="10" l="1"/>
  <c r="K563" i="10"/>
  <c r="K593" i="10"/>
  <c r="K598" i="10"/>
  <c r="J605" i="10" s="1"/>
  <c r="I578" i="10"/>
  <c r="I598" i="10"/>
  <c r="H605" i="10" s="1"/>
  <c r="I563" i="10"/>
  <c r="K596" i="10"/>
  <c r="J603" i="10" s="1"/>
  <c r="K578" i="10"/>
  <c r="I597" i="10"/>
  <c r="H604" i="10" s="1"/>
  <c r="J578" i="10"/>
  <c r="J596" i="10"/>
  <c r="I603" i="10" s="1"/>
  <c r="J563" i="10"/>
  <c r="I593" i="10"/>
  <c r="I596" i="10"/>
  <c r="H603" i="10" s="1"/>
  <c r="H563" i="10"/>
  <c r="H596" i="10"/>
  <c r="G603" i="10" s="1"/>
  <c r="H597" i="10"/>
  <c r="G604" i="10" s="1"/>
  <c r="H578" i="10"/>
  <c r="J597" i="10"/>
  <c r="I604" i="10" s="1"/>
  <c r="H598" i="10"/>
  <c r="G605" i="10" s="1"/>
  <c r="H593" i="10"/>
  <c r="J598" i="10"/>
  <c r="I605" i="10" s="1"/>
  <c r="J593" i="10"/>
  <c r="J604" i="10"/>
  <c r="K476" i="10"/>
  <c r="J483" i="10" s="1"/>
  <c r="I476" i="10"/>
  <c r="H483" i="10" s="1"/>
  <c r="K477" i="10"/>
  <c r="J484" i="10" s="1"/>
  <c r="K478" i="10"/>
  <c r="K473" i="10"/>
  <c r="J485" i="10"/>
  <c r="I473" i="10"/>
  <c r="I478" i="10"/>
  <c r="H485" i="10" s="1"/>
  <c r="J443" i="10"/>
  <c r="J476" i="10"/>
  <c r="I483" i="10" s="1"/>
  <c r="I443" i="10"/>
  <c r="H478" i="10"/>
  <c r="G485" i="10" s="1"/>
  <c r="H473" i="10"/>
  <c r="J477" i="10"/>
  <c r="I484" i="10" s="1"/>
  <c r="J458" i="10"/>
  <c r="H477" i="10"/>
  <c r="G484" i="10" s="1"/>
  <c r="H458" i="10"/>
  <c r="H443" i="10"/>
  <c r="H476" i="10"/>
  <c r="G483" i="10" s="1"/>
  <c r="I477" i="10"/>
  <c r="H484" i="10" s="1"/>
  <c r="I458" i="10"/>
  <c r="K458" i="10"/>
  <c r="J478" i="10"/>
  <c r="I485" i="10" s="1"/>
  <c r="J473" i="10"/>
  <c r="H353" i="10"/>
  <c r="I353" i="10"/>
  <c r="H357" i="10"/>
  <c r="J358" i="10"/>
  <c r="I365" i="10" s="1"/>
  <c r="K357" i="10"/>
  <c r="J364" i="10" s="1"/>
  <c r="K358" i="10"/>
  <c r="J365" i="10" s="1"/>
  <c r="H338" i="10"/>
  <c r="H358" i="10"/>
  <c r="G365" i="10" s="1"/>
  <c r="K353" i="10"/>
  <c r="J363" i="10"/>
  <c r="K323" i="10"/>
  <c r="H323" i="10"/>
  <c r="I356" i="10"/>
  <c r="H363" i="10" s="1"/>
  <c r="J323" i="10"/>
  <c r="J356" i="10"/>
  <c r="I363" i="10" s="1"/>
  <c r="K338" i="10"/>
  <c r="J353" i="10"/>
  <c r="I358" i="10"/>
  <c r="H365" i="10" s="1"/>
  <c r="G364" i="10"/>
  <c r="I357" i="10"/>
  <c r="H364" i="10" s="1"/>
  <c r="I338" i="10"/>
  <c r="J357" i="10"/>
  <c r="I364" i="10" s="1"/>
  <c r="J338" i="10"/>
  <c r="H356" i="10"/>
  <c r="G363" i="10" s="1"/>
  <c r="K112" i="10"/>
  <c r="J119" i="10" s="1"/>
  <c r="I111" i="10"/>
  <c r="H118" i="10" s="1"/>
  <c r="K111" i="10"/>
  <c r="J118" i="10" s="1"/>
  <c r="J92" i="10"/>
  <c r="J107" i="10"/>
  <c r="J243" i="10"/>
  <c r="K233" i="10"/>
  <c r="I218" i="10"/>
  <c r="K237" i="10"/>
  <c r="J244" i="10" s="1"/>
  <c r="I233" i="10"/>
  <c r="H236" i="10"/>
  <c r="G243" i="10" s="1"/>
  <c r="K238" i="10"/>
  <c r="J245" i="10" s="1"/>
  <c r="K218" i="10"/>
  <c r="I238" i="10"/>
  <c r="H245" i="10" s="1"/>
  <c r="J203" i="10"/>
  <c r="J237" i="10"/>
  <c r="I244" i="10" s="1"/>
  <c r="I236" i="10"/>
  <c r="H243" i="10" s="1"/>
  <c r="H237" i="10"/>
  <c r="G244" i="10" s="1"/>
  <c r="H233" i="10"/>
  <c r="H238" i="10"/>
  <c r="G245" i="10" s="1"/>
  <c r="J218" i="10"/>
  <c r="K203" i="10"/>
  <c r="I237" i="10"/>
  <c r="H244" i="10" s="1"/>
  <c r="H218" i="10"/>
  <c r="J238" i="10"/>
  <c r="I245" i="10" s="1"/>
  <c r="J233" i="10"/>
  <c r="H203" i="10"/>
  <c r="J236" i="10"/>
  <c r="I243" i="10" s="1"/>
  <c r="I203" i="10"/>
  <c r="J110" i="10"/>
  <c r="I117" i="10" s="1"/>
  <c r="J77" i="10"/>
  <c r="H110" i="10"/>
  <c r="G117" i="10" s="1"/>
  <c r="H77" i="10"/>
  <c r="H112" i="10"/>
  <c r="G119" i="10" s="1"/>
  <c r="J112" i="10"/>
  <c r="I119" i="10" s="1"/>
  <c r="I110" i="10"/>
  <c r="H117" i="10" s="1"/>
  <c r="I77" i="10"/>
  <c r="H92" i="10"/>
  <c r="H111" i="10"/>
  <c r="G118" i="10" s="1"/>
  <c r="K92" i="10"/>
  <c r="I112" i="10"/>
  <c r="H119" i="10" s="1"/>
  <c r="K110" i="10"/>
  <c r="J117" i="10" s="1"/>
  <c r="K77" i="10"/>
  <c r="H107" i="10"/>
  <c r="J111" i="10"/>
  <c r="I118" i="10" s="1"/>
  <c r="H37" i="6"/>
  <c r="G39" i="4"/>
  <c r="G35" i="4"/>
  <c r="F35" i="4"/>
  <c r="H42" i="4"/>
  <c r="G42" i="4"/>
  <c r="F39" i="4"/>
  <c r="G37" i="6"/>
  <c r="F627" i="10" l="1"/>
  <c r="F624" i="10"/>
  <c r="F621" i="10"/>
  <c r="F618" i="10"/>
  <c r="F626" i="10"/>
  <c r="F623" i="10"/>
  <c r="F620" i="10"/>
  <c r="F625" i="10"/>
  <c r="F622" i="10"/>
  <c r="F619" i="10"/>
  <c r="C627" i="10"/>
  <c r="C624" i="10"/>
  <c r="C621" i="10"/>
  <c r="C619" i="10"/>
  <c r="C618" i="10"/>
  <c r="C626" i="10"/>
  <c r="C623" i="10"/>
  <c r="C620" i="10"/>
  <c r="C625" i="10"/>
  <c r="C622" i="10"/>
  <c r="A627" i="10"/>
  <c r="A624" i="10"/>
  <c r="A621" i="10"/>
  <c r="A625" i="10"/>
  <c r="A618" i="10"/>
  <c r="A622" i="10"/>
  <c r="A626" i="10"/>
  <c r="A623" i="10"/>
  <c r="A620" i="10"/>
  <c r="A619" i="10"/>
  <c r="A507" i="10"/>
  <c r="A504" i="10"/>
  <c r="A501" i="10"/>
  <c r="A498" i="10"/>
  <c r="A506" i="10"/>
  <c r="H506" i="10" s="1"/>
  <c r="A503" i="10"/>
  <c r="H503" i="10" s="1"/>
  <c r="A500" i="10"/>
  <c r="A502" i="10"/>
  <c r="A505" i="10"/>
  <c r="A499" i="10"/>
  <c r="H499" i="10" s="1"/>
  <c r="F507" i="10"/>
  <c r="F504" i="10"/>
  <c r="F501" i="10"/>
  <c r="F498" i="10"/>
  <c r="F506" i="10"/>
  <c r="F503" i="10"/>
  <c r="F500" i="10"/>
  <c r="F505" i="10"/>
  <c r="F502" i="10"/>
  <c r="F499" i="10"/>
  <c r="C507" i="10"/>
  <c r="C504" i="10"/>
  <c r="C501" i="10"/>
  <c r="C498" i="10"/>
  <c r="C506" i="10"/>
  <c r="C503" i="10"/>
  <c r="C500" i="10"/>
  <c r="C499" i="10"/>
  <c r="C505" i="10"/>
  <c r="C502" i="10"/>
  <c r="F380" i="10"/>
  <c r="C387" i="10"/>
  <c r="C384" i="10"/>
  <c r="C381" i="10"/>
  <c r="C382" i="10"/>
  <c r="C378" i="10"/>
  <c r="C385" i="10"/>
  <c r="C379" i="10"/>
  <c r="C386" i="10"/>
  <c r="C383" i="10"/>
  <c r="C380" i="10"/>
  <c r="F386" i="10"/>
  <c r="F383" i="10"/>
  <c r="F385" i="10"/>
  <c r="F381" i="10"/>
  <c r="F387" i="10"/>
  <c r="F382" i="10"/>
  <c r="F378" i="10"/>
  <c r="A387" i="10"/>
  <c r="A384" i="10"/>
  <c r="A381" i="10"/>
  <c r="H381" i="10" s="1"/>
  <c r="A385" i="10"/>
  <c r="A378" i="10"/>
  <c r="H378" i="10" s="1"/>
  <c r="A382" i="10"/>
  <c r="H382" i="10" s="1"/>
  <c r="A379" i="10"/>
  <c r="A386" i="10"/>
  <c r="A383" i="10"/>
  <c r="H383" i="10" s="1"/>
  <c r="A380" i="10"/>
  <c r="H380" i="10" s="1"/>
  <c r="F379" i="10"/>
  <c r="F384" i="10"/>
  <c r="F161" i="10"/>
  <c r="F140" i="10"/>
  <c r="F134" i="10"/>
  <c r="F160" i="10"/>
  <c r="F156" i="10"/>
  <c r="F139" i="10"/>
  <c r="F133" i="10"/>
  <c r="F155" i="10"/>
  <c r="F138" i="10"/>
  <c r="F132" i="10"/>
  <c r="F163" i="10"/>
  <c r="F159" i="10"/>
  <c r="F137" i="10"/>
  <c r="F157" i="10"/>
  <c r="F162" i="10"/>
  <c r="F158" i="10"/>
  <c r="F154" i="10"/>
  <c r="F136" i="10"/>
  <c r="F135" i="10"/>
  <c r="F141" i="10"/>
  <c r="A157" i="10"/>
  <c r="A135" i="10"/>
  <c r="A134" i="10"/>
  <c r="H134" i="10" s="1"/>
  <c r="A161" i="10"/>
  <c r="A133" i="10"/>
  <c r="A137" i="10"/>
  <c r="A160" i="10"/>
  <c r="A156" i="10"/>
  <c r="A132" i="10"/>
  <c r="A163" i="10"/>
  <c r="H163" i="10" s="1"/>
  <c r="K163" i="10" s="1"/>
  <c r="A159" i="10"/>
  <c r="A155" i="10"/>
  <c r="A141" i="10"/>
  <c r="H141" i="10" s="1"/>
  <c r="A162" i="10"/>
  <c r="H162" i="10" s="1"/>
  <c r="K162" i="10" s="1"/>
  <c r="A154" i="10"/>
  <c r="A140" i="10"/>
  <c r="A158" i="10"/>
  <c r="A139" i="10"/>
  <c r="A138" i="10"/>
  <c r="A136" i="10"/>
  <c r="C140" i="10"/>
  <c r="C134" i="10"/>
  <c r="C138" i="10"/>
  <c r="C160" i="10"/>
  <c r="C156" i="10"/>
  <c r="C132" i="10"/>
  <c r="C139" i="10"/>
  <c r="C133" i="10"/>
  <c r="H133" i="10" s="1"/>
  <c r="C159" i="10"/>
  <c r="C137" i="10"/>
  <c r="C136" i="10"/>
  <c r="C162" i="10"/>
  <c r="C158" i="10"/>
  <c r="C154" i="10"/>
  <c r="C161" i="10"/>
  <c r="C157" i="10"/>
  <c r="C141" i="10"/>
  <c r="C135" i="10"/>
  <c r="C163" i="10"/>
  <c r="C155" i="10"/>
  <c r="C267" i="10"/>
  <c r="C260" i="10"/>
  <c r="F267" i="10"/>
  <c r="F264" i="10"/>
  <c r="F261" i="10"/>
  <c r="F258" i="10"/>
  <c r="F266" i="10"/>
  <c r="F263" i="10"/>
  <c r="F260" i="10"/>
  <c r="F265" i="10"/>
  <c r="F262" i="10"/>
  <c r="F259" i="10"/>
  <c r="C259" i="10"/>
  <c r="C265" i="10"/>
  <c r="C261" i="10"/>
  <c r="C266" i="10"/>
  <c r="A267" i="10"/>
  <c r="H267" i="10" s="1"/>
  <c r="A264" i="10"/>
  <c r="A261" i="10"/>
  <c r="A258" i="10"/>
  <c r="A266" i="10"/>
  <c r="A263" i="10"/>
  <c r="A260" i="10"/>
  <c r="H260" i="10" s="1"/>
  <c r="A265" i="10"/>
  <c r="A262" i="10"/>
  <c r="A259" i="10"/>
  <c r="C258" i="10"/>
  <c r="C262" i="10"/>
  <c r="C264" i="10"/>
  <c r="C263" i="10"/>
  <c r="H137" i="10"/>
  <c r="H625" i="10" l="1"/>
  <c r="H621" i="10"/>
  <c r="H619" i="10"/>
  <c r="H626" i="10"/>
  <c r="H646" i="10"/>
  <c r="K646" i="10" s="1"/>
  <c r="H647" i="10"/>
  <c r="M647" i="10" s="1"/>
  <c r="H624" i="10"/>
  <c r="H645" i="10"/>
  <c r="K645" i="10" s="1"/>
  <c r="H627" i="10"/>
  <c r="H642" i="10"/>
  <c r="P642" i="10" s="1"/>
  <c r="H641" i="10"/>
  <c r="M641" i="10" s="1"/>
  <c r="H640" i="10"/>
  <c r="M640" i="10" s="1"/>
  <c r="H620" i="10"/>
  <c r="H623" i="10"/>
  <c r="H648" i="10"/>
  <c r="P648" i="10" s="1"/>
  <c r="H643" i="10"/>
  <c r="K643" i="10" s="1"/>
  <c r="H644" i="10"/>
  <c r="M644" i="10" s="1"/>
  <c r="H649" i="10"/>
  <c r="P649" i="10" s="1"/>
  <c r="H622" i="10"/>
  <c r="P646" i="10"/>
  <c r="H618" i="10"/>
  <c r="H524" i="10"/>
  <c r="M524" i="10" s="1"/>
  <c r="H498" i="10"/>
  <c r="H526" i="10"/>
  <c r="P526" i="10" s="1"/>
  <c r="H505" i="10"/>
  <c r="H501" i="10"/>
  <c r="H527" i="10"/>
  <c r="K527" i="10" s="1"/>
  <c r="H504" i="10"/>
  <c r="H525" i="10"/>
  <c r="P525" i="10" s="1"/>
  <c r="H507" i="10"/>
  <c r="H520" i="10"/>
  <c r="P520" i="10" s="1"/>
  <c r="H522" i="10"/>
  <c r="P522" i="10" s="1"/>
  <c r="H521" i="10"/>
  <c r="M521" i="10" s="1"/>
  <c r="H529" i="10"/>
  <c r="K529" i="10" s="1"/>
  <c r="H502" i="10"/>
  <c r="H528" i="10"/>
  <c r="M528" i="10" s="1"/>
  <c r="H500" i="10"/>
  <c r="H523" i="10"/>
  <c r="M523" i="10" s="1"/>
  <c r="H384" i="10"/>
  <c r="H385" i="10"/>
  <c r="H402" i="10"/>
  <c r="M402" i="10" s="1"/>
  <c r="H401" i="10"/>
  <c r="P401" i="10" s="1"/>
  <c r="H387" i="10"/>
  <c r="M401" i="10"/>
  <c r="P400" i="10"/>
  <c r="H409" i="10"/>
  <c r="K409" i="10" s="1"/>
  <c r="H406" i="10"/>
  <c r="M406" i="10" s="1"/>
  <c r="H407" i="10"/>
  <c r="M407" i="10" s="1"/>
  <c r="H386" i="10"/>
  <c r="H379" i="10"/>
  <c r="H405" i="10"/>
  <c r="P405" i="10" s="1"/>
  <c r="H400" i="10"/>
  <c r="K400" i="10" s="1"/>
  <c r="H408" i="10"/>
  <c r="M408" i="10" s="1"/>
  <c r="H404" i="10"/>
  <c r="P404" i="10" s="1"/>
  <c r="H403" i="10"/>
  <c r="P403" i="10" s="1"/>
  <c r="H264" i="10"/>
  <c r="H262" i="10"/>
  <c r="H265" i="10"/>
  <c r="H261" i="10"/>
  <c r="H282" i="10"/>
  <c r="M282" i="10" s="1"/>
  <c r="H281" i="10"/>
  <c r="K281" i="10" s="1"/>
  <c r="H283" i="10"/>
  <c r="M283" i="10" s="1"/>
  <c r="H285" i="10"/>
  <c r="M285" i="10" s="1"/>
  <c r="H287" i="10"/>
  <c r="M287" i="10" s="1"/>
  <c r="H288" i="10"/>
  <c r="K288" i="10" s="1"/>
  <c r="H263" i="10"/>
  <c r="H266" i="10"/>
  <c r="H289" i="10"/>
  <c r="M289" i="10" s="1"/>
  <c r="H280" i="10"/>
  <c r="M280" i="10" s="1"/>
  <c r="H284" i="10"/>
  <c r="P284" i="10" s="1"/>
  <c r="H259" i="10"/>
  <c r="H258" i="10"/>
  <c r="H286" i="10"/>
  <c r="P286" i="10" s="1"/>
  <c r="K286" i="10"/>
  <c r="H138" i="10"/>
  <c r="P162" i="10"/>
  <c r="H156" i="10"/>
  <c r="P156" i="10" s="1"/>
  <c r="H161" i="10"/>
  <c r="K161" i="10" s="1"/>
  <c r="H132" i="10"/>
  <c r="H136" i="10"/>
  <c r="H155" i="10"/>
  <c r="P155" i="10" s="1"/>
  <c r="H160" i="10"/>
  <c r="M160" i="10" s="1"/>
  <c r="H135" i="10"/>
  <c r="H159" i="10"/>
  <c r="M159" i="10" s="1"/>
  <c r="H140" i="10"/>
  <c r="H154" i="10"/>
  <c r="P154" i="10" s="1"/>
  <c r="H158" i="10"/>
  <c r="M158" i="10" s="1"/>
  <c r="H139" i="10"/>
  <c r="M163" i="10"/>
  <c r="H157" i="10"/>
  <c r="K157" i="10" s="1"/>
  <c r="P163" i="10"/>
  <c r="M162" i="10"/>
  <c r="M646" i="10" l="1"/>
  <c r="M648" i="10"/>
  <c r="M643" i="10"/>
  <c r="P640" i="10"/>
  <c r="M649" i="10"/>
  <c r="P641" i="10"/>
  <c r="P647" i="10"/>
  <c r="K640" i="10"/>
  <c r="K644" i="10"/>
  <c r="P645" i="10"/>
  <c r="L618" i="10"/>
  <c r="L619" i="10" s="1"/>
  <c r="H628" i="10"/>
  <c r="M645" i="10"/>
  <c r="K647" i="10"/>
  <c r="P643" i="10"/>
  <c r="K642" i="10"/>
  <c r="M642" i="10"/>
  <c r="P644" i="10"/>
  <c r="K641" i="10"/>
  <c r="K649" i="10"/>
  <c r="K648" i="10"/>
  <c r="P524" i="10"/>
  <c r="M527" i="10"/>
  <c r="M520" i="10"/>
  <c r="M525" i="10"/>
  <c r="P528" i="10"/>
  <c r="K526" i="10"/>
  <c r="K520" i="10"/>
  <c r="M529" i="10"/>
  <c r="K525" i="10"/>
  <c r="P529" i="10"/>
  <c r="M526" i="10"/>
  <c r="P527" i="10"/>
  <c r="M522" i="10"/>
  <c r="K528" i="10"/>
  <c r="K524" i="10"/>
  <c r="P521" i="10"/>
  <c r="K521" i="10"/>
  <c r="K523" i="10"/>
  <c r="K522" i="10"/>
  <c r="L498" i="10"/>
  <c r="H508" i="10"/>
  <c r="P523" i="10"/>
  <c r="L378" i="10"/>
  <c r="L379" i="10" s="1"/>
  <c r="H388" i="10"/>
  <c r="K408" i="10"/>
  <c r="M409" i="10"/>
  <c r="P406" i="10"/>
  <c r="M400" i="10"/>
  <c r="M403" i="10"/>
  <c r="M404" i="10"/>
  <c r="P408" i="10"/>
  <c r="K406" i="10"/>
  <c r="K401" i="10"/>
  <c r="P409" i="10"/>
  <c r="P407" i="10"/>
  <c r="K402" i="10"/>
  <c r="P402" i="10"/>
  <c r="K403" i="10"/>
  <c r="M405" i="10"/>
  <c r="K404" i="10"/>
  <c r="K407" i="10"/>
  <c r="K405" i="10"/>
  <c r="M286" i="10"/>
  <c r="P282" i="10"/>
  <c r="K289" i="10"/>
  <c r="P289" i="10"/>
  <c r="P288" i="10"/>
  <c r="M288" i="10"/>
  <c r="P280" i="10"/>
  <c r="K282" i="10"/>
  <c r="M284" i="10"/>
  <c r="M281" i="10"/>
  <c r="P283" i="10"/>
  <c r="K280" i="10"/>
  <c r="P281" i="10"/>
  <c r="P287" i="10"/>
  <c r="P285" i="10"/>
  <c r="K284" i="10"/>
  <c r="K283" i="10"/>
  <c r="L259" i="10"/>
  <c r="H268" i="10"/>
  <c r="K287" i="10"/>
  <c r="K285" i="10"/>
  <c r="K156" i="10"/>
  <c r="K159" i="10"/>
  <c r="K160" i="10"/>
  <c r="P160" i="10"/>
  <c r="P157" i="10"/>
  <c r="M155" i="10"/>
  <c r="M161" i="10"/>
  <c r="L131" i="10"/>
  <c r="L133" i="10" s="1"/>
  <c r="H142" i="10"/>
  <c r="M154" i="10"/>
  <c r="K154" i="10"/>
  <c r="P158" i="10"/>
  <c r="M156" i="10"/>
  <c r="P159" i="10"/>
  <c r="K155" i="10"/>
  <c r="P161" i="10"/>
  <c r="K158" i="10"/>
  <c r="M157" i="10"/>
</calcChain>
</file>

<file path=xl/sharedStrings.xml><?xml version="1.0" encoding="utf-8"?>
<sst xmlns="http://schemas.openxmlformats.org/spreadsheetml/2006/main" count="999" uniqueCount="134">
  <si>
    <t>DATA STOK OBAT PUSKESMAS TAMBUSAI UTARA I</t>
  </si>
  <si>
    <t>no</t>
  </si>
  <si>
    <t>nama obat</t>
  </si>
  <si>
    <t>Penjualan Obat 2019</t>
  </si>
  <si>
    <t>januari</t>
  </si>
  <si>
    <t>februari</t>
  </si>
  <si>
    <t>maret</t>
  </si>
  <si>
    <t>april</t>
  </si>
  <si>
    <t>jumlah</t>
  </si>
  <si>
    <t>Acitral Sirup</t>
  </si>
  <si>
    <t>Acitral Tablet</t>
  </si>
  <si>
    <t>Anbacim</t>
  </si>
  <si>
    <t>Plantacid</t>
  </si>
  <si>
    <t>Niladacin 150 mg</t>
  </si>
  <si>
    <t>Niladacin 500 mg</t>
  </si>
  <si>
    <t>Vitacimin Blueberry</t>
  </si>
  <si>
    <t>Laddofil</t>
  </si>
  <si>
    <t>Ofloxacin 400 g</t>
  </si>
  <si>
    <t xml:space="preserve">Vitacimin Orange </t>
  </si>
  <si>
    <t>NILAI AWAL</t>
  </si>
  <si>
    <t>Jumlah Cluster</t>
  </si>
  <si>
    <t>Pangkat</t>
  </si>
  <si>
    <t>Error Terkecil</t>
  </si>
  <si>
    <t>Fungsi Objektif Awal</t>
  </si>
  <si>
    <t>Literasi Awal</t>
  </si>
  <si>
    <t>0.1</t>
  </si>
  <si>
    <t>Keterangan</t>
  </si>
  <si>
    <t>X1</t>
  </si>
  <si>
    <t>X2</t>
  </si>
  <si>
    <t>X3</t>
  </si>
  <si>
    <t>X4</t>
  </si>
  <si>
    <t>Januari</t>
  </si>
  <si>
    <t>Februari</t>
  </si>
  <si>
    <t>Maret</t>
  </si>
  <si>
    <t>April</t>
  </si>
  <si>
    <t>Cluster</t>
  </si>
  <si>
    <t>Cluster 1</t>
  </si>
  <si>
    <t>Cluster 2</t>
  </si>
  <si>
    <t>Cluster 3</t>
  </si>
  <si>
    <t>Rendah</t>
  </si>
  <si>
    <t>Sedang</t>
  </si>
  <si>
    <t>Tinggi</t>
  </si>
  <si>
    <t>NO</t>
  </si>
  <si>
    <t>PARTISI AWAL</t>
  </si>
  <si>
    <t>JUMLAH</t>
  </si>
  <si>
    <t>1</t>
  </si>
  <si>
    <t xml:space="preserve">Max iterasi </t>
  </si>
  <si>
    <t>L1</t>
  </si>
  <si>
    <t>L2</t>
  </si>
  <si>
    <t>L3</t>
  </si>
  <si>
    <t>Menghitung Pusat Cluster</t>
  </si>
  <si>
    <t>C1</t>
  </si>
  <si>
    <t>C2</t>
  </si>
  <si>
    <t>C3</t>
  </si>
  <si>
    <t>Miu Kuadrat</t>
  </si>
  <si>
    <t>Total</t>
  </si>
  <si>
    <t>Total Miu</t>
  </si>
  <si>
    <t>Januari x C1</t>
  </si>
  <si>
    <t>Februari x C1</t>
  </si>
  <si>
    <t>Maret x C1</t>
  </si>
  <si>
    <t>April x C1</t>
  </si>
  <si>
    <t>Januari x C2</t>
  </si>
  <si>
    <t>Februari x C2</t>
  </si>
  <si>
    <t>Maret x C2</t>
  </si>
  <si>
    <t>April x C2</t>
  </si>
  <si>
    <t>Januari x C3</t>
  </si>
  <si>
    <t>Februari x C3</t>
  </si>
  <si>
    <t>Maret x C3</t>
  </si>
  <si>
    <t>April x C3</t>
  </si>
  <si>
    <t>Total C3</t>
  </si>
  <si>
    <t>Total C2</t>
  </si>
  <si>
    <t>Total C1</t>
  </si>
  <si>
    <t>Pusat Cluster</t>
  </si>
  <si>
    <t>C1/Total Miu C1</t>
  </si>
  <si>
    <t>C2/Total Miu C2</t>
  </si>
  <si>
    <t>C3/Total Miu C3</t>
  </si>
  <si>
    <t>Fungsi Objective</t>
  </si>
  <si>
    <t>Fungsi Objektif</t>
  </si>
  <si>
    <t>Selisih Fungsi Objektif</t>
  </si>
  <si>
    <t>P1</t>
  </si>
  <si>
    <t>P2</t>
  </si>
  <si>
    <t>P0</t>
  </si>
  <si>
    <t>[P1-P0]</t>
  </si>
  <si>
    <t>Matrix Partisi U</t>
  </si>
  <si>
    <t>L Total</t>
  </si>
  <si>
    <t>Data Keanggotaan Baru</t>
  </si>
  <si>
    <t>L1/Lt</t>
  </si>
  <si>
    <t>L2/Lt</t>
  </si>
  <si>
    <t>L3/Lt</t>
  </si>
  <si>
    <t>total</t>
  </si>
  <si>
    <t>Total miu</t>
  </si>
  <si>
    <t>total C1</t>
  </si>
  <si>
    <t>total C3</t>
  </si>
  <si>
    <t>total C2</t>
  </si>
  <si>
    <t>[P1-P2]</t>
  </si>
  <si>
    <t>P3</t>
  </si>
  <si>
    <t>[P2-P3]</t>
  </si>
  <si>
    <t>Derajat Keanggotaan Data</t>
  </si>
  <si>
    <t>Derajat Keanggotaan Data Pada Cluster ke</t>
  </si>
  <si>
    <t>Cluster ke 1</t>
  </si>
  <si>
    <t>Cluster ke 2</t>
  </si>
  <si>
    <t>Cluster ke 3</t>
  </si>
  <si>
    <t>Cluster yang Diambil</t>
  </si>
  <si>
    <t>Menghitung Fungsi Objektif</t>
  </si>
  <si>
    <t>Menghitung perubahan Matrix Partisi</t>
  </si>
  <si>
    <t>Tahap 1 : Menentukan Data yang akan di cluster</t>
  </si>
  <si>
    <t>Tahap 2 : Menentukan Jumlah Cluster, Pangkat Pembobot, Max Iterasi, Error terkecil, Fungsi Objektif Awal, Iterasi Awal</t>
  </si>
  <si>
    <t>Iterasi Awal</t>
  </si>
  <si>
    <t xml:space="preserve">Max Iterasi </t>
  </si>
  <si>
    <t>Tahap 3 : Membangkitkan bilangan random dimana jumlah dari setiap kolom  = 1</t>
  </si>
  <si>
    <t>Tahap 4 : Menghitung Pusat Cluster</t>
  </si>
  <si>
    <t>Menentukan nilai miu kuadrat</t>
  </si>
  <si>
    <t>Iterasi - 1</t>
  </si>
  <si>
    <t>µ</t>
  </si>
  <si>
    <t>Tahap 5 : Menghitung Fungsi Objektif</t>
  </si>
  <si>
    <t>Pusat Cluster ke-1</t>
  </si>
  <si>
    <t>Fungsi Objektif ke-1 (P1)</t>
  </si>
  <si>
    <t>Tahap 6 : Menghitung Perubahan Matrix Partisi</t>
  </si>
  <si>
    <t>Menghitung matrix partisi U</t>
  </si>
  <si>
    <t>C1/Total</t>
  </si>
  <si>
    <t>C2/Total</t>
  </si>
  <si>
    <t>C3/Total</t>
  </si>
  <si>
    <t>Tahap 7 : Cek kondisi Berhenti</t>
  </si>
  <si>
    <t>b) Jika Jumlah Iterasi &gt; Max Iterasi maka Berhenti</t>
  </si>
  <si>
    <t>c) Jika tidak : maka ulangi langkah ke 4 sampai ke 6</t>
  </si>
  <si>
    <t>a) Jika (|Pt - Pt-1| &lt; Error ) maka berhenti</t>
  </si>
  <si>
    <t>Iterasi - 2</t>
  </si>
  <si>
    <t>Iterasi - 3</t>
  </si>
  <si>
    <t>Iterasi - 4</t>
  </si>
  <si>
    <t>P4</t>
  </si>
  <si>
    <t>[P4-P3]</t>
  </si>
  <si>
    <t>Iterasi - 5</t>
  </si>
  <si>
    <t>P5</t>
  </si>
  <si>
    <t>[P5-P4]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</si>
</sst>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7" xfId="0" applyNumberFormat="1" applyBorder="1"/>
    <xf numFmtId="0" fontId="0" fillId="0" borderId="6" xfId="0" applyBorder="1"/>
    <xf numFmtId="2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/>
    <xf numFmtId="2" fontId="0" fillId="3" borderId="1" xfId="0" applyNumberFormat="1" applyFill="1" applyBorder="1"/>
    <xf numFmtId="0" fontId="0" fillId="3" borderId="5" xfId="0" applyFill="1" applyBorder="1"/>
    <xf numFmtId="0" fontId="0" fillId="7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556967</xdr:colOff>
      <xdr:row>2</xdr:row>
      <xdr:rowOff>26905</xdr:rowOff>
    </xdr:from>
    <xdr:ext cx="4787529" cy="6707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B2CFD1E-F410-7DC5-99AE-035FF3509B1A}"/>
                </a:ext>
              </a:extLst>
            </xdr:cNvPr>
            <xdr:cNvSpPr txBox="1"/>
          </xdr:nvSpPr>
          <xdr:spPr>
            <a:xfrm>
              <a:off x="3620678" y="388266"/>
              <a:ext cx="4787529" cy="6707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r>
                          <a:rPr lang="en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𝑖𝑗</m:t>
                        </m:r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=1 </m:t>
                    </m:r>
                    <m:r>
                      <m:rPr>
                        <m:nor/>
                      </m:rPr>
                      <a:rPr lang="en-US" sz="1100" b="0" i="0">
                        <a:latin typeface="+mn-lt"/>
                      </a:rPr>
                      <m:t>Membangkitkan</m:t>
                    </m:r>
                    <m:r>
                      <m:rPr>
                        <m:nor/>
                      </m:rPr>
                      <a:rPr lang="en-US" sz="1100" b="0" i="0">
                        <a:latin typeface="+mn-lt"/>
                      </a:rPr>
                      <m:t> </m:t>
                    </m:r>
                    <m:r>
                      <m:rPr>
                        <m:nor/>
                      </m:rPr>
                      <a:rPr lang="en-US" sz="1100" b="0" i="0">
                        <a:latin typeface="+mn-lt"/>
                      </a:rPr>
                      <m:t>Nilai</m:t>
                    </m:r>
                    <m:r>
                      <m:rPr>
                        <m:nor/>
                      </m:rPr>
                      <a:rPr lang="en-US" sz="1100" b="0" i="0">
                        <a:latin typeface="+mn-lt"/>
                      </a:rPr>
                      <m:t> </m:t>
                    </m:r>
                    <m:r>
                      <m:rPr>
                        <m:nor/>
                      </m:rPr>
                      <a:rPr lang="en-US" sz="1100" b="0" i="0">
                        <a:latin typeface="+mn-lt"/>
                      </a:rPr>
                      <m:t>Random</m:t>
                    </m:r>
                    <m:r>
                      <m:rPr>
                        <m:nor/>
                      </m:rPr>
                      <a:rPr lang="en-US" sz="1100" b="0" i="0">
                        <a:latin typeface="+mn-lt"/>
                      </a:rPr>
                      <m:t> </m:t>
                    </m:r>
                    <m:r>
                      <m:rPr>
                        <m:nor/>
                      </m:rPr>
                      <a:rPr lang="en-US" sz="1100" b="0" i="0">
                        <a:latin typeface="+mn-lt"/>
                        <a:ea typeface="Cambria Math" panose="02040503050406030204" pitchFamily="18" charset="0"/>
                      </a:rPr>
                      <m:t>μij</m:t>
                    </m:r>
                    <m:r>
                      <m:rPr>
                        <m:nor/>
                      </m:rPr>
                      <a:rPr lang="en-US" sz="1100" b="0" i="0">
                        <a:latin typeface="+mn-lt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US" sz="1100" b="0" i="0">
                        <a:latin typeface="+mn-lt"/>
                        <a:ea typeface="Cambria Math" panose="02040503050406030204" pitchFamily="18" charset="0"/>
                      </a:rPr>
                      <m:t>dengan</m:t>
                    </m:r>
                    <m:r>
                      <m:rPr>
                        <m:nor/>
                      </m:rPr>
                      <a:rPr lang="en-US" sz="1100" b="0" i="0">
                        <a:latin typeface="+mn-lt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US" sz="1100" b="0" i="0">
                        <a:latin typeface="+mn-lt"/>
                        <a:ea typeface="Cambria Math" panose="02040503050406030204" pitchFamily="18" charset="0"/>
                      </a:rPr>
                      <m:t>jumlah</m:t>
                    </m:r>
                    <m:r>
                      <m:rPr>
                        <m:nor/>
                      </m:rPr>
                      <a:rPr lang="en-US" sz="1100" b="0" i="0">
                        <a:latin typeface="+mn-lt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US" sz="1100" b="0" i="0">
                        <a:latin typeface="+mn-lt"/>
                        <a:ea typeface="Cambria Math" panose="02040503050406030204" pitchFamily="18" charset="0"/>
                      </a:rPr>
                      <m:t>ketiga</m:t>
                    </m:r>
                    <m:r>
                      <m:rPr>
                        <m:nor/>
                      </m:rPr>
                      <a:rPr lang="en-US" sz="1100" b="0" i="0">
                        <a:latin typeface="+mn-lt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US" sz="1100" b="0" i="0">
                        <a:latin typeface="+mn-lt"/>
                        <a:ea typeface="Cambria Math" panose="02040503050406030204" pitchFamily="18" charset="0"/>
                      </a:rPr>
                      <m:t>kolom</m:t>
                    </m:r>
                    <m:r>
                      <m:rPr>
                        <m:nor/>
                      </m:rPr>
                      <a:rPr lang="en-US" sz="1100" b="0" i="0">
                        <a:latin typeface="+mn-lt"/>
                        <a:ea typeface="Cambria Math" panose="02040503050406030204" pitchFamily="18" charset="0"/>
                      </a:rPr>
                      <m:t> ≤1</m:t>
                    </m:r>
                  </m:oMath>
                </m:oMathPara>
              </a14:m>
              <a:endParaRPr lang="en-US" sz="1100" b="0">
                <a:latin typeface="+mn-lt"/>
                <a:ea typeface="Cambria Math" panose="02040503050406030204" pitchFamily="18" charset="0"/>
              </a:endParaRPr>
            </a:p>
            <a:p>
              <a:endParaRPr lang="en-ID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B2CFD1E-F410-7DC5-99AE-035FF3509B1A}"/>
                </a:ext>
              </a:extLst>
            </xdr:cNvPr>
            <xdr:cNvSpPr txBox="1"/>
          </xdr:nvSpPr>
          <xdr:spPr>
            <a:xfrm>
              <a:off x="3620678" y="388266"/>
              <a:ext cx="4787529" cy="6707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𝑗=1</a:t>
              </a:r>
              <a:r>
                <a:rPr lang="en-ID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en-ID" sz="1100" b="0" i="0">
                  <a:latin typeface="Cambria Math" panose="02040503050406030204" pitchFamily="18" charset="0"/>
                </a:rPr>
                <a:t>▒</a:t>
              </a:r>
              <a:r>
                <a:rPr lang="en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𝑖𝑗</a:t>
              </a:r>
              <a:r>
                <a:rPr lang="en-US" sz="1100" b="0" i="0">
                  <a:latin typeface="Cambria Math" panose="02040503050406030204" pitchFamily="18" charset="0"/>
                </a:rPr>
                <a:t>=1 "Membangkitkan Nilai Random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μij dengan jumlah ketiga kolom ≤1</a:t>
              </a:r>
              <a:r>
                <a:rPr lang="en-ID" sz="1100" b="0" i="0">
                  <a:latin typeface="+mn-lt"/>
                  <a:ea typeface="Cambria Math" panose="02040503050406030204" pitchFamily="18" charset="0"/>
                </a:rPr>
                <a:t>"</a:t>
              </a:r>
              <a:endParaRPr lang="en-US" sz="1100" b="0">
                <a:latin typeface="+mn-lt"/>
                <a:ea typeface="Cambria Math" panose="02040503050406030204" pitchFamily="18" charset="0"/>
              </a:endParaRPr>
            </a:p>
            <a:p>
              <a:endParaRPr lang="en-ID" sz="1100"/>
            </a:p>
          </xdr:txBody>
        </xdr:sp>
      </mc:Fallback>
    </mc:AlternateContent>
    <xdr:clientData/>
  </xdr:oneCellAnchor>
  <xdr:oneCellAnchor>
    <xdr:from>
      <xdr:col>8</xdr:col>
      <xdr:colOff>678180</xdr:colOff>
      <xdr:row>19</xdr:row>
      <xdr:rowOff>163830</xdr:rowOff>
    </xdr:from>
    <xdr:ext cx="3710940" cy="8154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8E803CF-E3E6-A023-49B0-9521E7FC5E83}"/>
                </a:ext>
              </a:extLst>
            </xdr:cNvPr>
            <xdr:cNvSpPr txBox="1"/>
          </xdr:nvSpPr>
          <xdr:spPr>
            <a:xfrm>
              <a:off x="5554980" y="3638550"/>
              <a:ext cx="3710940" cy="8154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2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4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US" sz="2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2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2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24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𝜇</m:t>
                                        </m:r>
                                      </m:e>
                                      <m:sub>
                                        <m:r>
                                          <a:rPr lang="en-US" sz="2400" b="0" i="1">
                                            <a:latin typeface="Cambria Math" panose="02040503050406030204" pitchFamily="18" charset="0"/>
                                          </a:rPr>
                                          <m:t>𝑖𝑘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24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∗ </m:t>
                            </m:r>
                            <m:sSub>
                              <m:sSubPr>
                                <m:ctrlPr>
                                  <a:rPr lang="en-US" sz="2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4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2400" b="0" i="1">
                                    <a:latin typeface="Cambria Math" panose="02040503050406030204" pitchFamily="18" charset="0"/>
                                  </a:rPr>
                                  <m:t>𝑘𝑗</m:t>
                                </m:r>
                              </m:sub>
                            </m:s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4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2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24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n-US" sz="2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  <m:r>
                                  <a:rPr lang="en-US" sz="2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𝑖𝑘</m:t>
                                </m:r>
                                <m:r>
                                  <a:rPr lang="en-US" sz="24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24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ID" sz="20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8E803CF-E3E6-A023-49B0-9521E7FC5E83}"/>
                </a:ext>
              </a:extLst>
            </xdr:cNvPr>
            <xdr:cNvSpPr txBox="1"/>
          </xdr:nvSpPr>
          <xdr:spPr>
            <a:xfrm>
              <a:off x="5554980" y="3638550"/>
              <a:ext cx="3710940" cy="8154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𝑉</a:t>
              </a:r>
              <a:r>
                <a:rPr lang="en-ID" sz="2400" b="0" i="0">
                  <a:latin typeface="Cambria Math" panose="02040503050406030204" pitchFamily="18" charset="0"/>
                </a:rPr>
                <a:t>_</a:t>
              </a:r>
              <a:r>
                <a:rPr lang="en-US" sz="2400" b="0" i="0">
                  <a:latin typeface="Cambria Math" panose="02040503050406030204" pitchFamily="18" charset="0"/>
                </a:rPr>
                <a:t>𝑖𝑗=(∑24_(𝑘=1)^𝑛▒〖((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2400" b="0" i="0">
                  <a:latin typeface="Cambria Math" panose="02040503050406030204" pitchFamily="18" charset="0"/>
                </a:rPr>
                <a:t>𝑖𝑘 )^𝑚∗ 𝑋_𝑘𝑗)〗)/(∑24_(𝑘=1)^𝑛▒〖(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𝜇𝑖𝑘</a:t>
              </a:r>
              <a:r>
                <a:rPr lang="en-US" sz="2400" b="0" i="0">
                  <a:latin typeface="Cambria Math" panose="02040503050406030204" pitchFamily="18" charset="0"/>
                </a:rPr>
                <a:t>)〗^𝑚 )</a:t>
              </a:r>
              <a:endParaRPr lang="en-ID" sz="2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25977</xdr:colOff>
      <xdr:row>21</xdr:row>
      <xdr:rowOff>33345</xdr:rowOff>
    </xdr:from>
    <xdr:to>
      <xdr:col>10</xdr:col>
      <xdr:colOff>303068</xdr:colOff>
      <xdr:row>26</xdr:row>
      <xdr:rowOff>54146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76E3C7-EE9F-AE05-DFA7-209DD5849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9136" y="3852004"/>
          <a:ext cx="4182341" cy="930006"/>
        </a:xfrm>
        <a:prstGeom prst="rect">
          <a:avLst/>
        </a:prstGeom>
      </xdr:spPr>
    </xdr:pic>
    <xdr:clientData/>
  </xdr:twoCellAnchor>
  <xdr:twoCellAnchor editAs="oneCell">
    <xdr:from>
      <xdr:col>1</xdr:col>
      <xdr:colOff>588818</xdr:colOff>
      <xdr:row>44</xdr:row>
      <xdr:rowOff>58353</xdr:rowOff>
    </xdr:from>
    <xdr:to>
      <xdr:col>5</xdr:col>
      <xdr:colOff>573665</xdr:colOff>
      <xdr:row>54</xdr:row>
      <xdr:rowOff>21648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E9E86A-D8BC-431B-AD00-A904FFEECD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0505" r="16996"/>
        <a:stretch/>
      </xdr:blipFill>
      <xdr:spPr>
        <a:xfrm>
          <a:off x="1909329" y="8630853"/>
          <a:ext cx="4065444" cy="19115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32</xdr:row>
      <xdr:rowOff>123825</xdr:rowOff>
    </xdr:from>
    <xdr:ext cx="5661935" cy="806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2E4A197-1A36-49EF-AE0C-DC437F61CBEB}"/>
                </a:ext>
              </a:extLst>
            </xdr:cNvPr>
            <xdr:cNvSpPr txBox="1"/>
          </xdr:nvSpPr>
          <xdr:spPr>
            <a:xfrm>
              <a:off x="0" y="6467475"/>
              <a:ext cx="5661935" cy="80675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ID" sz="14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4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r>
                          <a:rPr lang="en-ID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𝑖𝑗</m:t>
                        </m:r>
                      </m:e>
                    </m:nary>
                    <m:r>
                      <a:rPr lang="en-US" sz="1400" b="0" i="1">
                        <a:latin typeface="Cambria Math" panose="02040503050406030204" pitchFamily="18" charset="0"/>
                      </a:rPr>
                      <m:t>=1 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</a:rPr>
                      <m:t>Membangkitkan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</a:rPr>
                      <m:t> 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</a:rPr>
                      <m:t>Nilai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</a:rPr>
                      <m:t> 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</a:rPr>
                      <m:t>Random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</a:rPr>
                      <m:t> 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  <a:ea typeface="Cambria Math" panose="02040503050406030204" pitchFamily="18" charset="0"/>
                      </a:rPr>
                      <m:t>μij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  <a:ea typeface="Cambria Math" panose="02040503050406030204" pitchFamily="18" charset="0"/>
                      </a:rPr>
                      <m:t>dengan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  <a:ea typeface="Cambria Math" panose="02040503050406030204" pitchFamily="18" charset="0"/>
                      </a:rPr>
                      <m:t>jumlah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  <a:ea typeface="Cambria Math" panose="02040503050406030204" pitchFamily="18" charset="0"/>
                      </a:rPr>
                      <m:t>ketiga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  <a:ea typeface="Cambria Math" panose="02040503050406030204" pitchFamily="18" charset="0"/>
                      </a:rPr>
                      <m:t>kolom</m:t>
                    </m:r>
                    <m:r>
                      <m:rPr>
                        <m:nor/>
                      </m:rPr>
                      <a:rPr lang="en-US" sz="1400" b="0" i="0">
                        <a:latin typeface="+mn-lt"/>
                        <a:ea typeface="Cambria Math" panose="02040503050406030204" pitchFamily="18" charset="0"/>
                      </a:rPr>
                      <m:t> ≤1</m:t>
                    </m:r>
                  </m:oMath>
                </m:oMathPara>
              </a14:m>
              <a:endParaRPr lang="en-US" sz="1100" b="0">
                <a:latin typeface="+mn-lt"/>
                <a:ea typeface="Cambria Math" panose="02040503050406030204" pitchFamily="18" charset="0"/>
              </a:endParaRPr>
            </a:p>
            <a:p>
              <a:endParaRPr lang="en-ID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2E4A197-1A36-49EF-AE0C-DC437F61CBEB}"/>
                </a:ext>
              </a:extLst>
            </xdr:cNvPr>
            <xdr:cNvSpPr txBox="1"/>
          </xdr:nvSpPr>
          <xdr:spPr>
            <a:xfrm>
              <a:off x="0" y="6467475"/>
              <a:ext cx="5661935" cy="80675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400" i="0">
                  <a:latin typeface="Cambria Math" panose="02040503050406030204" pitchFamily="18" charset="0"/>
                </a:rPr>
                <a:t>∑</a:t>
              </a:r>
              <a:r>
                <a:rPr lang="en-US" sz="1400" b="0" i="0">
                  <a:latin typeface="Cambria Math" panose="02040503050406030204" pitchFamily="18" charset="0"/>
                </a:rPr>
                <a:t>_</a:t>
              </a:r>
              <a:r>
                <a:rPr lang="en-ID" sz="1400" b="0" i="0">
                  <a:latin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</a:rPr>
                <a:t>𝑗=1</a:t>
              </a:r>
              <a:r>
                <a:rPr lang="en-ID" sz="1400" b="0" i="0">
                  <a:latin typeface="Cambria Math" panose="02040503050406030204" pitchFamily="18" charset="0"/>
                </a:rPr>
                <a:t>)</a:t>
              </a:r>
              <a:r>
                <a:rPr lang="en-US" sz="1400" b="0" i="0">
                  <a:latin typeface="Cambria Math" panose="02040503050406030204" pitchFamily="18" charset="0"/>
                </a:rPr>
                <a:t>^𝑘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</a:t>
              </a:r>
              <a:r>
                <a:rPr lang="en-ID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𝑖𝑗</a:t>
              </a:r>
              <a:r>
                <a:rPr lang="en-US" sz="1400" b="0" i="0">
                  <a:latin typeface="Cambria Math" panose="02040503050406030204" pitchFamily="18" charset="0"/>
                </a:rPr>
                <a:t>=1 "Membangkitkan Nilai Random 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μij dengan jumlah ketiga kolom ≤1</a:t>
              </a:r>
              <a:r>
                <a:rPr lang="en-ID" sz="1400" b="0" i="0">
                  <a:latin typeface="+mn-lt"/>
                  <a:ea typeface="Cambria Math" panose="02040503050406030204" pitchFamily="18" charset="0"/>
                </a:rPr>
                <a:t>"</a:t>
              </a:r>
              <a:endParaRPr lang="en-US" sz="1100" b="0">
                <a:latin typeface="+mn-lt"/>
                <a:ea typeface="Cambria Math" panose="02040503050406030204" pitchFamily="18" charset="0"/>
              </a:endParaRPr>
            </a:p>
            <a:p>
              <a:endParaRPr lang="en-ID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40</xdr:row>
      <xdr:rowOff>190499</xdr:rowOff>
    </xdr:from>
    <xdr:ext cx="3581400" cy="6796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46F7548-061D-4F5F-8F6C-D40AB4117F4E}"/>
                </a:ext>
              </a:extLst>
            </xdr:cNvPr>
            <xdr:cNvSpPr txBox="1"/>
          </xdr:nvSpPr>
          <xdr:spPr>
            <a:xfrm>
              <a:off x="0" y="8220074"/>
              <a:ext cx="3581400" cy="67961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𝜇</m:t>
                                        </m:r>
                                      </m:e>
                                      <m:sub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  <m:t>𝑖𝑘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∗ 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𝑘𝑗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𝑖𝑘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46F7548-061D-4F5F-8F6C-D40AB4117F4E}"/>
                </a:ext>
              </a:extLst>
            </xdr:cNvPr>
            <xdr:cNvSpPr txBox="1"/>
          </xdr:nvSpPr>
          <xdr:spPr>
            <a:xfrm>
              <a:off x="0" y="8220074"/>
              <a:ext cx="3581400" cy="67961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𝑉</a:t>
              </a:r>
              <a:r>
                <a:rPr lang="en-ID" sz="2000" b="0" i="0">
                  <a:latin typeface="Cambria Math" panose="02040503050406030204" pitchFamily="18" charset="0"/>
                </a:rPr>
                <a:t>_</a:t>
              </a:r>
              <a:r>
                <a:rPr lang="en-US" sz="2000" b="0" i="0">
                  <a:latin typeface="Cambria Math" panose="02040503050406030204" pitchFamily="18" charset="0"/>
                </a:rPr>
                <a:t>𝑖𝑗=(∑_(𝑘=1)^𝑛▒〖((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2000" b="0" i="0">
                  <a:latin typeface="Cambria Math" panose="02040503050406030204" pitchFamily="18" charset="0"/>
                </a:rPr>
                <a:t>𝑖𝑘 )^𝑚∗ 𝑋_𝑘𝑗)〗)/(∑_(𝑘=1)^𝑛▒〖(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𝜇𝑖𝑘</a:t>
              </a:r>
              <a:r>
                <a:rPr lang="en-US" sz="2000" b="0" i="0">
                  <a:latin typeface="Cambria Math" panose="02040503050406030204" pitchFamily="18" charset="0"/>
                </a:rPr>
                <a:t>)〗^𝑚 )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304800</xdr:colOff>
      <xdr:row>48</xdr:row>
      <xdr:rowOff>1</xdr:rowOff>
    </xdr:from>
    <xdr:ext cx="533400" cy="2550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AE82B49-D5C6-ACCB-FDE5-6CBB6F6E8653}"/>
                </a:ext>
              </a:extLst>
            </xdr:cNvPr>
            <xdr:cNvSpPr txBox="1"/>
          </xdr:nvSpPr>
          <xdr:spPr>
            <a:xfrm>
              <a:off x="4752975" y="9658351"/>
              <a:ext cx="533400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D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6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AE82B49-D5C6-ACCB-FDE5-6CBB6F6E8653}"/>
                </a:ext>
              </a:extLst>
            </xdr:cNvPr>
            <xdr:cNvSpPr txBox="1"/>
          </xdr:nvSpPr>
          <xdr:spPr>
            <a:xfrm>
              <a:off x="4752975" y="9658351"/>
              <a:ext cx="533400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8</xdr:col>
      <xdr:colOff>971550</xdr:colOff>
      <xdr:row>56</xdr:row>
      <xdr:rowOff>57150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13CE803-9451-D639-CD6A-CD691C696E79}"/>
            </a:ext>
          </a:extLst>
        </xdr:cNvPr>
        <xdr:cNvSpPr txBox="1"/>
      </xdr:nvSpPr>
      <xdr:spPr>
        <a:xfrm>
          <a:off x="8458200" y="11382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</xdr:col>
      <xdr:colOff>504824</xdr:colOff>
      <xdr:row>60</xdr:row>
      <xdr:rowOff>76200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C5595AC-A54E-6881-3964-8BD2D64365AE}"/>
                </a:ext>
              </a:extLst>
            </xdr:cNvPr>
            <xdr:cNvSpPr txBox="1"/>
          </xdr:nvSpPr>
          <xdr:spPr>
            <a:xfrm>
              <a:off x="1038224" y="12163425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)^2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C5595AC-A54E-6881-3964-8BD2D64365AE}"/>
                </a:ext>
              </a:extLst>
            </xdr:cNvPr>
            <xdr:cNvSpPr txBox="1"/>
          </xdr:nvSpPr>
          <xdr:spPr>
            <a:xfrm>
              <a:off x="1038224" y="12163425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^𝑛▒〖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𝑖𝑘)^2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76</xdr:row>
      <xdr:rowOff>95250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957BD09-B6AB-47FA-99AE-E2949DB37A60}"/>
                </a:ext>
              </a:extLst>
            </xdr:cNvPr>
            <xdr:cNvSpPr txBox="1"/>
          </xdr:nvSpPr>
          <xdr:spPr>
            <a:xfrm>
              <a:off x="2247900" y="1567815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957BD09-B6AB-47FA-99AE-E2949DB37A60}"/>
                </a:ext>
              </a:extLst>
            </xdr:cNvPr>
            <xdr:cNvSpPr txBox="1"/>
          </xdr:nvSpPr>
          <xdr:spPr>
            <a:xfrm>
              <a:off x="2247900" y="1567815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((𝐶1)^𝑚 ∗ 𝑋_𝑘𝑗)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91</xdr:row>
      <xdr:rowOff>95250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484AB5C-B5CB-49E1-A3A4-27958EBA19B2}"/>
                </a:ext>
              </a:extLst>
            </xdr:cNvPr>
            <xdr:cNvSpPr txBox="1"/>
          </xdr:nvSpPr>
          <xdr:spPr>
            <a:xfrm>
              <a:off x="2247900" y="1554480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484AB5C-B5CB-49E1-A3A4-27958EBA19B2}"/>
                </a:ext>
              </a:extLst>
            </xdr:cNvPr>
            <xdr:cNvSpPr txBox="1"/>
          </xdr:nvSpPr>
          <xdr:spPr>
            <a:xfrm>
              <a:off x="2247900" y="1554480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((𝐶2)^𝑚 ∗ 𝑋_𝑘𝑗)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106</xdr:row>
      <xdr:rowOff>66675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AAD652A-47F4-4CDC-9136-6D8D4935B51E}"/>
                </a:ext>
              </a:extLst>
            </xdr:cNvPr>
            <xdr:cNvSpPr txBox="1"/>
          </xdr:nvSpPr>
          <xdr:spPr>
            <a:xfrm>
              <a:off x="2247900" y="2185035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AAD652A-47F4-4CDC-9136-6D8D4935B51E}"/>
                </a:ext>
              </a:extLst>
            </xdr:cNvPr>
            <xdr:cNvSpPr txBox="1"/>
          </xdr:nvSpPr>
          <xdr:spPr>
            <a:xfrm>
              <a:off x="2247900" y="2185035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(𝐶3)^𝑚 ∗ 𝑋_𝑘𝑗)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1</xdr:col>
      <xdr:colOff>76200</xdr:colOff>
      <xdr:row>111</xdr:row>
      <xdr:rowOff>171450</xdr:rowOff>
    </xdr:from>
    <xdr:ext cx="3581400" cy="6796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8BAC9F3-8525-4AB3-B8A1-105C923F16B5}"/>
                </a:ext>
              </a:extLst>
            </xdr:cNvPr>
            <xdr:cNvSpPr txBox="1"/>
          </xdr:nvSpPr>
          <xdr:spPr>
            <a:xfrm>
              <a:off x="609600" y="23926800"/>
              <a:ext cx="3581400" cy="67961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𝜇</m:t>
                                        </m:r>
                                      </m:e>
                                      <m:sub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  <m:t>𝑖𝑘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∗ 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𝑘𝑗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𝑖𝑘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8BAC9F3-8525-4AB3-B8A1-105C923F16B5}"/>
                </a:ext>
              </a:extLst>
            </xdr:cNvPr>
            <xdr:cNvSpPr txBox="1"/>
          </xdr:nvSpPr>
          <xdr:spPr>
            <a:xfrm>
              <a:off x="609600" y="23926800"/>
              <a:ext cx="3581400" cy="67961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𝑉</a:t>
              </a:r>
              <a:r>
                <a:rPr lang="en-ID" sz="2000" b="0" i="0">
                  <a:latin typeface="Cambria Math" panose="02040503050406030204" pitchFamily="18" charset="0"/>
                </a:rPr>
                <a:t>_</a:t>
              </a:r>
              <a:r>
                <a:rPr lang="en-US" sz="2000" b="0" i="0">
                  <a:latin typeface="Cambria Math" panose="02040503050406030204" pitchFamily="18" charset="0"/>
                </a:rPr>
                <a:t>𝑖𝑗=(∑_(𝑘=1)^𝑛▒〖((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2000" b="0" i="0">
                  <a:latin typeface="Cambria Math" panose="02040503050406030204" pitchFamily="18" charset="0"/>
                </a:rPr>
                <a:t>𝑖𝑘 )^𝑚∗ 𝑋_𝑘𝑗)〗)/(∑_(𝑘=1)^𝑛▒〖(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𝜇𝑖𝑘</a:t>
              </a:r>
              <a:r>
                <a:rPr lang="en-US" sz="2000" b="0" i="0">
                  <a:latin typeface="Cambria Math" panose="02040503050406030204" pitchFamily="18" charset="0"/>
                </a:rPr>
                <a:t>)〗^𝑚 )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257176</xdr:colOff>
      <xdr:row>109</xdr:row>
      <xdr:rowOff>76200</xdr:rowOff>
    </xdr:from>
    <xdr:ext cx="1428750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66A0B93-32DA-469F-A65F-35EB2B0924E2}"/>
                </a:ext>
              </a:extLst>
            </xdr:cNvPr>
            <xdr:cNvSpPr txBox="1"/>
          </xdr:nvSpPr>
          <xdr:spPr>
            <a:xfrm>
              <a:off x="4705351" y="22936200"/>
              <a:ext cx="14287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66A0B93-32DA-469F-A65F-35EB2B0924E2}"/>
                </a:ext>
              </a:extLst>
            </xdr:cNvPr>
            <xdr:cNvSpPr txBox="1"/>
          </xdr:nvSpPr>
          <xdr:spPr>
            <a:xfrm>
              <a:off x="4705351" y="22936200"/>
              <a:ext cx="14287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((𝐶1)^𝑚 ∗ 𝑋_𝑘𝑗)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247650</xdr:colOff>
      <xdr:row>110</xdr:row>
      <xdr:rowOff>76200</xdr:rowOff>
    </xdr:from>
    <xdr:ext cx="153352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217EDD29-D67E-43CA-99EE-A7FC6F593F04}"/>
                </a:ext>
              </a:extLst>
            </xdr:cNvPr>
            <xdr:cNvSpPr txBox="1"/>
          </xdr:nvSpPr>
          <xdr:spPr>
            <a:xfrm>
              <a:off x="4695825" y="23364825"/>
              <a:ext cx="1533525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217EDD29-D67E-43CA-99EE-A7FC6F593F04}"/>
                </a:ext>
              </a:extLst>
            </xdr:cNvPr>
            <xdr:cNvSpPr txBox="1"/>
          </xdr:nvSpPr>
          <xdr:spPr>
            <a:xfrm>
              <a:off x="4695825" y="23364825"/>
              <a:ext cx="1533525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((𝐶2)^𝑚 ∗ 𝑋_𝑘𝑗)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180975</xdr:colOff>
      <xdr:row>111</xdr:row>
      <xdr:rowOff>57150</xdr:rowOff>
    </xdr:from>
    <xdr:ext cx="1619250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46D2EA9E-40F9-4A75-BC1C-3AE1B5ECEAD2}"/>
                </a:ext>
              </a:extLst>
            </xdr:cNvPr>
            <xdr:cNvSpPr txBox="1"/>
          </xdr:nvSpPr>
          <xdr:spPr>
            <a:xfrm>
              <a:off x="4629150" y="23812500"/>
              <a:ext cx="16192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46D2EA9E-40F9-4A75-BC1C-3AE1B5ECEAD2}"/>
                </a:ext>
              </a:extLst>
            </xdr:cNvPr>
            <xdr:cNvSpPr txBox="1"/>
          </xdr:nvSpPr>
          <xdr:spPr>
            <a:xfrm>
              <a:off x="4629150" y="23812500"/>
              <a:ext cx="16192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(𝐶3)^𝑚 ∗ 𝑋_𝑘𝑗)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209550</xdr:colOff>
      <xdr:row>113</xdr:row>
      <xdr:rowOff>114300</xdr:rowOff>
    </xdr:from>
    <xdr:ext cx="141922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F135517-F8BA-47E3-A253-60707896333E}"/>
                </a:ext>
              </a:extLst>
            </xdr:cNvPr>
            <xdr:cNvSpPr txBox="1"/>
          </xdr:nvSpPr>
          <xdr:spPr>
            <a:xfrm>
              <a:off x="4657725" y="24526875"/>
              <a:ext cx="141922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)^2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F135517-F8BA-47E3-A253-60707896333E}"/>
                </a:ext>
              </a:extLst>
            </xdr:cNvPr>
            <xdr:cNvSpPr txBox="1"/>
          </xdr:nvSpPr>
          <xdr:spPr>
            <a:xfrm>
              <a:off x="4657725" y="24526875"/>
              <a:ext cx="141922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^𝑛▒〖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𝑖𝑘)^2 〗</a:t>
              </a:r>
              <a:endParaRPr lang="en-ID" sz="18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122</xdr:row>
      <xdr:rowOff>0</xdr:rowOff>
    </xdr:from>
    <xdr:to>
      <xdr:col>3</xdr:col>
      <xdr:colOff>787297</xdr:colOff>
      <xdr:row>127</xdr:row>
      <xdr:rowOff>42449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9B5D2C2-7A33-4052-9D24-C9495135D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841450"/>
          <a:ext cx="4097915" cy="99494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144</xdr:row>
      <xdr:rowOff>958</xdr:rowOff>
    </xdr:from>
    <xdr:to>
      <xdr:col>7</xdr:col>
      <xdr:colOff>858611</xdr:colOff>
      <xdr:row>150</xdr:row>
      <xdr:rowOff>35164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440111C-1E2A-404B-B289-7F10F84641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0505" r="16996"/>
        <a:stretch/>
      </xdr:blipFill>
      <xdr:spPr>
        <a:xfrm>
          <a:off x="4772025" y="31033408"/>
          <a:ext cx="2847975" cy="1339131"/>
        </a:xfrm>
        <a:prstGeom prst="rect">
          <a:avLst/>
        </a:prstGeom>
      </xdr:spPr>
    </xdr:pic>
    <xdr:clientData/>
  </xdr:twoCellAnchor>
  <xdr:oneCellAnchor>
    <xdr:from>
      <xdr:col>5</xdr:col>
      <xdr:colOff>304800</xdr:colOff>
      <xdr:row>174</xdr:row>
      <xdr:rowOff>1</xdr:rowOff>
    </xdr:from>
    <xdr:ext cx="533400" cy="2550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9902EC0-CAFB-45D6-B2E3-010641DFC874}"/>
                </a:ext>
              </a:extLst>
            </xdr:cNvPr>
            <xdr:cNvSpPr txBox="1"/>
          </xdr:nvSpPr>
          <xdr:spPr>
            <a:xfrm>
              <a:off x="4754336" y="9783537"/>
              <a:ext cx="533400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D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6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9902EC0-CAFB-45D6-B2E3-010641DFC874}"/>
                </a:ext>
              </a:extLst>
            </xdr:cNvPr>
            <xdr:cNvSpPr txBox="1"/>
          </xdr:nvSpPr>
          <xdr:spPr>
            <a:xfrm>
              <a:off x="4754336" y="9783537"/>
              <a:ext cx="533400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8</xdr:col>
      <xdr:colOff>971550</xdr:colOff>
      <xdr:row>182</xdr:row>
      <xdr:rowOff>57150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ECFB5CC-D91D-4481-B812-5CFF08C83081}"/>
            </a:ext>
          </a:extLst>
        </xdr:cNvPr>
        <xdr:cNvSpPr txBox="1"/>
      </xdr:nvSpPr>
      <xdr:spPr>
        <a:xfrm>
          <a:off x="8673193" y="115007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</xdr:col>
      <xdr:colOff>504824</xdr:colOff>
      <xdr:row>186</xdr:row>
      <xdr:rowOff>76200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25484E84-5001-4EA7-94EA-37877C520281}"/>
                </a:ext>
              </a:extLst>
            </xdr:cNvPr>
            <xdr:cNvSpPr txBox="1"/>
          </xdr:nvSpPr>
          <xdr:spPr>
            <a:xfrm>
              <a:off x="1035503" y="12281807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)^2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25484E84-5001-4EA7-94EA-37877C520281}"/>
                </a:ext>
              </a:extLst>
            </xdr:cNvPr>
            <xdr:cNvSpPr txBox="1"/>
          </xdr:nvSpPr>
          <xdr:spPr>
            <a:xfrm>
              <a:off x="1035503" y="12281807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^𝑛▒〖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𝑖𝑘)^2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202</xdr:row>
      <xdr:rowOff>95250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A19DF1A9-541A-496D-956B-247C6B9293D9}"/>
                </a:ext>
              </a:extLst>
            </xdr:cNvPr>
            <xdr:cNvSpPr txBox="1"/>
          </xdr:nvSpPr>
          <xdr:spPr>
            <a:xfrm>
              <a:off x="2243818" y="15661821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A19DF1A9-541A-496D-956B-247C6B9293D9}"/>
                </a:ext>
              </a:extLst>
            </xdr:cNvPr>
            <xdr:cNvSpPr txBox="1"/>
          </xdr:nvSpPr>
          <xdr:spPr>
            <a:xfrm>
              <a:off x="2243818" y="15661821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((𝐶1)^𝑚 ∗ 𝑋_𝑘𝑗)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217</xdr:row>
      <xdr:rowOff>95250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A19F3D6E-1F2E-4BE2-B40C-AA7A9CDE2588}"/>
                </a:ext>
              </a:extLst>
            </xdr:cNvPr>
            <xdr:cNvSpPr txBox="1"/>
          </xdr:nvSpPr>
          <xdr:spPr>
            <a:xfrm>
              <a:off x="2243818" y="18818679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A19F3D6E-1F2E-4BE2-B40C-AA7A9CDE2588}"/>
                </a:ext>
              </a:extLst>
            </xdr:cNvPr>
            <xdr:cNvSpPr txBox="1"/>
          </xdr:nvSpPr>
          <xdr:spPr>
            <a:xfrm>
              <a:off x="2243818" y="18818679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((𝐶2)^𝑚 ∗ 𝑋_𝑘𝑗)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232</xdr:row>
      <xdr:rowOff>66675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1B35D9E-C390-4510-A4C0-5E623C42AFC2}"/>
                </a:ext>
              </a:extLst>
            </xdr:cNvPr>
            <xdr:cNvSpPr txBox="1"/>
          </xdr:nvSpPr>
          <xdr:spPr>
            <a:xfrm>
              <a:off x="2243818" y="21960568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1B35D9E-C390-4510-A4C0-5E623C42AFC2}"/>
                </a:ext>
              </a:extLst>
            </xdr:cNvPr>
            <xdr:cNvSpPr txBox="1"/>
          </xdr:nvSpPr>
          <xdr:spPr>
            <a:xfrm>
              <a:off x="2243818" y="21960568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(𝐶3)^𝑚 ∗ 𝑋_𝑘𝑗)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1</xdr:col>
      <xdr:colOff>76200</xdr:colOff>
      <xdr:row>237</xdr:row>
      <xdr:rowOff>171450</xdr:rowOff>
    </xdr:from>
    <xdr:ext cx="3581400" cy="6796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3E30A1FC-489C-4741-8558-48D647C353FB}"/>
                </a:ext>
              </a:extLst>
            </xdr:cNvPr>
            <xdr:cNvSpPr txBox="1"/>
          </xdr:nvSpPr>
          <xdr:spPr>
            <a:xfrm>
              <a:off x="606879" y="23943129"/>
              <a:ext cx="3581400" cy="67961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𝜇</m:t>
                                        </m:r>
                                      </m:e>
                                      <m:sub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  <m:t>𝑖𝑘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∗ 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𝑘𝑗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𝑖𝑘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3E30A1FC-489C-4741-8558-48D647C353FB}"/>
                </a:ext>
              </a:extLst>
            </xdr:cNvPr>
            <xdr:cNvSpPr txBox="1"/>
          </xdr:nvSpPr>
          <xdr:spPr>
            <a:xfrm>
              <a:off x="606879" y="23943129"/>
              <a:ext cx="3581400" cy="67961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𝑉</a:t>
              </a:r>
              <a:r>
                <a:rPr lang="en-ID" sz="2000" b="0" i="0">
                  <a:latin typeface="Cambria Math" panose="02040503050406030204" pitchFamily="18" charset="0"/>
                </a:rPr>
                <a:t>_</a:t>
              </a:r>
              <a:r>
                <a:rPr lang="en-US" sz="2000" b="0" i="0">
                  <a:latin typeface="Cambria Math" panose="02040503050406030204" pitchFamily="18" charset="0"/>
                </a:rPr>
                <a:t>𝑖𝑗=(∑_(𝑘=1)^𝑛▒〖((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2000" b="0" i="0">
                  <a:latin typeface="Cambria Math" panose="02040503050406030204" pitchFamily="18" charset="0"/>
                </a:rPr>
                <a:t>𝑖𝑘 )^𝑚∗ 𝑋_𝑘𝑗)〗)/(∑_(𝑘=1)^𝑛▒〖(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𝜇𝑖𝑘</a:t>
              </a:r>
              <a:r>
                <a:rPr lang="en-US" sz="2000" b="0" i="0">
                  <a:latin typeface="Cambria Math" panose="02040503050406030204" pitchFamily="18" charset="0"/>
                </a:rPr>
                <a:t>)〗^𝑚 )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257176</xdr:colOff>
      <xdr:row>235</xdr:row>
      <xdr:rowOff>76200</xdr:rowOff>
    </xdr:from>
    <xdr:ext cx="1428750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89965486-850C-45E6-B3F1-26A5E34B6B2E}"/>
                </a:ext>
              </a:extLst>
            </xdr:cNvPr>
            <xdr:cNvSpPr txBox="1"/>
          </xdr:nvSpPr>
          <xdr:spPr>
            <a:xfrm>
              <a:off x="4706712" y="22949807"/>
              <a:ext cx="14287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89965486-850C-45E6-B3F1-26A5E34B6B2E}"/>
                </a:ext>
              </a:extLst>
            </xdr:cNvPr>
            <xdr:cNvSpPr txBox="1"/>
          </xdr:nvSpPr>
          <xdr:spPr>
            <a:xfrm>
              <a:off x="4706712" y="22949807"/>
              <a:ext cx="14287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((𝐶1)^𝑚 ∗ 𝑋_𝑘𝑗)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247650</xdr:colOff>
      <xdr:row>236</xdr:row>
      <xdr:rowOff>76200</xdr:rowOff>
    </xdr:from>
    <xdr:ext cx="153352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AF596F7D-FC8D-47E2-B855-9CB87B3C0E5A}"/>
                </a:ext>
              </a:extLst>
            </xdr:cNvPr>
            <xdr:cNvSpPr txBox="1"/>
          </xdr:nvSpPr>
          <xdr:spPr>
            <a:xfrm>
              <a:off x="4697186" y="23385236"/>
              <a:ext cx="1533525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AF596F7D-FC8D-47E2-B855-9CB87B3C0E5A}"/>
                </a:ext>
              </a:extLst>
            </xdr:cNvPr>
            <xdr:cNvSpPr txBox="1"/>
          </xdr:nvSpPr>
          <xdr:spPr>
            <a:xfrm>
              <a:off x="4697186" y="23385236"/>
              <a:ext cx="1533525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((𝐶2)^𝑚 ∗ 𝑋_𝑘𝑗)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180975</xdr:colOff>
      <xdr:row>237</xdr:row>
      <xdr:rowOff>57150</xdr:rowOff>
    </xdr:from>
    <xdr:ext cx="1619250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20C2D023-43E4-4BEC-9A06-EB95C98CF46C}"/>
                </a:ext>
              </a:extLst>
            </xdr:cNvPr>
            <xdr:cNvSpPr txBox="1"/>
          </xdr:nvSpPr>
          <xdr:spPr>
            <a:xfrm>
              <a:off x="4630511" y="23828829"/>
              <a:ext cx="16192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20C2D023-43E4-4BEC-9A06-EB95C98CF46C}"/>
                </a:ext>
              </a:extLst>
            </xdr:cNvPr>
            <xdr:cNvSpPr txBox="1"/>
          </xdr:nvSpPr>
          <xdr:spPr>
            <a:xfrm>
              <a:off x="4630511" y="23828829"/>
              <a:ext cx="16192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(𝐶3)^𝑚 ∗ 𝑋_𝑘𝑗)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209550</xdr:colOff>
      <xdr:row>239</xdr:row>
      <xdr:rowOff>114300</xdr:rowOff>
    </xdr:from>
    <xdr:ext cx="141922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24F637E6-E47B-4D47-8649-2F68ACB66858}"/>
                </a:ext>
              </a:extLst>
            </xdr:cNvPr>
            <xdr:cNvSpPr txBox="1"/>
          </xdr:nvSpPr>
          <xdr:spPr>
            <a:xfrm>
              <a:off x="4659086" y="24539121"/>
              <a:ext cx="141922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)^2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24F637E6-E47B-4D47-8649-2F68ACB66858}"/>
                </a:ext>
              </a:extLst>
            </xdr:cNvPr>
            <xdr:cNvSpPr txBox="1"/>
          </xdr:nvSpPr>
          <xdr:spPr>
            <a:xfrm>
              <a:off x="4659086" y="24539121"/>
              <a:ext cx="141922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^𝑛▒〖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𝑖𝑘)^2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0</xdr:col>
      <xdr:colOff>0</xdr:colOff>
      <xdr:row>248</xdr:row>
      <xdr:rowOff>0</xdr:rowOff>
    </xdr:from>
    <xdr:ext cx="4093833" cy="994949"/>
    <xdr:pic>
      <xdr:nvPicPr>
        <xdr:cNvPr id="44" name="Picture 43">
          <a:extLst>
            <a:ext uri="{FF2B5EF4-FFF2-40B4-BE49-F238E27FC236}">
              <a16:creationId xmlns:a16="http://schemas.microsoft.com/office/drawing/2014/main" id="{F3C516A5-50EF-46BE-AFE5-05F4752AA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846893"/>
          <a:ext cx="4093833" cy="994949"/>
        </a:xfrm>
        <a:prstGeom prst="rect">
          <a:avLst/>
        </a:prstGeom>
      </xdr:spPr>
    </xdr:pic>
    <xdr:clientData/>
  </xdr:oneCellAnchor>
  <xdr:oneCellAnchor>
    <xdr:from>
      <xdr:col>5</xdr:col>
      <xdr:colOff>323850</xdr:colOff>
      <xdr:row>270</xdr:row>
      <xdr:rowOff>958</xdr:rowOff>
    </xdr:from>
    <xdr:ext cx="2847975" cy="1340492"/>
    <xdr:pic>
      <xdr:nvPicPr>
        <xdr:cNvPr id="45" name="Picture 44">
          <a:extLst>
            <a:ext uri="{FF2B5EF4-FFF2-40B4-BE49-F238E27FC236}">
              <a16:creationId xmlns:a16="http://schemas.microsoft.com/office/drawing/2014/main" id="{7817689E-F6B1-4C47-BC6A-B668447C4A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0505" r="16996"/>
        <a:stretch/>
      </xdr:blipFill>
      <xdr:spPr>
        <a:xfrm>
          <a:off x="4773386" y="31038851"/>
          <a:ext cx="2847975" cy="1340492"/>
        </a:xfrm>
        <a:prstGeom prst="rect">
          <a:avLst/>
        </a:prstGeom>
      </xdr:spPr>
    </xdr:pic>
    <xdr:clientData/>
  </xdr:oneCellAnchor>
  <xdr:oneCellAnchor>
    <xdr:from>
      <xdr:col>5</xdr:col>
      <xdr:colOff>304800</xdr:colOff>
      <xdr:row>294</xdr:row>
      <xdr:rowOff>1</xdr:rowOff>
    </xdr:from>
    <xdr:ext cx="533400" cy="2550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250E14F-0882-4A73-B201-31A8BE57ED51}"/>
                </a:ext>
              </a:extLst>
            </xdr:cNvPr>
            <xdr:cNvSpPr txBox="1"/>
          </xdr:nvSpPr>
          <xdr:spPr>
            <a:xfrm>
              <a:off x="6223907" y="36970608"/>
              <a:ext cx="533400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D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250E14F-0882-4A73-B201-31A8BE57ED51}"/>
                </a:ext>
              </a:extLst>
            </xdr:cNvPr>
            <xdr:cNvSpPr txBox="1"/>
          </xdr:nvSpPr>
          <xdr:spPr>
            <a:xfrm>
              <a:off x="6223907" y="36970608"/>
              <a:ext cx="533400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8</xdr:col>
      <xdr:colOff>971550</xdr:colOff>
      <xdr:row>302</xdr:row>
      <xdr:rowOff>57150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4BF73D2-69E4-4FE2-B841-A723DF16C3CF}"/>
            </a:ext>
          </a:extLst>
        </xdr:cNvPr>
        <xdr:cNvSpPr txBox="1"/>
      </xdr:nvSpPr>
      <xdr:spPr>
        <a:xfrm>
          <a:off x="10360479" y="386606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</xdr:col>
      <xdr:colOff>504824</xdr:colOff>
      <xdr:row>306</xdr:row>
      <xdr:rowOff>76200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83AD4160-EDC8-4E53-BB33-1F61F2013C26}"/>
                </a:ext>
              </a:extLst>
            </xdr:cNvPr>
            <xdr:cNvSpPr txBox="1"/>
          </xdr:nvSpPr>
          <xdr:spPr>
            <a:xfrm>
              <a:off x="1035503" y="39441664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)^2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83AD4160-EDC8-4E53-BB33-1F61F2013C26}"/>
                </a:ext>
              </a:extLst>
            </xdr:cNvPr>
            <xdr:cNvSpPr txBox="1"/>
          </xdr:nvSpPr>
          <xdr:spPr>
            <a:xfrm>
              <a:off x="1035503" y="39441664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𝑖𝑘)^2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322</xdr:row>
      <xdr:rowOff>95250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21EC4A58-44F7-4D42-B4AF-082F1A58E816}"/>
                </a:ext>
              </a:extLst>
            </xdr:cNvPr>
            <xdr:cNvSpPr txBox="1"/>
          </xdr:nvSpPr>
          <xdr:spPr>
            <a:xfrm>
              <a:off x="2243818" y="4276725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21EC4A58-44F7-4D42-B4AF-082F1A58E816}"/>
                </a:ext>
              </a:extLst>
            </xdr:cNvPr>
            <xdr:cNvSpPr txBox="1"/>
          </xdr:nvSpPr>
          <xdr:spPr>
            <a:xfrm>
              <a:off x="2243818" y="42767250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^𝑛▒〖((𝐶1)^𝑚 ∗ 𝑋_𝑘𝑗)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337</xdr:row>
      <xdr:rowOff>95250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FFE958B2-D62F-4763-9D37-0B05E82B3F8D}"/>
                </a:ext>
              </a:extLst>
            </xdr:cNvPr>
            <xdr:cNvSpPr txBox="1"/>
          </xdr:nvSpPr>
          <xdr:spPr>
            <a:xfrm>
              <a:off x="2243818" y="45924107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FFE958B2-D62F-4763-9D37-0B05E82B3F8D}"/>
                </a:ext>
              </a:extLst>
            </xdr:cNvPr>
            <xdr:cNvSpPr txBox="1"/>
          </xdr:nvSpPr>
          <xdr:spPr>
            <a:xfrm>
              <a:off x="2243818" y="45924107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^𝑛▒〖((𝐶2)^𝑚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352</xdr:row>
      <xdr:rowOff>66675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6CF1FD38-5037-4550-8039-49A60E239673}"/>
                </a:ext>
              </a:extLst>
            </xdr:cNvPr>
            <xdr:cNvSpPr txBox="1"/>
          </xdr:nvSpPr>
          <xdr:spPr>
            <a:xfrm>
              <a:off x="2243818" y="49052389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6CF1FD38-5037-4550-8039-49A60E239673}"/>
                </a:ext>
              </a:extLst>
            </xdr:cNvPr>
            <xdr:cNvSpPr txBox="1"/>
          </xdr:nvSpPr>
          <xdr:spPr>
            <a:xfrm>
              <a:off x="2243818" y="49052389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(𝐶3)^𝑚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1</xdr:col>
      <xdr:colOff>76200</xdr:colOff>
      <xdr:row>357</xdr:row>
      <xdr:rowOff>171450</xdr:rowOff>
    </xdr:from>
    <xdr:ext cx="3581400" cy="6796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4FB88F82-8A5E-41D3-910D-A1B94BAF14A1}"/>
                </a:ext>
              </a:extLst>
            </xdr:cNvPr>
            <xdr:cNvSpPr txBox="1"/>
          </xdr:nvSpPr>
          <xdr:spPr>
            <a:xfrm>
              <a:off x="606879" y="50926093"/>
              <a:ext cx="3581400" cy="67961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𝜇</m:t>
                                        </m:r>
                                      </m:e>
                                      <m:sub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  <m:t>𝑖𝑘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∗ 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𝑘𝑗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𝑖𝑘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4FB88F82-8A5E-41D3-910D-A1B94BAF14A1}"/>
                </a:ext>
              </a:extLst>
            </xdr:cNvPr>
            <xdr:cNvSpPr txBox="1"/>
          </xdr:nvSpPr>
          <xdr:spPr>
            <a:xfrm>
              <a:off x="606879" y="50926093"/>
              <a:ext cx="3581400" cy="67961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𝑉</a:t>
              </a:r>
              <a:r>
                <a:rPr lang="en-ID" sz="2000" b="0" i="0">
                  <a:latin typeface="Cambria Math" panose="02040503050406030204" pitchFamily="18" charset="0"/>
                </a:rPr>
                <a:t>_</a:t>
              </a:r>
              <a:r>
                <a:rPr lang="en-US" sz="2000" b="0" i="0">
                  <a:latin typeface="Cambria Math" panose="02040503050406030204" pitchFamily="18" charset="0"/>
                </a:rPr>
                <a:t>𝑖𝑗=(∑_(𝑘=1)^𝑛▒〖((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2000" b="0" i="0">
                  <a:latin typeface="Cambria Math" panose="02040503050406030204" pitchFamily="18" charset="0"/>
                </a:rPr>
                <a:t>𝑖𝑘 )^𝑚∗ 𝑋_𝑘𝑗)〗)/(∑_(𝑘=1)^𝑛▒〖(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𝜇𝑖𝑘</a:t>
              </a:r>
              <a:r>
                <a:rPr lang="en-US" sz="2000" b="0" i="0">
                  <a:latin typeface="Cambria Math" panose="02040503050406030204" pitchFamily="18" charset="0"/>
                </a:rPr>
                <a:t>)〗^𝑚 )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257176</xdr:colOff>
      <xdr:row>355</xdr:row>
      <xdr:rowOff>76200</xdr:rowOff>
    </xdr:from>
    <xdr:ext cx="1428750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29922C02-FAEB-4D82-9633-5EEE4AFA739D}"/>
                </a:ext>
              </a:extLst>
            </xdr:cNvPr>
            <xdr:cNvSpPr txBox="1"/>
          </xdr:nvSpPr>
          <xdr:spPr>
            <a:xfrm>
              <a:off x="6176283" y="49987200"/>
              <a:ext cx="14287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29922C02-FAEB-4D82-9633-5EEE4AFA739D}"/>
                </a:ext>
              </a:extLst>
            </xdr:cNvPr>
            <xdr:cNvSpPr txBox="1"/>
          </xdr:nvSpPr>
          <xdr:spPr>
            <a:xfrm>
              <a:off x="6176283" y="49987200"/>
              <a:ext cx="14287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^𝑛▒〖((𝐶1)^𝑚 ∗ 𝑋_𝑘𝑗)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247650</xdr:colOff>
      <xdr:row>356</xdr:row>
      <xdr:rowOff>76200</xdr:rowOff>
    </xdr:from>
    <xdr:ext cx="153352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89FEBC28-5792-45BC-B2EF-893410C4276A}"/>
                </a:ext>
              </a:extLst>
            </xdr:cNvPr>
            <xdr:cNvSpPr txBox="1"/>
          </xdr:nvSpPr>
          <xdr:spPr>
            <a:xfrm>
              <a:off x="6166757" y="50381807"/>
              <a:ext cx="1533525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89FEBC28-5792-45BC-B2EF-893410C4276A}"/>
                </a:ext>
              </a:extLst>
            </xdr:cNvPr>
            <xdr:cNvSpPr txBox="1"/>
          </xdr:nvSpPr>
          <xdr:spPr>
            <a:xfrm>
              <a:off x="6166757" y="50381807"/>
              <a:ext cx="1533525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^𝑛▒〖((𝐶2)^𝑚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180975</xdr:colOff>
      <xdr:row>357</xdr:row>
      <xdr:rowOff>57150</xdr:rowOff>
    </xdr:from>
    <xdr:ext cx="1619250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B21FD779-61E3-4D52-97A2-D16105A4A2B6}"/>
                </a:ext>
              </a:extLst>
            </xdr:cNvPr>
            <xdr:cNvSpPr txBox="1"/>
          </xdr:nvSpPr>
          <xdr:spPr>
            <a:xfrm>
              <a:off x="6100082" y="50811793"/>
              <a:ext cx="16192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B21FD779-61E3-4D52-97A2-D16105A4A2B6}"/>
                </a:ext>
              </a:extLst>
            </xdr:cNvPr>
            <xdr:cNvSpPr txBox="1"/>
          </xdr:nvSpPr>
          <xdr:spPr>
            <a:xfrm>
              <a:off x="6100082" y="50811793"/>
              <a:ext cx="16192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(𝐶3)^𝑚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209550</xdr:colOff>
      <xdr:row>359</xdr:row>
      <xdr:rowOff>114300</xdr:rowOff>
    </xdr:from>
    <xdr:ext cx="141922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98930FB6-1F32-4A08-AE02-DED7896209F1}"/>
                </a:ext>
              </a:extLst>
            </xdr:cNvPr>
            <xdr:cNvSpPr txBox="1"/>
          </xdr:nvSpPr>
          <xdr:spPr>
            <a:xfrm>
              <a:off x="6128657" y="51454050"/>
              <a:ext cx="141922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)^2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98930FB6-1F32-4A08-AE02-DED7896209F1}"/>
                </a:ext>
              </a:extLst>
            </xdr:cNvPr>
            <xdr:cNvSpPr txBox="1"/>
          </xdr:nvSpPr>
          <xdr:spPr>
            <a:xfrm>
              <a:off x="6128657" y="51454050"/>
              <a:ext cx="141922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𝑖𝑘)^2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0</xdr:col>
      <xdr:colOff>0</xdr:colOff>
      <xdr:row>368</xdr:row>
      <xdr:rowOff>0</xdr:rowOff>
    </xdr:from>
    <xdr:ext cx="4093833" cy="994949"/>
    <xdr:pic>
      <xdr:nvPicPr>
        <xdr:cNvPr id="28" name="Picture 27">
          <a:extLst>
            <a:ext uri="{FF2B5EF4-FFF2-40B4-BE49-F238E27FC236}">
              <a16:creationId xmlns:a16="http://schemas.microsoft.com/office/drawing/2014/main" id="{6F1BD869-8593-4ABF-B517-E7552965D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326393"/>
          <a:ext cx="4093833" cy="994949"/>
        </a:xfrm>
        <a:prstGeom prst="rect">
          <a:avLst/>
        </a:prstGeom>
      </xdr:spPr>
    </xdr:pic>
    <xdr:clientData/>
  </xdr:oneCellAnchor>
  <xdr:oneCellAnchor>
    <xdr:from>
      <xdr:col>5</xdr:col>
      <xdr:colOff>323850</xdr:colOff>
      <xdr:row>390</xdr:row>
      <xdr:rowOff>958</xdr:rowOff>
    </xdr:from>
    <xdr:ext cx="2847975" cy="1340492"/>
    <xdr:pic>
      <xdr:nvPicPr>
        <xdr:cNvPr id="29" name="Picture 28">
          <a:extLst>
            <a:ext uri="{FF2B5EF4-FFF2-40B4-BE49-F238E27FC236}">
              <a16:creationId xmlns:a16="http://schemas.microsoft.com/office/drawing/2014/main" id="{378AD961-1BA6-4D78-BBE5-46DA826072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0505" r="16996"/>
        <a:stretch/>
      </xdr:blipFill>
      <xdr:spPr>
        <a:xfrm>
          <a:off x="6242957" y="57518351"/>
          <a:ext cx="2847975" cy="1340492"/>
        </a:xfrm>
        <a:prstGeom prst="rect">
          <a:avLst/>
        </a:prstGeom>
      </xdr:spPr>
    </xdr:pic>
    <xdr:clientData/>
  </xdr:oneCellAnchor>
  <xdr:oneCellAnchor>
    <xdr:from>
      <xdr:col>5</xdr:col>
      <xdr:colOff>304800</xdr:colOff>
      <xdr:row>414</xdr:row>
      <xdr:rowOff>1</xdr:rowOff>
    </xdr:from>
    <xdr:ext cx="533400" cy="2550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8602A5C4-3920-403F-8570-8539A05BFFBE}"/>
                </a:ext>
              </a:extLst>
            </xdr:cNvPr>
            <xdr:cNvSpPr txBox="1"/>
          </xdr:nvSpPr>
          <xdr:spPr>
            <a:xfrm>
              <a:off x="6221506" y="62080589"/>
              <a:ext cx="533400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D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6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8602A5C4-3920-403F-8570-8539A05BFFBE}"/>
                </a:ext>
              </a:extLst>
            </xdr:cNvPr>
            <xdr:cNvSpPr txBox="1"/>
          </xdr:nvSpPr>
          <xdr:spPr>
            <a:xfrm>
              <a:off x="6221506" y="62080589"/>
              <a:ext cx="533400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8</xdr:col>
      <xdr:colOff>971550</xdr:colOff>
      <xdr:row>422</xdr:row>
      <xdr:rowOff>57150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3A3A5C1-9491-48F6-B8DE-5BFBFB93D4CF}"/>
            </a:ext>
          </a:extLst>
        </xdr:cNvPr>
        <xdr:cNvSpPr txBox="1"/>
      </xdr:nvSpPr>
      <xdr:spPr>
        <a:xfrm>
          <a:off x="10362079" y="637625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</xdr:col>
      <xdr:colOff>504824</xdr:colOff>
      <xdr:row>426</xdr:row>
      <xdr:rowOff>76200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521473E-4DC4-486F-833F-B76262736E42}"/>
                </a:ext>
              </a:extLst>
            </xdr:cNvPr>
            <xdr:cNvSpPr txBox="1"/>
          </xdr:nvSpPr>
          <xdr:spPr>
            <a:xfrm>
              <a:off x="1042706" y="64543641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)^2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7521473E-4DC4-486F-833F-B76262736E42}"/>
                </a:ext>
              </a:extLst>
            </xdr:cNvPr>
            <xdr:cNvSpPr txBox="1"/>
          </xdr:nvSpPr>
          <xdr:spPr>
            <a:xfrm>
              <a:off x="1042706" y="64543641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𝑖𝑘)^2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442</xdr:row>
      <xdr:rowOff>95250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B797D3CE-E0BB-4869-AE0A-04304D9E769F}"/>
                </a:ext>
              </a:extLst>
            </xdr:cNvPr>
            <xdr:cNvSpPr txBox="1"/>
          </xdr:nvSpPr>
          <xdr:spPr>
            <a:xfrm>
              <a:off x="2251822" y="67868426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B797D3CE-E0BB-4869-AE0A-04304D9E769F}"/>
                </a:ext>
              </a:extLst>
            </xdr:cNvPr>
            <xdr:cNvSpPr txBox="1"/>
          </xdr:nvSpPr>
          <xdr:spPr>
            <a:xfrm>
              <a:off x="2251822" y="67868426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^𝑛▒〖((𝐶1)^𝑚 ∗ 𝑋_𝑘𝑗)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457</xdr:row>
      <xdr:rowOff>95250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AC4A102D-5F75-4DDE-B300-6CC494D836CA}"/>
                </a:ext>
              </a:extLst>
            </xdr:cNvPr>
            <xdr:cNvSpPr txBox="1"/>
          </xdr:nvSpPr>
          <xdr:spPr>
            <a:xfrm>
              <a:off x="2251822" y="71039691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AC4A102D-5F75-4DDE-B300-6CC494D836CA}"/>
                </a:ext>
              </a:extLst>
            </xdr:cNvPr>
            <xdr:cNvSpPr txBox="1"/>
          </xdr:nvSpPr>
          <xdr:spPr>
            <a:xfrm>
              <a:off x="2251822" y="71039691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^𝑛▒〖((𝐶2)^𝑚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472</xdr:row>
      <xdr:rowOff>66675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EAA7736F-0E40-4B95-BB00-C87C85155273}"/>
                </a:ext>
              </a:extLst>
            </xdr:cNvPr>
            <xdr:cNvSpPr txBox="1"/>
          </xdr:nvSpPr>
          <xdr:spPr>
            <a:xfrm>
              <a:off x="2251822" y="74182381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EAA7736F-0E40-4B95-BB00-C87C85155273}"/>
                </a:ext>
              </a:extLst>
            </xdr:cNvPr>
            <xdr:cNvSpPr txBox="1"/>
          </xdr:nvSpPr>
          <xdr:spPr>
            <a:xfrm>
              <a:off x="2251822" y="74182381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(𝐶3)^𝑚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1</xdr:col>
      <xdr:colOff>76200</xdr:colOff>
      <xdr:row>477</xdr:row>
      <xdr:rowOff>171450</xdr:rowOff>
    </xdr:from>
    <xdr:ext cx="3581400" cy="6796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BCFF7E8E-BCE7-4383-B89A-77CE11386B7D}"/>
                </a:ext>
              </a:extLst>
            </xdr:cNvPr>
            <xdr:cNvSpPr txBox="1"/>
          </xdr:nvSpPr>
          <xdr:spPr>
            <a:xfrm>
              <a:off x="614082" y="76113715"/>
              <a:ext cx="3581400" cy="67961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𝜇</m:t>
                                        </m:r>
                                      </m:e>
                                      <m:sub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  <m:t>𝑖𝑘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∗ 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𝑘𝑗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𝑖𝑘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BCFF7E8E-BCE7-4383-B89A-77CE11386B7D}"/>
                </a:ext>
              </a:extLst>
            </xdr:cNvPr>
            <xdr:cNvSpPr txBox="1"/>
          </xdr:nvSpPr>
          <xdr:spPr>
            <a:xfrm>
              <a:off x="614082" y="76113715"/>
              <a:ext cx="3581400" cy="67961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𝑉</a:t>
              </a:r>
              <a:r>
                <a:rPr lang="en-ID" sz="2000" b="0" i="0">
                  <a:latin typeface="Cambria Math" panose="02040503050406030204" pitchFamily="18" charset="0"/>
                </a:rPr>
                <a:t>_</a:t>
              </a:r>
              <a:r>
                <a:rPr lang="en-US" sz="2000" b="0" i="0">
                  <a:latin typeface="Cambria Math" panose="02040503050406030204" pitchFamily="18" charset="0"/>
                </a:rPr>
                <a:t>𝑖𝑗=(∑_(𝑘=1)^𝑛▒〖((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2000" b="0" i="0">
                  <a:latin typeface="Cambria Math" panose="02040503050406030204" pitchFamily="18" charset="0"/>
                </a:rPr>
                <a:t>𝑖𝑘 )^𝑚∗ 𝑋_𝑘𝑗)〗)/(∑_(𝑘=1)^𝑛▒〖(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𝜇𝑖𝑘</a:t>
              </a:r>
              <a:r>
                <a:rPr lang="en-US" sz="2000" b="0" i="0">
                  <a:latin typeface="Cambria Math" panose="02040503050406030204" pitchFamily="18" charset="0"/>
                </a:rPr>
                <a:t>)〗^𝑚 )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257176</xdr:colOff>
      <xdr:row>475</xdr:row>
      <xdr:rowOff>76200</xdr:rowOff>
    </xdr:from>
    <xdr:ext cx="1428750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DC5350EC-C1EB-445F-8772-4AAFFF223334}"/>
                </a:ext>
              </a:extLst>
            </xdr:cNvPr>
            <xdr:cNvSpPr txBox="1"/>
          </xdr:nvSpPr>
          <xdr:spPr>
            <a:xfrm>
              <a:off x="6173882" y="75099582"/>
              <a:ext cx="14287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DC5350EC-C1EB-445F-8772-4AAFFF223334}"/>
                </a:ext>
              </a:extLst>
            </xdr:cNvPr>
            <xdr:cNvSpPr txBox="1"/>
          </xdr:nvSpPr>
          <xdr:spPr>
            <a:xfrm>
              <a:off x="6173882" y="75099582"/>
              <a:ext cx="14287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^𝑛▒〖((𝐶1)^𝑚 ∗ 𝑋_𝑘𝑗)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247650</xdr:colOff>
      <xdr:row>476</xdr:row>
      <xdr:rowOff>76200</xdr:rowOff>
    </xdr:from>
    <xdr:ext cx="153352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1F7EB236-0776-47DF-BE71-8A976D4C6D0B}"/>
                </a:ext>
              </a:extLst>
            </xdr:cNvPr>
            <xdr:cNvSpPr txBox="1"/>
          </xdr:nvSpPr>
          <xdr:spPr>
            <a:xfrm>
              <a:off x="6164356" y="75581435"/>
              <a:ext cx="1533525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1F7EB236-0776-47DF-BE71-8A976D4C6D0B}"/>
                </a:ext>
              </a:extLst>
            </xdr:cNvPr>
            <xdr:cNvSpPr txBox="1"/>
          </xdr:nvSpPr>
          <xdr:spPr>
            <a:xfrm>
              <a:off x="6164356" y="75581435"/>
              <a:ext cx="1533525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^𝑛▒〖((𝐶2)^𝑚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180975</xdr:colOff>
      <xdr:row>477</xdr:row>
      <xdr:rowOff>57150</xdr:rowOff>
    </xdr:from>
    <xdr:ext cx="1619250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24318354-5FB4-4B87-85A2-79F2E2E5D1FB}"/>
                </a:ext>
              </a:extLst>
            </xdr:cNvPr>
            <xdr:cNvSpPr txBox="1"/>
          </xdr:nvSpPr>
          <xdr:spPr>
            <a:xfrm>
              <a:off x="6097681" y="75999415"/>
              <a:ext cx="16192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24318354-5FB4-4B87-85A2-79F2E2E5D1FB}"/>
                </a:ext>
              </a:extLst>
            </xdr:cNvPr>
            <xdr:cNvSpPr txBox="1"/>
          </xdr:nvSpPr>
          <xdr:spPr>
            <a:xfrm>
              <a:off x="6097681" y="75999415"/>
              <a:ext cx="16192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(𝐶3)^𝑚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209550</xdr:colOff>
      <xdr:row>479</xdr:row>
      <xdr:rowOff>114300</xdr:rowOff>
    </xdr:from>
    <xdr:ext cx="141922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1108E5F3-4589-40B1-A4FB-099E56898388}"/>
                </a:ext>
              </a:extLst>
            </xdr:cNvPr>
            <xdr:cNvSpPr txBox="1"/>
          </xdr:nvSpPr>
          <xdr:spPr>
            <a:xfrm>
              <a:off x="6126256" y="76661682"/>
              <a:ext cx="141922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)^2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1108E5F3-4589-40B1-A4FB-099E56898388}"/>
                </a:ext>
              </a:extLst>
            </xdr:cNvPr>
            <xdr:cNvSpPr txBox="1"/>
          </xdr:nvSpPr>
          <xdr:spPr>
            <a:xfrm>
              <a:off x="6126256" y="76661682"/>
              <a:ext cx="141922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𝑖𝑘)^2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0</xdr:col>
      <xdr:colOff>0</xdr:colOff>
      <xdr:row>488</xdr:row>
      <xdr:rowOff>0</xdr:rowOff>
    </xdr:from>
    <xdr:ext cx="4093833" cy="994949"/>
    <xdr:pic>
      <xdr:nvPicPr>
        <xdr:cNvPr id="54" name="Picture 53">
          <a:extLst>
            <a:ext uri="{FF2B5EF4-FFF2-40B4-BE49-F238E27FC236}">
              <a16:creationId xmlns:a16="http://schemas.microsoft.com/office/drawing/2014/main" id="{839492FF-BE12-43F9-82AE-88645EAEB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553235"/>
          <a:ext cx="4093833" cy="994949"/>
        </a:xfrm>
        <a:prstGeom prst="rect">
          <a:avLst/>
        </a:prstGeom>
      </xdr:spPr>
    </xdr:pic>
    <xdr:clientData/>
  </xdr:oneCellAnchor>
  <xdr:oneCellAnchor>
    <xdr:from>
      <xdr:col>5</xdr:col>
      <xdr:colOff>323850</xdr:colOff>
      <xdr:row>510</xdr:row>
      <xdr:rowOff>958</xdr:rowOff>
    </xdr:from>
    <xdr:ext cx="2847975" cy="1340492"/>
    <xdr:pic>
      <xdr:nvPicPr>
        <xdr:cNvPr id="55" name="Picture 54">
          <a:extLst>
            <a:ext uri="{FF2B5EF4-FFF2-40B4-BE49-F238E27FC236}">
              <a16:creationId xmlns:a16="http://schemas.microsoft.com/office/drawing/2014/main" id="{631530DB-3352-489C-B041-4D8DE5CD68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0505" r="16996"/>
        <a:stretch/>
      </xdr:blipFill>
      <xdr:spPr>
        <a:xfrm>
          <a:off x="6240556" y="82745193"/>
          <a:ext cx="2847975" cy="1340492"/>
        </a:xfrm>
        <a:prstGeom prst="rect">
          <a:avLst/>
        </a:prstGeom>
      </xdr:spPr>
    </xdr:pic>
    <xdr:clientData/>
  </xdr:oneCellAnchor>
  <xdr:oneCellAnchor>
    <xdr:from>
      <xdr:col>5</xdr:col>
      <xdr:colOff>304800</xdr:colOff>
      <xdr:row>534</xdr:row>
      <xdr:rowOff>1</xdr:rowOff>
    </xdr:from>
    <xdr:ext cx="533400" cy="2550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D043066A-4EC0-4B2B-9D5E-7E3C3D1BB796}"/>
                </a:ext>
              </a:extLst>
            </xdr:cNvPr>
            <xdr:cNvSpPr txBox="1"/>
          </xdr:nvSpPr>
          <xdr:spPr>
            <a:xfrm>
              <a:off x="6221506" y="87361060"/>
              <a:ext cx="533400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D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D" sz="1600"/>
            </a:p>
          </xdr:txBody>
        </xdr:sp>
      </mc:Choice>
      <mc:Fallback xmlns="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D043066A-4EC0-4B2B-9D5E-7E3C3D1BB796}"/>
                </a:ext>
              </a:extLst>
            </xdr:cNvPr>
            <xdr:cNvSpPr txBox="1"/>
          </xdr:nvSpPr>
          <xdr:spPr>
            <a:xfrm>
              <a:off x="6221506" y="87361060"/>
              <a:ext cx="533400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^2</a:t>
              </a:r>
              <a:endParaRPr lang="en-ID" sz="1600"/>
            </a:p>
          </xdr:txBody>
        </xdr:sp>
      </mc:Fallback>
    </mc:AlternateContent>
    <xdr:clientData/>
  </xdr:oneCellAnchor>
  <xdr:oneCellAnchor>
    <xdr:from>
      <xdr:col>8</xdr:col>
      <xdr:colOff>971550</xdr:colOff>
      <xdr:row>542</xdr:row>
      <xdr:rowOff>57150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CC9D6FD2-268D-4AFE-8673-809B1B82965B}"/>
            </a:ext>
          </a:extLst>
        </xdr:cNvPr>
        <xdr:cNvSpPr txBox="1"/>
      </xdr:nvSpPr>
      <xdr:spPr>
        <a:xfrm>
          <a:off x="10362079" y="890430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</xdr:col>
      <xdr:colOff>504824</xdr:colOff>
      <xdr:row>546</xdr:row>
      <xdr:rowOff>76200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D91E16ED-8B87-445D-86C1-DD6FF7FDAA35}"/>
                </a:ext>
              </a:extLst>
            </xdr:cNvPr>
            <xdr:cNvSpPr txBox="1"/>
          </xdr:nvSpPr>
          <xdr:spPr>
            <a:xfrm>
              <a:off x="1042706" y="89824112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)^2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D91E16ED-8B87-445D-86C1-DD6FF7FDAA35}"/>
                </a:ext>
              </a:extLst>
            </xdr:cNvPr>
            <xdr:cNvSpPr txBox="1"/>
          </xdr:nvSpPr>
          <xdr:spPr>
            <a:xfrm>
              <a:off x="1042706" y="89824112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𝑖𝑘)^2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562</xdr:row>
      <xdr:rowOff>95250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5FA67D48-6298-4AFB-B13A-74183BC89AAF}"/>
                </a:ext>
              </a:extLst>
            </xdr:cNvPr>
            <xdr:cNvSpPr txBox="1"/>
          </xdr:nvSpPr>
          <xdr:spPr>
            <a:xfrm>
              <a:off x="2251822" y="93148897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5FA67D48-6298-4AFB-B13A-74183BC89AAF}"/>
                </a:ext>
              </a:extLst>
            </xdr:cNvPr>
            <xdr:cNvSpPr txBox="1"/>
          </xdr:nvSpPr>
          <xdr:spPr>
            <a:xfrm>
              <a:off x="2251822" y="93148897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^𝑛▒〖((𝐶1)^𝑚 ∗ 𝑋_𝑘𝑗)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577</xdr:row>
      <xdr:rowOff>95250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16A0398B-9CD7-447B-8A1E-5187339FA5E2}"/>
                </a:ext>
              </a:extLst>
            </xdr:cNvPr>
            <xdr:cNvSpPr txBox="1"/>
          </xdr:nvSpPr>
          <xdr:spPr>
            <a:xfrm>
              <a:off x="2251822" y="96286544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16A0398B-9CD7-447B-8A1E-5187339FA5E2}"/>
                </a:ext>
              </a:extLst>
            </xdr:cNvPr>
            <xdr:cNvSpPr txBox="1"/>
          </xdr:nvSpPr>
          <xdr:spPr>
            <a:xfrm>
              <a:off x="2251822" y="96286544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^𝑛▒〖((𝐶2)^𝑚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2</xdr:col>
      <xdr:colOff>257175</xdr:colOff>
      <xdr:row>592</xdr:row>
      <xdr:rowOff>66675</xdr:rowOff>
    </xdr:from>
    <xdr:ext cx="193357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B8D9E914-C75D-4FF6-A301-92DF23C8E64F}"/>
                </a:ext>
              </a:extLst>
            </xdr:cNvPr>
            <xdr:cNvSpPr txBox="1"/>
          </xdr:nvSpPr>
          <xdr:spPr>
            <a:xfrm>
              <a:off x="2251822" y="99406822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B8D9E914-C75D-4FF6-A301-92DF23C8E64F}"/>
                </a:ext>
              </a:extLst>
            </xdr:cNvPr>
            <xdr:cNvSpPr txBox="1"/>
          </xdr:nvSpPr>
          <xdr:spPr>
            <a:xfrm>
              <a:off x="2251822" y="99406822"/>
              <a:ext cx="193357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(𝐶3)^𝑚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1</xdr:col>
      <xdr:colOff>76200</xdr:colOff>
      <xdr:row>597</xdr:row>
      <xdr:rowOff>171450</xdr:rowOff>
    </xdr:from>
    <xdr:ext cx="3581400" cy="6796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00AECA32-7BFF-4498-98BC-EDBED41ECB05}"/>
                </a:ext>
              </a:extLst>
            </xdr:cNvPr>
            <xdr:cNvSpPr txBox="1"/>
          </xdr:nvSpPr>
          <xdr:spPr>
            <a:xfrm>
              <a:off x="614082" y="101304538"/>
              <a:ext cx="3581400" cy="67961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𝜇</m:t>
                                        </m:r>
                                      </m:e>
                                      <m:sub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  <m:t>𝑖𝑘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∗ 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𝑘𝑗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𝑖𝑘</m:t>
                                </m:r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00AECA32-7BFF-4498-98BC-EDBED41ECB05}"/>
                </a:ext>
              </a:extLst>
            </xdr:cNvPr>
            <xdr:cNvSpPr txBox="1"/>
          </xdr:nvSpPr>
          <xdr:spPr>
            <a:xfrm>
              <a:off x="614082" y="101304538"/>
              <a:ext cx="3581400" cy="67961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𝑉</a:t>
              </a:r>
              <a:r>
                <a:rPr lang="en-ID" sz="2000" b="0" i="0">
                  <a:latin typeface="Cambria Math" panose="02040503050406030204" pitchFamily="18" charset="0"/>
                </a:rPr>
                <a:t>_</a:t>
              </a:r>
              <a:r>
                <a:rPr lang="en-US" sz="2000" b="0" i="0">
                  <a:latin typeface="Cambria Math" panose="02040503050406030204" pitchFamily="18" charset="0"/>
                </a:rPr>
                <a:t>𝑖𝑗=(∑_(𝑘=1)^𝑛▒〖((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2000" b="0" i="0">
                  <a:latin typeface="Cambria Math" panose="02040503050406030204" pitchFamily="18" charset="0"/>
                </a:rPr>
                <a:t>𝑖𝑘 )^𝑚∗ 𝑋_𝑘𝑗)〗)/(∑_(𝑘=1)^𝑛▒〖(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𝜇𝑖𝑘</a:t>
              </a:r>
              <a:r>
                <a:rPr lang="en-US" sz="2000" b="0" i="0">
                  <a:latin typeface="Cambria Math" panose="02040503050406030204" pitchFamily="18" charset="0"/>
                </a:rPr>
                <a:t>)〗^𝑚 )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257176</xdr:colOff>
      <xdr:row>595</xdr:row>
      <xdr:rowOff>76200</xdr:rowOff>
    </xdr:from>
    <xdr:ext cx="1428750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CBDA3BB5-E31E-4BC4-9FCC-948DD9A03FA1}"/>
                </a:ext>
              </a:extLst>
            </xdr:cNvPr>
            <xdr:cNvSpPr txBox="1"/>
          </xdr:nvSpPr>
          <xdr:spPr>
            <a:xfrm>
              <a:off x="6173882" y="100290406"/>
              <a:ext cx="14287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CBDA3BB5-E31E-4BC4-9FCC-948DD9A03FA1}"/>
                </a:ext>
              </a:extLst>
            </xdr:cNvPr>
            <xdr:cNvSpPr txBox="1"/>
          </xdr:nvSpPr>
          <xdr:spPr>
            <a:xfrm>
              <a:off x="6173882" y="100290406"/>
              <a:ext cx="14287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^𝑛▒〖((𝐶1)^𝑚 ∗ 𝑋_𝑘𝑗)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247650</xdr:colOff>
      <xdr:row>596</xdr:row>
      <xdr:rowOff>76200</xdr:rowOff>
    </xdr:from>
    <xdr:ext cx="153352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D816EC75-0F2A-41EE-A737-05F031AA2F66}"/>
                </a:ext>
              </a:extLst>
            </xdr:cNvPr>
            <xdr:cNvSpPr txBox="1"/>
          </xdr:nvSpPr>
          <xdr:spPr>
            <a:xfrm>
              <a:off x="6164356" y="100716229"/>
              <a:ext cx="1533525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D816EC75-0F2A-41EE-A737-05F031AA2F66}"/>
                </a:ext>
              </a:extLst>
            </xdr:cNvPr>
            <xdr:cNvSpPr txBox="1"/>
          </xdr:nvSpPr>
          <xdr:spPr>
            <a:xfrm>
              <a:off x="6164356" y="100716229"/>
              <a:ext cx="1533525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^𝑛▒〖((𝐶2)^𝑚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180975</xdr:colOff>
      <xdr:row>597</xdr:row>
      <xdr:rowOff>57150</xdr:rowOff>
    </xdr:from>
    <xdr:ext cx="1619250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2D1BFDEE-AD0D-4F8B-802F-FEE4DBE47C10}"/>
                </a:ext>
              </a:extLst>
            </xdr:cNvPr>
            <xdr:cNvSpPr txBox="1"/>
          </xdr:nvSpPr>
          <xdr:spPr>
            <a:xfrm>
              <a:off x="6097681" y="101190238"/>
              <a:ext cx="16192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3)^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𝑘𝑗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2D1BFDEE-AD0D-4F8B-802F-FEE4DBE47C10}"/>
                </a:ext>
              </a:extLst>
            </xdr:cNvPr>
            <xdr:cNvSpPr txBox="1"/>
          </xdr:nvSpPr>
          <xdr:spPr>
            <a:xfrm>
              <a:off x="6097681" y="101190238"/>
              <a:ext cx="1619250" cy="3300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(𝐶3)^𝑚 ∗ 𝑋_𝑘𝑗) 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5</xdr:col>
      <xdr:colOff>209550</xdr:colOff>
      <xdr:row>599</xdr:row>
      <xdr:rowOff>114300</xdr:rowOff>
    </xdr:from>
    <xdr:ext cx="1419225" cy="3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E77F7052-1ED6-4115-BE5F-E102A799BD7E}"/>
                </a:ext>
              </a:extLst>
            </xdr:cNvPr>
            <xdr:cNvSpPr txBox="1"/>
          </xdr:nvSpPr>
          <xdr:spPr>
            <a:xfrm>
              <a:off x="6126256" y="101908535"/>
              <a:ext cx="141922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)^2 </m:t>
                        </m:r>
                      </m:e>
                    </m:nary>
                  </m:oMath>
                </m:oMathPara>
              </a14:m>
              <a:endParaRPr lang="en-ID" sz="1800"/>
            </a:p>
          </xdr:txBody>
        </xdr:sp>
      </mc:Choice>
      <mc:Fallback xmlns="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E77F7052-1ED6-4115-BE5F-E102A799BD7E}"/>
                </a:ext>
              </a:extLst>
            </xdr:cNvPr>
            <xdr:cNvSpPr txBox="1"/>
          </xdr:nvSpPr>
          <xdr:spPr>
            <a:xfrm>
              <a:off x="6126256" y="101908535"/>
              <a:ext cx="1419225" cy="3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^𝑛▒〖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D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𝑖𝑘)^2 〗</a:t>
              </a:r>
              <a:endParaRPr lang="en-ID" sz="1800"/>
            </a:p>
          </xdr:txBody>
        </xdr:sp>
      </mc:Fallback>
    </mc:AlternateContent>
    <xdr:clientData/>
  </xdr:oneCellAnchor>
  <xdr:oneCellAnchor>
    <xdr:from>
      <xdr:col>0</xdr:col>
      <xdr:colOff>0</xdr:colOff>
      <xdr:row>608</xdr:row>
      <xdr:rowOff>0</xdr:rowOff>
    </xdr:from>
    <xdr:ext cx="4093833" cy="994949"/>
    <xdr:pic>
      <xdr:nvPicPr>
        <xdr:cNvPr id="67" name="Picture 66">
          <a:extLst>
            <a:ext uri="{FF2B5EF4-FFF2-40B4-BE49-F238E27FC236}">
              <a16:creationId xmlns:a16="http://schemas.microsoft.com/office/drawing/2014/main" id="{F199150E-774F-4D12-B0D0-B4D5D6060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3766471"/>
          <a:ext cx="4093833" cy="994949"/>
        </a:xfrm>
        <a:prstGeom prst="rect">
          <a:avLst/>
        </a:prstGeom>
      </xdr:spPr>
    </xdr:pic>
    <xdr:clientData/>
  </xdr:oneCellAnchor>
  <xdr:oneCellAnchor>
    <xdr:from>
      <xdr:col>5</xdr:col>
      <xdr:colOff>323850</xdr:colOff>
      <xdr:row>630</xdr:row>
      <xdr:rowOff>958</xdr:rowOff>
    </xdr:from>
    <xdr:ext cx="2847975" cy="1340492"/>
    <xdr:pic>
      <xdr:nvPicPr>
        <xdr:cNvPr id="68" name="Picture 67">
          <a:extLst>
            <a:ext uri="{FF2B5EF4-FFF2-40B4-BE49-F238E27FC236}">
              <a16:creationId xmlns:a16="http://schemas.microsoft.com/office/drawing/2014/main" id="{0D52A4AD-B791-463A-985A-514786AA73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0505" r="16996"/>
        <a:stretch/>
      </xdr:blipFill>
      <xdr:spPr>
        <a:xfrm>
          <a:off x="6240556" y="107958429"/>
          <a:ext cx="2847975" cy="134049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8"/>
  <sheetViews>
    <sheetView workbookViewId="0">
      <selection activeCell="E24" sqref="E24:F28"/>
    </sheetView>
  </sheetViews>
  <sheetFormatPr defaultRowHeight="15" x14ac:dyDescent="0.25"/>
  <cols>
    <col min="2" max="2" width="21.140625" customWidth="1"/>
    <col min="3" max="3" width="11.28515625" customWidth="1"/>
    <col min="5" max="5" width="10.7109375" customWidth="1"/>
    <col min="6" max="6" width="11.140625" customWidth="1"/>
  </cols>
  <sheetData>
    <row r="2" spans="1:7" x14ac:dyDescent="0.25">
      <c r="A2" s="26" t="s">
        <v>0</v>
      </c>
      <c r="B2" s="26"/>
      <c r="C2" s="26"/>
      <c r="D2" s="26"/>
      <c r="E2" s="26"/>
      <c r="F2" s="26"/>
      <c r="G2" s="26"/>
    </row>
    <row r="3" spans="1:7" x14ac:dyDescent="0.25">
      <c r="A3" s="26"/>
      <c r="B3" s="26"/>
      <c r="C3" s="26"/>
      <c r="D3" s="26"/>
      <c r="E3" s="26"/>
      <c r="F3" s="26"/>
      <c r="G3" s="26"/>
    </row>
    <row r="4" spans="1:7" x14ac:dyDescent="0.25">
      <c r="A4" s="27" t="s">
        <v>1</v>
      </c>
      <c r="B4" s="27" t="s">
        <v>2</v>
      </c>
      <c r="C4" s="27" t="s">
        <v>3</v>
      </c>
      <c r="D4" s="27"/>
      <c r="E4" s="27"/>
      <c r="F4" s="27"/>
      <c r="G4" s="27" t="s">
        <v>8</v>
      </c>
    </row>
    <row r="5" spans="1:7" x14ac:dyDescent="0.25">
      <c r="A5" s="27"/>
      <c r="B5" s="27"/>
      <c r="C5" s="1" t="s">
        <v>4</v>
      </c>
      <c r="D5" s="1" t="s">
        <v>5</v>
      </c>
      <c r="E5" s="1" t="s">
        <v>6</v>
      </c>
      <c r="F5" s="1" t="s">
        <v>7</v>
      </c>
      <c r="G5" s="27"/>
    </row>
    <row r="6" spans="1:7" x14ac:dyDescent="0.25">
      <c r="A6" s="2">
        <v>1</v>
      </c>
      <c r="B6" s="3" t="s">
        <v>9</v>
      </c>
      <c r="C6" s="2">
        <v>100</v>
      </c>
      <c r="D6" s="2">
        <v>80</v>
      </c>
      <c r="E6" s="2">
        <v>90</v>
      </c>
      <c r="F6" s="2">
        <v>150</v>
      </c>
      <c r="G6" s="2">
        <v>420</v>
      </c>
    </row>
    <row r="7" spans="1:7" x14ac:dyDescent="0.25">
      <c r="A7" s="2">
        <v>2</v>
      </c>
      <c r="B7" s="3" t="s">
        <v>10</v>
      </c>
      <c r="C7" s="2">
        <v>10</v>
      </c>
      <c r="D7" s="2">
        <v>6</v>
      </c>
      <c r="E7" s="2">
        <v>20</v>
      </c>
      <c r="F7" s="2">
        <v>8</v>
      </c>
      <c r="G7" s="2">
        <v>44</v>
      </c>
    </row>
    <row r="8" spans="1:7" x14ac:dyDescent="0.25">
      <c r="A8" s="2">
        <v>3</v>
      </c>
      <c r="B8" s="3" t="s">
        <v>11</v>
      </c>
      <c r="C8" s="2">
        <v>81</v>
      </c>
      <c r="D8" s="2">
        <v>10</v>
      </c>
      <c r="E8" s="2">
        <v>103</v>
      </c>
      <c r="F8" s="2">
        <v>94</v>
      </c>
      <c r="G8" s="2">
        <v>288</v>
      </c>
    </row>
    <row r="9" spans="1:7" x14ac:dyDescent="0.25">
      <c r="A9" s="2">
        <v>4</v>
      </c>
      <c r="B9" s="3" t="s">
        <v>12</v>
      </c>
      <c r="C9" s="2">
        <v>200</v>
      </c>
      <c r="D9" s="2">
        <v>120</v>
      </c>
      <c r="E9" s="2">
        <v>74</v>
      </c>
      <c r="F9" s="2">
        <v>27</v>
      </c>
      <c r="G9" s="2">
        <v>421</v>
      </c>
    </row>
    <row r="10" spans="1:7" x14ac:dyDescent="0.25">
      <c r="A10" s="2">
        <v>5</v>
      </c>
      <c r="B10" s="3" t="s">
        <v>13</v>
      </c>
      <c r="C10" s="2">
        <v>22</v>
      </c>
      <c r="D10" s="2">
        <v>17</v>
      </c>
      <c r="E10" s="2">
        <v>10</v>
      </c>
      <c r="F10" s="2">
        <v>66</v>
      </c>
      <c r="G10" s="2">
        <v>115</v>
      </c>
    </row>
    <row r="11" spans="1:7" x14ac:dyDescent="0.25">
      <c r="A11" s="2">
        <v>6</v>
      </c>
      <c r="B11" s="3" t="s">
        <v>14</v>
      </c>
      <c r="C11" s="2">
        <v>90</v>
      </c>
      <c r="D11" s="2">
        <v>28</v>
      </c>
      <c r="E11" s="2">
        <v>60</v>
      </c>
      <c r="F11" s="2">
        <v>49</v>
      </c>
      <c r="G11" s="2">
        <v>227</v>
      </c>
    </row>
    <row r="12" spans="1:7" x14ac:dyDescent="0.25">
      <c r="A12" s="2">
        <v>7</v>
      </c>
      <c r="B12" s="3" t="s">
        <v>15</v>
      </c>
      <c r="C12" s="2">
        <v>160</v>
      </c>
      <c r="D12" s="2">
        <v>88</v>
      </c>
      <c r="E12" s="2">
        <v>236</v>
      </c>
      <c r="F12" s="2">
        <v>95</v>
      </c>
      <c r="G12" s="2">
        <v>579</v>
      </c>
    </row>
    <row r="13" spans="1:7" x14ac:dyDescent="0.25">
      <c r="A13" s="2">
        <v>8</v>
      </c>
      <c r="B13" s="3" t="s">
        <v>16</v>
      </c>
      <c r="C13" s="2">
        <v>83</v>
      </c>
      <c r="D13" s="2">
        <v>27</v>
      </c>
      <c r="E13" s="2">
        <v>16</v>
      </c>
      <c r="F13" s="2">
        <v>28</v>
      </c>
      <c r="G13" s="2">
        <v>154</v>
      </c>
    </row>
    <row r="14" spans="1:7" x14ac:dyDescent="0.25">
      <c r="A14" s="2">
        <v>9</v>
      </c>
      <c r="B14" s="3" t="s">
        <v>17</v>
      </c>
      <c r="C14" s="2">
        <v>90</v>
      </c>
      <c r="D14" s="2">
        <v>24</v>
      </c>
      <c r="E14" s="2">
        <v>64</v>
      </c>
      <c r="F14" s="2">
        <v>71</v>
      </c>
      <c r="G14" s="2">
        <v>249</v>
      </c>
    </row>
    <row r="15" spans="1:7" x14ac:dyDescent="0.25">
      <c r="A15" s="2">
        <v>10</v>
      </c>
      <c r="B15" s="3" t="s">
        <v>18</v>
      </c>
      <c r="C15" s="2">
        <v>200</v>
      </c>
      <c r="D15" s="2">
        <v>67</v>
      </c>
      <c r="E15" s="2">
        <v>83</v>
      </c>
      <c r="F15" s="2">
        <v>180</v>
      </c>
      <c r="G15" s="2">
        <v>530</v>
      </c>
    </row>
    <row r="17" spans="2:6" x14ac:dyDescent="0.25">
      <c r="B17" s="25" t="s">
        <v>19</v>
      </c>
      <c r="C17" s="25"/>
      <c r="E17" s="25" t="s">
        <v>26</v>
      </c>
      <c r="F17" s="25"/>
    </row>
    <row r="18" spans="2:6" x14ac:dyDescent="0.25">
      <c r="B18" s="25"/>
      <c r="C18" s="25"/>
      <c r="E18" s="25"/>
      <c r="F18" s="25"/>
    </row>
    <row r="19" spans="2:6" x14ac:dyDescent="0.25">
      <c r="B19" s="3" t="s">
        <v>20</v>
      </c>
      <c r="C19" s="3">
        <v>3</v>
      </c>
      <c r="E19" s="3" t="s">
        <v>27</v>
      </c>
      <c r="F19" s="3" t="s">
        <v>31</v>
      </c>
    </row>
    <row r="20" spans="2:6" x14ac:dyDescent="0.25">
      <c r="B20" s="3" t="s">
        <v>21</v>
      </c>
      <c r="C20" s="3">
        <v>2</v>
      </c>
      <c r="E20" s="3" t="s">
        <v>28</v>
      </c>
      <c r="F20" s="3" t="s">
        <v>32</v>
      </c>
    </row>
    <row r="21" spans="2:6" x14ac:dyDescent="0.25">
      <c r="B21" s="3" t="s">
        <v>46</v>
      </c>
      <c r="C21" s="4">
        <v>3</v>
      </c>
      <c r="E21" s="3" t="s">
        <v>29</v>
      </c>
      <c r="F21" s="3" t="s">
        <v>33</v>
      </c>
    </row>
    <row r="22" spans="2:6" x14ac:dyDescent="0.25">
      <c r="B22" s="3" t="s">
        <v>22</v>
      </c>
      <c r="C22" s="3" t="s">
        <v>25</v>
      </c>
      <c r="E22" s="3" t="s">
        <v>30</v>
      </c>
      <c r="F22" s="3" t="s">
        <v>34</v>
      </c>
    </row>
    <row r="23" spans="2:6" x14ac:dyDescent="0.25">
      <c r="B23" s="3" t="s">
        <v>23</v>
      </c>
      <c r="C23" s="3">
        <v>0</v>
      </c>
    </row>
    <row r="24" spans="2:6" x14ac:dyDescent="0.25">
      <c r="B24" s="3" t="s">
        <v>24</v>
      </c>
      <c r="C24" s="3">
        <v>1</v>
      </c>
      <c r="E24" s="25" t="s">
        <v>35</v>
      </c>
      <c r="F24" s="25"/>
    </row>
    <row r="25" spans="2:6" x14ac:dyDescent="0.25">
      <c r="E25" s="25"/>
      <c r="F25" s="25"/>
    </row>
    <row r="26" spans="2:6" x14ac:dyDescent="0.25">
      <c r="E26" s="2" t="s">
        <v>36</v>
      </c>
      <c r="F26" s="2" t="s">
        <v>39</v>
      </c>
    </row>
    <row r="27" spans="2:6" x14ac:dyDescent="0.25">
      <c r="E27" s="2" t="s">
        <v>37</v>
      </c>
      <c r="F27" s="2" t="s">
        <v>40</v>
      </c>
    </row>
    <row r="28" spans="2:6" x14ac:dyDescent="0.25">
      <c r="E28" s="2" t="s">
        <v>38</v>
      </c>
      <c r="F28" s="2" t="s">
        <v>41</v>
      </c>
    </row>
  </sheetData>
  <mergeCells count="8">
    <mergeCell ref="E24:F25"/>
    <mergeCell ref="A2:G3"/>
    <mergeCell ref="C4:F4"/>
    <mergeCell ref="A4:A5"/>
    <mergeCell ref="B4:B5"/>
    <mergeCell ref="G4:G5"/>
    <mergeCell ref="B17:C18"/>
    <mergeCell ref="E17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EA778-6450-404C-A87B-9F332FBB73A7}">
  <dimension ref="A1:N89"/>
  <sheetViews>
    <sheetView topLeftCell="A58" zoomScaleNormal="100" workbookViewId="0">
      <selection activeCell="C87" sqref="C87"/>
    </sheetView>
  </sheetViews>
  <sheetFormatPr defaultRowHeight="15" x14ac:dyDescent="0.25"/>
  <cols>
    <col min="9" max="9" width="14" customWidth="1"/>
    <col min="10" max="10" width="14.7109375" customWidth="1"/>
    <col min="11" max="12" width="13.28515625" customWidth="1"/>
    <col min="13" max="13" width="10.7109375" customWidth="1"/>
  </cols>
  <sheetData>
    <row r="1" spans="1:14" x14ac:dyDescent="0.25">
      <c r="A1" s="25" t="s">
        <v>42</v>
      </c>
      <c r="B1" s="25" t="s">
        <v>43</v>
      </c>
      <c r="C1" s="25"/>
      <c r="D1" s="25"/>
      <c r="E1" s="25" t="s">
        <v>44</v>
      </c>
    </row>
    <row r="2" spans="1:14" x14ac:dyDescent="0.25">
      <c r="A2" s="25"/>
      <c r="B2" s="25"/>
      <c r="C2" s="25"/>
      <c r="D2" s="25"/>
      <c r="E2" s="25"/>
    </row>
    <row r="3" spans="1:14" x14ac:dyDescent="0.25">
      <c r="A3" s="1">
        <v>1</v>
      </c>
      <c r="B3" s="1">
        <v>0.3</v>
      </c>
      <c r="C3" s="1">
        <v>0.43</v>
      </c>
      <c r="D3" s="1">
        <v>0.27</v>
      </c>
      <c r="E3" s="7" t="s">
        <v>45</v>
      </c>
      <c r="G3" s="31"/>
      <c r="H3" s="31"/>
      <c r="I3" s="31"/>
      <c r="J3" s="31"/>
      <c r="K3" s="31"/>
      <c r="L3" s="31"/>
      <c r="M3" s="31"/>
      <c r="N3" s="31"/>
    </row>
    <row r="4" spans="1:14" x14ac:dyDescent="0.25">
      <c r="A4" s="1">
        <v>2</v>
      </c>
      <c r="B4" s="1">
        <v>0.25</v>
      </c>
      <c r="C4" s="1">
        <v>0.4</v>
      </c>
      <c r="D4" s="1">
        <v>0.35</v>
      </c>
      <c r="E4" s="7" t="s">
        <v>45</v>
      </c>
      <c r="G4" s="31"/>
      <c r="H4" s="31"/>
      <c r="I4" s="31"/>
      <c r="J4" s="31"/>
      <c r="K4" s="31"/>
      <c r="L4" s="31"/>
      <c r="M4" s="31"/>
      <c r="N4" s="31"/>
    </row>
    <row r="5" spans="1:14" x14ac:dyDescent="0.25">
      <c r="A5" s="1">
        <v>3</v>
      </c>
      <c r="B5" s="1">
        <v>0.33</v>
      </c>
      <c r="C5" s="1">
        <v>0.22</v>
      </c>
      <c r="D5" s="1">
        <v>0.45</v>
      </c>
      <c r="E5" s="7" t="s">
        <v>45</v>
      </c>
      <c r="G5" s="31"/>
      <c r="H5" s="31"/>
      <c r="I5" s="31"/>
      <c r="J5" s="31"/>
      <c r="K5" s="31"/>
      <c r="L5" s="31"/>
      <c r="M5" s="31"/>
      <c r="N5" s="31"/>
    </row>
    <row r="6" spans="1:14" x14ac:dyDescent="0.25">
      <c r="A6" s="1">
        <v>4</v>
      </c>
      <c r="B6" s="1">
        <v>0.41</v>
      </c>
      <c r="C6" s="1">
        <v>0.3</v>
      </c>
      <c r="D6" s="1">
        <v>0.28999999999999998</v>
      </c>
      <c r="E6" s="7" t="s">
        <v>45</v>
      </c>
    </row>
    <row r="7" spans="1:14" x14ac:dyDescent="0.25">
      <c r="A7" s="1">
        <v>5</v>
      </c>
      <c r="B7" s="1">
        <v>0.32</v>
      </c>
      <c r="C7" s="1">
        <v>0.48</v>
      </c>
      <c r="D7" s="1">
        <v>0.2</v>
      </c>
      <c r="E7" s="7" t="s">
        <v>45</v>
      </c>
    </row>
    <row r="8" spans="1:14" x14ac:dyDescent="0.25">
      <c r="A8" s="1">
        <v>6</v>
      </c>
      <c r="B8" s="1">
        <v>0.15</v>
      </c>
      <c r="C8" s="1">
        <v>0.48</v>
      </c>
      <c r="D8" s="1">
        <v>0.37</v>
      </c>
      <c r="E8" s="7" t="s">
        <v>45</v>
      </c>
    </row>
    <row r="9" spans="1:14" x14ac:dyDescent="0.25">
      <c r="A9" s="1">
        <v>7</v>
      </c>
      <c r="B9" s="1">
        <v>0.31</v>
      </c>
      <c r="C9" s="1">
        <v>0.27</v>
      </c>
      <c r="D9" s="1">
        <v>0.42</v>
      </c>
      <c r="E9" s="7" t="s">
        <v>45</v>
      </c>
    </row>
    <row r="10" spans="1:14" x14ac:dyDescent="0.25">
      <c r="A10" s="1">
        <v>8</v>
      </c>
      <c r="B10" s="1">
        <v>0.46</v>
      </c>
      <c r="C10" s="1">
        <v>0.34</v>
      </c>
      <c r="D10" s="1">
        <v>0.2</v>
      </c>
      <c r="E10" s="7" t="s">
        <v>45</v>
      </c>
    </row>
    <row r="11" spans="1:14" x14ac:dyDescent="0.25">
      <c r="A11" s="1">
        <v>9</v>
      </c>
      <c r="B11" s="1">
        <v>0.38</v>
      </c>
      <c r="C11" s="1">
        <v>0.21</v>
      </c>
      <c r="D11" s="1">
        <v>0.41</v>
      </c>
      <c r="E11" s="7" t="s">
        <v>45</v>
      </c>
    </row>
    <row r="12" spans="1:14" x14ac:dyDescent="0.25">
      <c r="A12" s="1">
        <v>10</v>
      </c>
      <c r="B12" s="1">
        <v>0.23</v>
      </c>
      <c r="C12" s="1">
        <v>0.51</v>
      </c>
      <c r="D12" s="1">
        <v>0.26</v>
      </c>
      <c r="E12" s="7" t="s">
        <v>45</v>
      </c>
    </row>
    <row r="14" spans="1:14" x14ac:dyDescent="0.25">
      <c r="B14" s="6">
        <v>0.2</v>
      </c>
      <c r="C14" s="6">
        <v>0.5</v>
      </c>
      <c r="D14">
        <v>0.3</v>
      </c>
      <c r="E14">
        <f>SUM(B14:D14)</f>
        <v>1</v>
      </c>
    </row>
    <row r="17" spans="1:8" x14ac:dyDescent="0.25">
      <c r="A17" s="30" t="s">
        <v>50</v>
      </c>
      <c r="B17" s="30"/>
      <c r="C17" s="30"/>
    </row>
    <row r="19" spans="1:8" x14ac:dyDescent="0.25">
      <c r="F19" s="29" t="s">
        <v>54</v>
      </c>
      <c r="G19" s="29"/>
      <c r="H19" s="29"/>
    </row>
    <row r="20" spans="1:8" x14ac:dyDescent="0.25">
      <c r="A20" s="8" t="s">
        <v>51</v>
      </c>
      <c r="B20" s="8" t="s">
        <v>52</v>
      </c>
      <c r="C20" s="8" t="s">
        <v>53</v>
      </c>
      <c r="F20" s="8" t="s">
        <v>51</v>
      </c>
      <c r="G20" s="8" t="s">
        <v>52</v>
      </c>
      <c r="H20" s="8" t="s">
        <v>53</v>
      </c>
    </row>
    <row r="21" spans="1:8" x14ac:dyDescent="0.25">
      <c r="A21" s="1">
        <v>0.3</v>
      </c>
      <c r="B21" s="1">
        <v>0.43</v>
      </c>
      <c r="C21" s="1">
        <v>0.27</v>
      </c>
      <c r="F21" s="3">
        <f t="shared" ref="F21:F30" si="0">POWER(A21,2)</f>
        <v>0.09</v>
      </c>
      <c r="G21" s="3">
        <f t="shared" ref="G21:G30" si="1">POWER(B21,2)</f>
        <v>0.18489999999999998</v>
      </c>
      <c r="H21" s="3">
        <f t="shared" ref="H21:H30" si="2">POWER(C21,2)</f>
        <v>7.2900000000000006E-2</v>
      </c>
    </row>
    <row r="22" spans="1:8" x14ac:dyDescent="0.25">
      <c r="A22" s="1">
        <v>0.25</v>
      </c>
      <c r="B22" s="1">
        <v>0.4</v>
      </c>
      <c r="C22" s="1">
        <v>0.35</v>
      </c>
      <c r="F22" s="3">
        <f t="shared" si="0"/>
        <v>6.25E-2</v>
      </c>
      <c r="G22" s="3">
        <f t="shared" si="1"/>
        <v>0.16000000000000003</v>
      </c>
      <c r="H22" s="3">
        <f t="shared" si="2"/>
        <v>0.12249999999999998</v>
      </c>
    </row>
    <row r="23" spans="1:8" x14ac:dyDescent="0.25">
      <c r="A23" s="1">
        <v>0.33</v>
      </c>
      <c r="B23" s="1">
        <v>0.22</v>
      </c>
      <c r="C23" s="1">
        <v>0.45</v>
      </c>
      <c r="F23" s="3">
        <f t="shared" si="0"/>
        <v>0.10890000000000001</v>
      </c>
      <c r="G23" s="3">
        <f t="shared" si="1"/>
        <v>4.8399999999999999E-2</v>
      </c>
      <c r="H23" s="3">
        <f t="shared" si="2"/>
        <v>0.20250000000000001</v>
      </c>
    </row>
    <row r="24" spans="1:8" x14ac:dyDescent="0.25">
      <c r="A24" s="1">
        <v>0.41</v>
      </c>
      <c r="B24" s="1">
        <v>0.3</v>
      </c>
      <c r="C24" s="1">
        <v>0.28999999999999998</v>
      </c>
      <c r="F24" s="3">
        <f t="shared" si="0"/>
        <v>0.16809999999999997</v>
      </c>
      <c r="G24" s="3">
        <f t="shared" si="1"/>
        <v>0.09</v>
      </c>
      <c r="H24" s="3">
        <f t="shared" si="2"/>
        <v>8.4099999999999994E-2</v>
      </c>
    </row>
    <row r="25" spans="1:8" x14ac:dyDescent="0.25">
      <c r="A25" s="1">
        <v>0.32</v>
      </c>
      <c r="B25" s="1">
        <v>0.48</v>
      </c>
      <c r="C25" s="1">
        <v>0.2</v>
      </c>
      <c r="F25" s="3">
        <f t="shared" si="0"/>
        <v>0.1024</v>
      </c>
      <c r="G25" s="3">
        <f t="shared" si="1"/>
        <v>0.23039999999999999</v>
      </c>
      <c r="H25" s="3">
        <f t="shared" si="2"/>
        <v>4.0000000000000008E-2</v>
      </c>
    </row>
    <row r="26" spans="1:8" x14ac:dyDescent="0.25">
      <c r="A26" s="1">
        <v>0.15</v>
      </c>
      <c r="B26" s="1">
        <v>0.48</v>
      </c>
      <c r="C26" s="1">
        <v>0.37</v>
      </c>
      <c r="F26" s="3">
        <f t="shared" si="0"/>
        <v>2.2499999999999999E-2</v>
      </c>
      <c r="G26" s="3">
        <f t="shared" si="1"/>
        <v>0.23039999999999999</v>
      </c>
      <c r="H26" s="3">
        <f t="shared" si="2"/>
        <v>0.13689999999999999</v>
      </c>
    </row>
    <row r="27" spans="1:8" x14ac:dyDescent="0.25">
      <c r="A27" s="1">
        <v>0.31</v>
      </c>
      <c r="B27" s="1">
        <v>0.27</v>
      </c>
      <c r="C27" s="1">
        <v>0.42</v>
      </c>
      <c r="F27" s="3">
        <f t="shared" si="0"/>
        <v>9.6100000000000005E-2</v>
      </c>
      <c r="G27" s="3">
        <f t="shared" si="1"/>
        <v>7.2900000000000006E-2</v>
      </c>
      <c r="H27" s="3">
        <f t="shared" si="2"/>
        <v>0.17639999999999997</v>
      </c>
    </row>
    <row r="28" spans="1:8" x14ac:dyDescent="0.25">
      <c r="A28" s="1">
        <v>0.46</v>
      </c>
      <c r="B28" s="1">
        <v>0.34</v>
      </c>
      <c r="C28" s="1">
        <v>0.2</v>
      </c>
      <c r="F28" s="3">
        <f t="shared" si="0"/>
        <v>0.21160000000000001</v>
      </c>
      <c r="G28" s="3">
        <f t="shared" si="1"/>
        <v>0.11560000000000002</v>
      </c>
      <c r="H28" s="3">
        <f t="shared" si="2"/>
        <v>4.0000000000000008E-2</v>
      </c>
    </row>
    <row r="29" spans="1:8" x14ac:dyDescent="0.25">
      <c r="A29" s="1">
        <v>0.38</v>
      </c>
      <c r="B29" s="1">
        <v>0.21</v>
      </c>
      <c r="C29" s="1">
        <v>0.41</v>
      </c>
      <c r="F29" s="3">
        <f t="shared" si="0"/>
        <v>0.1444</v>
      </c>
      <c r="G29" s="3">
        <f t="shared" si="1"/>
        <v>4.4099999999999993E-2</v>
      </c>
      <c r="H29" s="3">
        <f t="shared" si="2"/>
        <v>0.16809999999999997</v>
      </c>
    </row>
    <row r="30" spans="1:8" x14ac:dyDescent="0.25">
      <c r="A30" s="1">
        <v>0.23</v>
      </c>
      <c r="B30" s="1">
        <v>0.51</v>
      </c>
      <c r="C30" s="1">
        <v>0.26</v>
      </c>
      <c r="F30" s="3">
        <f t="shared" si="0"/>
        <v>5.2900000000000003E-2</v>
      </c>
      <c r="G30" s="3">
        <f t="shared" si="1"/>
        <v>0.2601</v>
      </c>
      <c r="H30" s="3">
        <f t="shared" si="2"/>
        <v>6.7600000000000007E-2</v>
      </c>
    </row>
    <row r="31" spans="1:8" x14ac:dyDescent="0.25">
      <c r="E31" s="19" t="s">
        <v>56</v>
      </c>
      <c r="F31" s="19">
        <f>SUM(F21:F30)</f>
        <v>1.0593999999999999</v>
      </c>
      <c r="G31" s="19">
        <f>SUM(G21:G30)</f>
        <v>1.4367999999999999</v>
      </c>
      <c r="H31" s="19">
        <f>SUM(H21:H30)</f>
        <v>1.1110000000000002</v>
      </c>
    </row>
    <row r="34" spans="1:13" x14ac:dyDescent="0.25">
      <c r="A34" s="28" t="s">
        <v>2</v>
      </c>
      <c r="B34" s="28" t="s">
        <v>3</v>
      </c>
      <c r="C34" s="28"/>
      <c r="D34" s="28"/>
      <c r="E34" s="28"/>
    </row>
    <row r="35" spans="1:13" x14ac:dyDescent="0.25">
      <c r="A35" s="28"/>
      <c r="B35" s="8" t="s">
        <v>4</v>
      </c>
      <c r="C35" s="8" t="s">
        <v>5</v>
      </c>
      <c r="D35" s="8" t="s">
        <v>6</v>
      </c>
      <c r="E35" s="8" t="s">
        <v>7</v>
      </c>
      <c r="G35" s="8" t="s">
        <v>51</v>
      </c>
      <c r="J35" s="8" t="s">
        <v>57</v>
      </c>
      <c r="K35" s="8" t="s">
        <v>58</v>
      </c>
      <c r="L35" s="8" t="s">
        <v>59</v>
      </c>
      <c r="M35" s="8" t="s">
        <v>60</v>
      </c>
    </row>
    <row r="36" spans="1:13" x14ac:dyDescent="0.25">
      <c r="A36" s="3" t="s">
        <v>9</v>
      </c>
      <c r="B36" s="2">
        <v>100</v>
      </c>
      <c r="C36" s="2">
        <v>80</v>
      </c>
      <c r="D36" s="2">
        <v>90</v>
      </c>
      <c r="E36" s="2">
        <v>150</v>
      </c>
      <c r="G36" s="3">
        <v>0.09</v>
      </c>
      <c r="J36" s="3">
        <f t="shared" ref="J36:J45" si="3">B36*G36</f>
        <v>9</v>
      </c>
      <c r="K36" s="3">
        <f t="shared" ref="K36:K45" si="4">C36*G36</f>
        <v>7.1999999999999993</v>
      </c>
      <c r="L36" s="3">
        <f t="shared" ref="L36:L45" si="5">D36*G36</f>
        <v>8.1</v>
      </c>
      <c r="M36" s="3">
        <f t="shared" ref="M36:M45" si="6">E36*G36</f>
        <v>13.5</v>
      </c>
    </row>
    <row r="37" spans="1:13" x14ac:dyDescent="0.25">
      <c r="A37" s="3" t="s">
        <v>10</v>
      </c>
      <c r="B37" s="2">
        <v>10</v>
      </c>
      <c r="C37" s="2">
        <v>6</v>
      </c>
      <c r="D37" s="2">
        <v>20</v>
      </c>
      <c r="E37" s="2">
        <v>8</v>
      </c>
      <c r="G37" s="3">
        <v>6.25E-2</v>
      </c>
      <c r="J37" s="3">
        <f t="shared" si="3"/>
        <v>0.625</v>
      </c>
      <c r="K37" s="3">
        <f t="shared" si="4"/>
        <v>0.375</v>
      </c>
      <c r="L37" s="3">
        <f t="shared" si="5"/>
        <v>1.25</v>
      </c>
      <c r="M37" s="3">
        <f t="shared" si="6"/>
        <v>0.5</v>
      </c>
    </row>
    <row r="38" spans="1:13" x14ac:dyDescent="0.25">
      <c r="A38" s="3" t="s">
        <v>11</v>
      </c>
      <c r="B38" s="2">
        <v>81</v>
      </c>
      <c r="C38" s="2">
        <v>10</v>
      </c>
      <c r="D38" s="2">
        <v>103</v>
      </c>
      <c r="E38" s="2">
        <v>94</v>
      </c>
      <c r="G38" s="3">
        <v>0.10890000000000001</v>
      </c>
      <c r="J38" s="3">
        <f t="shared" si="3"/>
        <v>8.8209000000000017</v>
      </c>
      <c r="K38" s="3">
        <f t="shared" si="4"/>
        <v>1.0890000000000002</v>
      </c>
      <c r="L38" s="3">
        <f t="shared" si="5"/>
        <v>11.216700000000001</v>
      </c>
      <c r="M38" s="3">
        <f t="shared" si="6"/>
        <v>10.236600000000001</v>
      </c>
    </row>
    <row r="39" spans="1:13" x14ac:dyDescent="0.25">
      <c r="A39" s="3" t="s">
        <v>12</v>
      </c>
      <c r="B39" s="2">
        <v>200</v>
      </c>
      <c r="C39" s="2">
        <v>120</v>
      </c>
      <c r="D39" s="2">
        <v>74</v>
      </c>
      <c r="E39" s="2">
        <v>27</v>
      </c>
      <c r="G39" s="3">
        <v>0.16809999999999997</v>
      </c>
      <c r="J39" s="3">
        <f t="shared" si="3"/>
        <v>33.619999999999997</v>
      </c>
      <c r="K39" s="3">
        <f t="shared" si="4"/>
        <v>20.171999999999997</v>
      </c>
      <c r="L39" s="3">
        <f t="shared" si="5"/>
        <v>12.439399999999997</v>
      </c>
      <c r="M39" s="3">
        <f t="shared" si="6"/>
        <v>4.5386999999999995</v>
      </c>
    </row>
    <row r="40" spans="1:13" x14ac:dyDescent="0.25">
      <c r="A40" s="3" t="s">
        <v>13</v>
      </c>
      <c r="B40" s="2">
        <v>22</v>
      </c>
      <c r="C40" s="2">
        <v>17</v>
      </c>
      <c r="D40" s="2">
        <v>10</v>
      </c>
      <c r="E40" s="2">
        <v>66</v>
      </c>
      <c r="G40" s="3">
        <v>0.1024</v>
      </c>
      <c r="J40" s="3">
        <f t="shared" si="3"/>
        <v>2.2528000000000001</v>
      </c>
      <c r="K40" s="3">
        <f t="shared" si="4"/>
        <v>1.7408000000000001</v>
      </c>
      <c r="L40" s="3">
        <f t="shared" si="5"/>
        <v>1.024</v>
      </c>
      <c r="M40" s="3">
        <f t="shared" si="6"/>
        <v>6.7584</v>
      </c>
    </row>
    <row r="41" spans="1:13" x14ac:dyDescent="0.25">
      <c r="A41" s="3" t="s">
        <v>14</v>
      </c>
      <c r="B41" s="2">
        <v>90</v>
      </c>
      <c r="C41" s="2">
        <v>28</v>
      </c>
      <c r="D41" s="2">
        <v>60</v>
      </c>
      <c r="E41" s="2">
        <v>49</v>
      </c>
      <c r="G41" s="3">
        <v>2.2499999999999999E-2</v>
      </c>
      <c r="J41" s="3">
        <f t="shared" si="3"/>
        <v>2.0249999999999999</v>
      </c>
      <c r="K41" s="3">
        <f t="shared" si="4"/>
        <v>0.63</v>
      </c>
      <c r="L41" s="3">
        <f t="shared" si="5"/>
        <v>1.3499999999999999</v>
      </c>
      <c r="M41" s="3">
        <f t="shared" si="6"/>
        <v>1.1025</v>
      </c>
    </row>
    <row r="42" spans="1:13" x14ac:dyDescent="0.25">
      <c r="A42" s="3" t="s">
        <v>15</v>
      </c>
      <c r="B42" s="2">
        <v>160</v>
      </c>
      <c r="C42" s="2">
        <v>88</v>
      </c>
      <c r="D42" s="2">
        <v>236</v>
      </c>
      <c r="E42" s="2">
        <v>95</v>
      </c>
      <c r="G42" s="3">
        <v>9.6100000000000005E-2</v>
      </c>
      <c r="J42" s="3">
        <f t="shared" si="3"/>
        <v>15.376000000000001</v>
      </c>
      <c r="K42" s="3">
        <f t="shared" si="4"/>
        <v>8.4568000000000012</v>
      </c>
      <c r="L42" s="3">
        <f t="shared" si="5"/>
        <v>22.679600000000001</v>
      </c>
      <c r="M42" s="3">
        <f t="shared" si="6"/>
        <v>9.1295000000000002</v>
      </c>
    </row>
    <row r="43" spans="1:13" x14ac:dyDescent="0.25">
      <c r="A43" s="3" t="s">
        <v>16</v>
      </c>
      <c r="B43" s="2">
        <v>83</v>
      </c>
      <c r="C43" s="2">
        <v>27</v>
      </c>
      <c r="D43" s="2">
        <v>16</v>
      </c>
      <c r="E43" s="2">
        <v>28</v>
      </c>
      <c r="G43" s="3">
        <v>0.21160000000000001</v>
      </c>
      <c r="J43" s="3">
        <f t="shared" si="3"/>
        <v>17.562799999999999</v>
      </c>
      <c r="K43" s="3">
        <f t="shared" si="4"/>
        <v>5.7132000000000005</v>
      </c>
      <c r="L43" s="3">
        <f t="shared" si="5"/>
        <v>3.3856000000000002</v>
      </c>
      <c r="M43" s="3">
        <f t="shared" si="6"/>
        <v>5.9248000000000003</v>
      </c>
    </row>
    <row r="44" spans="1:13" x14ac:dyDescent="0.25">
      <c r="A44" s="3" t="s">
        <v>17</v>
      </c>
      <c r="B44" s="2">
        <v>90</v>
      </c>
      <c r="C44" s="2">
        <v>24</v>
      </c>
      <c r="D44" s="2">
        <v>64</v>
      </c>
      <c r="E44" s="2">
        <v>71</v>
      </c>
      <c r="G44" s="3">
        <v>0.1444</v>
      </c>
      <c r="J44" s="3">
        <f t="shared" si="3"/>
        <v>12.996</v>
      </c>
      <c r="K44" s="3">
        <f t="shared" si="4"/>
        <v>3.4656000000000002</v>
      </c>
      <c r="L44" s="3">
        <f t="shared" si="5"/>
        <v>9.2416</v>
      </c>
      <c r="M44" s="3">
        <f t="shared" si="6"/>
        <v>10.2524</v>
      </c>
    </row>
    <row r="45" spans="1:13" x14ac:dyDescent="0.25">
      <c r="A45" s="3" t="s">
        <v>18</v>
      </c>
      <c r="B45" s="2">
        <v>200</v>
      </c>
      <c r="C45" s="2">
        <v>67</v>
      </c>
      <c r="D45" s="2">
        <v>83</v>
      </c>
      <c r="E45" s="2">
        <v>180</v>
      </c>
      <c r="G45" s="3">
        <v>5.2900000000000003E-2</v>
      </c>
      <c r="J45" s="3">
        <f t="shared" si="3"/>
        <v>10.58</v>
      </c>
      <c r="K45" s="3">
        <f t="shared" si="4"/>
        <v>3.5443000000000002</v>
      </c>
      <c r="L45" s="3">
        <f t="shared" si="5"/>
        <v>4.3906999999999998</v>
      </c>
      <c r="M45" s="3">
        <f t="shared" si="6"/>
        <v>9.5220000000000002</v>
      </c>
    </row>
    <row r="46" spans="1:13" x14ac:dyDescent="0.25">
      <c r="I46" s="8" t="s">
        <v>71</v>
      </c>
      <c r="J46" s="8">
        <f>SUM(J36:J45)</f>
        <v>112.85849999999999</v>
      </c>
      <c r="K46" s="8">
        <f>SUM(K36:K45)</f>
        <v>52.386700000000005</v>
      </c>
      <c r="L46" s="8">
        <f>SUM(L36:L45)</f>
        <v>75.077600000000004</v>
      </c>
      <c r="M46" s="8">
        <f>SUM(M36:M45)</f>
        <v>71.4649</v>
      </c>
    </row>
    <row r="49" spans="1:13" x14ac:dyDescent="0.25">
      <c r="A49" s="28" t="s">
        <v>2</v>
      </c>
      <c r="B49" s="28" t="s">
        <v>3</v>
      </c>
      <c r="C49" s="28"/>
      <c r="D49" s="28"/>
      <c r="E49" s="28"/>
    </row>
    <row r="50" spans="1:13" x14ac:dyDescent="0.25">
      <c r="A50" s="28"/>
      <c r="B50" s="8" t="s">
        <v>4</v>
      </c>
      <c r="C50" s="8" t="s">
        <v>5</v>
      </c>
      <c r="D50" s="8" t="s">
        <v>6</v>
      </c>
      <c r="E50" s="8" t="s">
        <v>7</v>
      </c>
      <c r="G50" s="8" t="s">
        <v>52</v>
      </c>
      <c r="J50" s="8" t="s">
        <v>61</v>
      </c>
      <c r="K50" s="9" t="s">
        <v>62</v>
      </c>
      <c r="L50" s="8" t="s">
        <v>63</v>
      </c>
      <c r="M50" s="9" t="s">
        <v>64</v>
      </c>
    </row>
    <row r="51" spans="1:13" x14ac:dyDescent="0.25">
      <c r="A51" s="3" t="s">
        <v>9</v>
      </c>
      <c r="B51" s="2">
        <v>100</v>
      </c>
      <c r="C51" s="2">
        <v>80</v>
      </c>
      <c r="D51" s="2">
        <v>90</v>
      </c>
      <c r="E51" s="2">
        <v>150</v>
      </c>
      <c r="G51" s="3">
        <v>0.18489999999999998</v>
      </c>
      <c r="J51" s="3">
        <f t="shared" ref="J51:J60" si="7">B51*G51</f>
        <v>18.489999999999998</v>
      </c>
      <c r="K51" s="3">
        <f t="shared" ref="K51:K60" si="8">C51*G51</f>
        <v>14.791999999999998</v>
      </c>
      <c r="L51" s="3">
        <f t="shared" ref="L51:L60" si="9">D51*G51</f>
        <v>16.640999999999998</v>
      </c>
      <c r="M51" s="3">
        <f t="shared" ref="M51:M60" si="10">E51*G51</f>
        <v>27.734999999999996</v>
      </c>
    </row>
    <row r="52" spans="1:13" x14ac:dyDescent="0.25">
      <c r="A52" s="3" t="s">
        <v>10</v>
      </c>
      <c r="B52" s="2">
        <v>10</v>
      </c>
      <c r="C52" s="2">
        <v>6</v>
      </c>
      <c r="D52" s="2">
        <v>20</v>
      </c>
      <c r="E52" s="2">
        <v>8</v>
      </c>
      <c r="G52" s="3">
        <v>0.16000000000000003</v>
      </c>
      <c r="J52" s="3">
        <f t="shared" si="7"/>
        <v>1.6000000000000003</v>
      </c>
      <c r="K52" s="3">
        <f t="shared" si="8"/>
        <v>0.96000000000000019</v>
      </c>
      <c r="L52" s="3">
        <f t="shared" si="9"/>
        <v>3.2000000000000006</v>
      </c>
      <c r="M52" s="3">
        <f t="shared" si="10"/>
        <v>1.2800000000000002</v>
      </c>
    </row>
    <row r="53" spans="1:13" x14ac:dyDescent="0.25">
      <c r="A53" s="3" t="s">
        <v>11</v>
      </c>
      <c r="B53" s="2">
        <v>81</v>
      </c>
      <c r="C53" s="2">
        <v>10</v>
      </c>
      <c r="D53" s="2">
        <v>103</v>
      </c>
      <c r="E53" s="2">
        <v>94</v>
      </c>
      <c r="G53" s="3">
        <v>4.8399999999999999E-2</v>
      </c>
      <c r="J53" s="3">
        <f t="shared" si="7"/>
        <v>3.9203999999999999</v>
      </c>
      <c r="K53" s="3">
        <f t="shared" si="8"/>
        <v>0.48399999999999999</v>
      </c>
      <c r="L53" s="3">
        <f t="shared" si="9"/>
        <v>4.9851999999999999</v>
      </c>
      <c r="M53" s="3">
        <f t="shared" si="10"/>
        <v>4.5495999999999999</v>
      </c>
    </row>
    <row r="54" spans="1:13" x14ac:dyDescent="0.25">
      <c r="A54" s="3" t="s">
        <v>12</v>
      </c>
      <c r="B54" s="2">
        <v>200</v>
      </c>
      <c r="C54" s="2">
        <v>120</v>
      </c>
      <c r="D54" s="2">
        <v>74</v>
      </c>
      <c r="E54" s="2">
        <v>27</v>
      </c>
      <c r="G54" s="3">
        <v>0.09</v>
      </c>
      <c r="J54" s="3">
        <f t="shared" si="7"/>
        <v>18</v>
      </c>
      <c r="K54" s="3">
        <f t="shared" si="8"/>
        <v>10.799999999999999</v>
      </c>
      <c r="L54" s="3">
        <f t="shared" si="9"/>
        <v>6.66</v>
      </c>
      <c r="M54" s="3">
        <f t="shared" si="10"/>
        <v>2.4299999999999997</v>
      </c>
    </row>
    <row r="55" spans="1:13" x14ac:dyDescent="0.25">
      <c r="A55" s="3" t="s">
        <v>13</v>
      </c>
      <c r="B55" s="2">
        <v>22</v>
      </c>
      <c r="C55" s="2">
        <v>17</v>
      </c>
      <c r="D55" s="2">
        <v>10</v>
      </c>
      <c r="E55" s="2">
        <v>66</v>
      </c>
      <c r="G55" s="3">
        <v>0.23039999999999999</v>
      </c>
      <c r="J55" s="3">
        <f t="shared" si="7"/>
        <v>5.0687999999999995</v>
      </c>
      <c r="K55" s="3">
        <f t="shared" si="8"/>
        <v>3.9167999999999998</v>
      </c>
      <c r="L55" s="3">
        <f t="shared" si="9"/>
        <v>2.3039999999999998</v>
      </c>
      <c r="M55" s="3">
        <f t="shared" si="10"/>
        <v>15.2064</v>
      </c>
    </row>
    <row r="56" spans="1:13" x14ac:dyDescent="0.25">
      <c r="A56" s="3" t="s">
        <v>14</v>
      </c>
      <c r="B56" s="2">
        <v>90</v>
      </c>
      <c r="C56" s="2">
        <v>28</v>
      </c>
      <c r="D56" s="2">
        <v>60</v>
      </c>
      <c r="E56" s="2">
        <v>49</v>
      </c>
      <c r="G56" s="3">
        <v>0.23039999999999999</v>
      </c>
      <c r="J56" s="3">
        <f t="shared" si="7"/>
        <v>20.736000000000001</v>
      </c>
      <c r="K56" s="3">
        <f t="shared" si="8"/>
        <v>6.4512</v>
      </c>
      <c r="L56" s="3">
        <f t="shared" si="9"/>
        <v>13.824</v>
      </c>
      <c r="M56" s="3">
        <f t="shared" si="10"/>
        <v>11.2896</v>
      </c>
    </row>
    <row r="57" spans="1:13" x14ac:dyDescent="0.25">
      <c r="A57" s="3" t="s">
        <v>15</v>
      </c>
      <c r="B57" s="2">
        <v>160</v>
      </c>
      <c r="C57" s="2">
        <v>88</v>
      </c>
      <c r="D57" s="2">
        <v>236</v>
      </c>
      <c r="E57" s="2">
        <v>95</v>
      </c>
      <c r="G57" s="3">
        <v>7.2900000000000006E-2</v>
      </c>
      <c r="J57" s="3">
        <f t="shared" si="7"/>
        <v>11.664000000000001</v>
      </c>
      <c r="K57" s="3">
        <f t="shared" si="8"/>
        <v>6.4152000000000005</v>
      </c>
      <c r="L57" s="3">
        <f t="shared" si="9"/>
        <v>17.204400000000003</v>
      </c>
      <c r="M57" s="3">
        <f t="shared" si="10"/>
        <v>6.9255000000000004</v>
      </c>
    </row>
    <row r="58" spans="1:13" x14ac:dyDescent="0.25">
      <c r="A58" s="3" t="s">
        <v>16</v>
      </c>
      <c r="B58" s="2">
        <v>83</v>
      </c>
      <c r="C58" s="2">
        <v>27</v>
      </c>
      <c r="D58" s="2">
        <v>16</v>
      </c>
      <c r="E58" s="2">
        <v>28</v>
      </c>
      <c r="G58" s="3">
        <v>0.11560000000000002</v>
      </c>
      <c r="J58" s="3">
        <f t="shared" si="7"/>
        <v>9.5948000000000011</v>
      </c>
      <c r="K58" s="3">
        <f t="shared" si="8"/>
        <v>3.1212000000000004</v>
      </c>
      <c r="L58" s="3">
        <f t="shared" si="9"/>
        <v>1.8496000000000004</v>
      </c>
      <c r="M58" s="3">
        <f t="shared" si="10"/>
        <v>3.2368000000000006</v>
      </c>
    </row>
    <row r="59" spans="1:13" x14ac:dyDescent="0.25">
      <c r="A59" s="3" t="s">
        <v>17</v>
      </c>
      <c r="B59" s="2">
        <v>90</v>
      </c>
      <c r="C59" s="2">
        <v>24</v>
      </c>
      <c r="D59" s="2">
        <v>64</v>
      </c>
      <c r="E59" s="2">
        <v>71</v>
      </c>
      <c r="G59" s="3">
        <v>4.4099999999999993E-2</v>
      </c>
      <c r="J59" s="3">
        <f t="shared" si="7"/>
        <v>3.9689999999999994</v>
      </c>
      <c r="K59" s="3">
        <f t="shared" si="8"/>
        <v>1.0583999999999998</v>
      </c>
      <c r="L59" s="3">
        <f t="shared" si="9"/>
        <v>2.8223999999999996</v>
      </c>
      <c r="M59" s="3">
        <f t="shared" si="10"/>
        <v>3.1310999999999996</v>
      </c>
    </row>
    <row r="60" spans="1:13" x14ac:dyDescent="0.25">
      <c r="A60" s="3" t="s">
        <v>18</v>
      </c>
      <c r="B60" s="2">
        <v>200</v>
      </c>
      <c r="C60" s="2">
        <v>67</v>
      </c>
      <c r="D60" s="2">
        <v>83</v>
      </c>
      <c r="E60" s="2">
        <v>180</v>
      </c>
      <c r="G60" s="3">
        <v>0.2601</v>
      </c>
      <c r="J60" s="3">
        <f t="shared" si="7"/>
        <v>52.019999999999996</v>
      </c>
      <c r="K60" s="3">
        <f t="shared" si="8"/>
        <v>17.4267</v>
      </c>
      <c r="L60" s="3">
        <f t="shared" si="9"/>
        <v>21.5883</v>
      </c>
      <c r="M60" s="3">
        <f t="shared" si="10"/>
        <v>46.817999999999998</v>
      </c>
    </row>
    <row r="61" spans="1:13" x14ac:dyDescent="0.25">
      <c r="I61" s="8" t="s">
        <v>70</v>
      </c>
      <c r="J61" s="8">
        <f>SUM(J51:J60)</f>
        <v>145.06299999999999</v>
      </c>
      <c r="K61" s="8">
        <f>SUM(K51:K60)</f>
        <v>65.4255</v>
      </c>
      <c r="L61" s="8">
        <f>SUM(L51:L60)</f>
        <v>91.078900000000004</v>
      </c>
      <c r="M61" s="8">
        <f>SUM(M51:M60)</f>
        <v>122.602</v>
      </c>
    </row>
    <row r="64" spans="1:13" x14ac:dyDescent="0.25">
      <c r="A64" s="28" t="s">
        <v>2</v>
      </c>
      <c r="B64" s="28" t="s">
        <v>3</v>
      </c>
      <c r="C64" s="28"/>
      <c r="D64" s="28"/>
      <c r="E64" s="28"/>
    </row>
    <row r="65" spans="1:13" x14ac:dyDescent="0.25">
      <c r="A65" s="28"/>
      <c r="B65" s="8" t="s">
        <v>4</v>
      </c>
      <c r="C65" s="8" t="s">
        <v>5</v>
      </c>
      <c r="D65" s="8" t="s">
        <v>6</v>
      </c>
      <c r="E65" s="8" t="s">
        <v>7</v>
      </c>
      <c r="G65" s="8" t="s">
        <v>53</v>
      </c>
      <c r="J65" s="8" t="s">
        <v>65</v>
      </c>
      <c r="K65" s="9" t="s">
        <v>66</v>
      </c>
      <c r="L65" s="8" t="s">
        <v>67</v>
      </c>
      <c r="M65" s="9" t="s">
        <v>68</v>
      </c>
    </row>
    <row r="66" spans="1:13" x14ac:dyDescent="0.25">
      <c r="A66" s="3" t="s">
        <v>9</v>
      </c>
      <c r="B66" s="2">
        <v>100</v>
      </c>
      <c r="C66" s="2">
        <v>80</v>
      </c>
      <c r="D66" s="2">
        <v>90</v>
      </c>
      <c r="E66" s="2">
        <v>150</v>
      </c>
      <c r="G66" s="3">
        <v>7.2900000000000006E-2</v>
      </c>
      <c r="J66" s="3">
        <f t="shared" ref="J66:J75" si="11">B66*G66</f>
        <v>7.2900000000000009</v>
      </c>
      <c r="K66" s="3">
        <f t="shared" ref="K66:K75" si="12">C66*G66</f>
        <v>5.8320000000000007</v>
      </c>
      <c r="L66" s="3">
        <f t="shared" ref="L66:L75" si="13">D66*G66</f>
        <v>6.5610000000000008</v>
      </c>
      <c r="M66" s="3">
        <f t="shared" ref="M66:M75" si="14">E66*G66</f>
        <v>10.935</v>
      </c>
    </row>
    <row r="67" spans="1:13" x14ac:dyDescent="0.25">
      <c r="A67" s="3" t="s">
        <v>10</v>
      </c>
      <c r="B67" s="2">
        <v>10</v>
      </c>
      <c r="C67" s="2">
        <v>6</v>
      </c>
      <c r="D67" s="2">
        <v>20</v>
      </c>
      <c r="E67" s="2">
        <v>8</v>
      </c>
      <c r="G67" s="3">
        <v>0.12249999999999998</v>
      </c>
      <c r="J67" s="3">
        <f t="shared" si="11"/>
        <v>1.2249999999999999</v>
      </c>
      <c r="K67" s="3">
        <f t="shared" si="12"/>
        <v>0.73499999999999988</v>
      </c>
      <c r="L67" s="3">
        <f t="shared" si="13"/>
        <v>2.4499999999999997</v>
      </c>
      <c r="M67" s="3">
        <f t="shared" si="14"/>
        <v>0.97999999999999987</v>
      </c>
    </row>
    <row r="68" spans="1:13" x14ac:dyDescent="0.25">
      <c r="A68" s="3" t="s">
        <v>11</v>
      </c>
      <c r="B68" s="2">
        <v>81</v>
      </c>
      <c r="C68" s="2">
        <v>10</v>
      </c>
      <c r="D68" s="2">
        <v>103</v>
      </c>
      <c r="E68" s="2">
        <v>94</v>
      </c>
      <c r="G68" s="3">
        <v>0.20250000000000001</v>
      </c>
      <c r="J68" s="3">
        <f t="shared" si="11"/>
        <v>16.4025</v>
      </c>
      <c r="K68" s="3">
        <f t="shared" si="12"/>
        <v>2.0250000000000004</v>
      </c>
      <c r="L68" s="3">
        <f t="shared" si="13"/>
        <v>20.857500000000002</v>
      </c>
      <c r="M68" s="3">
        <f t="shared" si="14"/>
        <v>19.035</v>
      </c>
    </row>
    <row r="69" spans="1:13" x14ac:dyDescent="0.25">
      <c r="A69" s="3" t="s">
        <v>12</v>
      </c>
      <c r="B69" s="2">
        <v>200</v>
      </c>
      <c r="C69" s="2">
        <v>120</v>
      </c>
      <c r="D69" s="2">
        <v>74</v>
      </c>
      <c r="E69" s="2">
        <v>27</v>
      </c>
      <c r="G69" s="3">
        <v>8.4099999999999994E-2</v>
      </c>
      <c r="J69" s="3">
        <f t="shared" si="11"/>
        <v>16.82</v>
      </c>
      <c r="K69" s="3">
        <f t="shared" si="12"/>
        <v>10.091999999999999</v>
      </c>
      <c r="L69" s="3">
        <f t="shared" si="13"/>
        <v>6.2233999999999998</v>
      </c>
      <c r="M69" s="3">
        <f t="shared" si="14"/>
        <v>2.2706999999999997</v>
      </c>
    </row>
    <row r="70" spans="1:13" x14ac:dyDescent="0.25">
      <c r="A70" s="3" t="s">
        <v>13</v>
      </c>
      <c r="B70" s="2">
        <v>22</v>
      </c>
      <c r="C70" s="2">
        <v>17</v>
      </c>
      <c r="D70" s="2">
        <v>10</v>
      </c>
      <c r="E70" s="2">
        <v>66</v>
      </c>
      <c r="G70" s="3">
        <v>4.0000000000000008E-2</v>
      </c>
      <c r="J70" s="3">
        <f t="shared" si="11"/>
        <v>0.88000000000000012</v>
      </c>
      <c r="K70" s="3">
        <f t="shared" si="12"/>
        <v>0.68000000000000016</v>
      </c>
      <c r="L70" s="3">
        <f t="shared" si="13"/>
        <v>0.40000000000000008</v>
      </c>
      <c r="M70" s="3">
        <f t="shared" si="14"/>
        <v>2.6400000000000006</v>
      </c>
    </row>
    <row r="71" spans="1:13" x14ac:dyDescent="0.25">
      <c r="A71" s="3" t="s">
        <v>14</v>
      </c>
      <c r="B71" s="2">
        <v>90</v>
      </c>
      <c r="C71" s="2">
        <v>28</v>
      </c>
      <c r="D71" s="2">
        <v>60</v>
      </c>
      <c r="E71" s="2">
        <v>49</v>
      </c>
      <c r="G71" s="3">
        <v>0.13689999999999999</v>
      </c>
      <c r="J71" s="3">
        <f t="shared" si="11"/>
        <v>12.321</v>
      </c>
      <c r="K71" s="3">
        <f t="shared" si="12"/>
        <v>3.8331999999999997</v>
      </c>
      <c r="L71" s="3">
        <f t="shared" si="13"/>
        <v>8.2140000000000004</v>
      </c>
      <c r="M71" s="3">
        <f t="shared" si="14"/>
        <v>6.7081</v>
      </c>
    </row>
    <row r="72" spans="1:13" x14ac:dyDescent="0.25">
      <c r="A72" s="3" t="s">
        <v>15</v>
      </c>
      <c r="B72" s="2">
        <v>160</v>
      </c>
      <c r="C72" s="2">
        <v>88</v>
      </c>
      <c r="D72" s="2">
        <v>236</v>
      </c>
      <c r="E72" s="2">
        <v>95</v>
      </c>
      <c r="G72" s="3">
        <v>0.17639999999999997</v>
      </c>
      <c r="J72" s="3">
        <f t="shared" si="11"/>
        <v>28.223999999999997</v>
      </c>
      <c r="K72" s="3">
        <f t="shared" si="12"/>
        <v>15.523199999999997</v>
      </c>
      <c r="L72" s="3">
        <f t="shared" si="13"/>
        <v>41.630399999999995</v>
      </c>
      <c r="M72" s="3">
        <f t="shared" si="14"/>
        <v>16.757999999999999</v>
      </c>
    </row>
    <row r="73" spans="1:13" x14ac:dyDescent="0.25">
      <c r="A73" s="3" t="s">
        <v>16</v>
      </c>
      <c r="B73" s="2">
        <v>83</v>
      </c>
      <c r="C73" s="2">
        <v>27</v>
      </c>
      <c r="D73" s="2">
        <v>16</v>
      </c>
      <c r="E73" s="2">
        <v>28</v>
      </c>
      <c r="G73" s="3">
        <v>4.0000000000000008E-2</v>
      </c>
      <c r="J73" s="3">
        <f t="shared" si="11"/>
        <v>3.3200000000000007</v>
      </c>
      <c r="K73" s="3">
        <f t="shared" si="12"/>
        <v>1.0800000000000003</v>
      </c>
      <c r="L73" s="3">
        <f t="shared" si="13"/>
        <v>0.64000000000000012</v>
      </c>
      <c r="M73" s="3">
        <f t="shared" si="14"/>
        <v>1.1200000000000001</v>
      </c>
    </row>
    <row r="74" spans="1:13" x14ac:dyDescent="0.25">
      <c r="A74" s="3" t="s">
        <v>17</v>
      </c>
      <c r="B74" s="2">
        <v>90</v>
      </c>
      <c r="C74" s="2">
        <v>24</v>
      </c>
      <c r="D74" s="2">
        <v>64</v>
      </c>
      <c r="E74" s="2">
        <v>71</v>
      </c>
      <c r="G74" s="3">
        <v>0.16809999999999997</v>
      </c>
      <c r="J74" s="3">
        <f t="shared" si="11"/>
        <v>15.128999999999998</v>
      </c>
      <c r="K74" s="3">
        <f t="shared" si="12"/>
        <v>4.0343999999999998</v>
      </c>
      <c r="L74" s="3">
        <f t="shared" si="13"/>
        <v>10.758399999999998</v>
      </c>
      <c r="M74" s="3">
        <f t="shared" si="14"/>
        <v>11.935099999999998</v>
      </c>
    </row>
    <row r="75" spans="1:13" x14ac:dyDescent="0.25">
      <c r="A75" s="3" t="s">
        <v>18</v>
      </c>
      <c r="B75" s="2">
        <v>200</v>
      </c>
      <c r="C75" s="2">
        <v>67</v>
      </c>
      <c r="D75" s="2">
        <v>83</v>
      </c>
      <c r="E75" s="2">
        <v>180</v>
      </c>
      <c r="G75" s="3">
        <v>6.7600000000000007E-2</v>
      </c>
      <c r="J75" s="3">
        <f t="shared" si="11"/>
        <v>13.520000000000001</v>
      </c>
      <c r="K75" s="3">
        <f t="shared" si="12"/>
        <v>4.5292000000000003</v>
      </c>
      <c r="L75" s="3">
        <f t="shared" si="13"/>
        <v>5.6108000000000002</v>
      </c>
      <c r="M75" s="3">
        <f t="shared" si="14"/>
        <v>12.168000000000001</v>
      </c>
    </row>
    <row r="76" spans="1:13" x14ac:dyDescent="0.25">
      <c r="I76" s="8" t="s">
        <v>69</v>
      </c>
      <c r="J76" s="8">
        <f>SUM(J66:J75)</f>
        <v>115.1315</v>
      </c>
      <c r="K76" s="8">
        <f>SUM(K66:K75)</f>
        <v>48.36399999999999</v>
      </c>
      <c r="L76" s="8">
        <f>SUM(L66:L75)</f>
        <v>103.34549999999999</v>
      </c>
      <c r="M76" s="8">
        <f>SUM(M66:M75)</f>
        <v>84.549900000000008</v>
      </c>
    </row>
    <row r="79" spans="1:13" x14ac:dyDescent="0.25">
      <c r="A79" t="s">
        <v>56</v>
      </c>
      <c r="B79">
        <v>1.0593999999999999</v>
      </c>
      <c r="C79">
        <v>1.4367999999999999</v>
      </c>
      <c r="D79">
        <v>1.1110000000000002</v>
      </c>
    </row>
    <row r="81" spans="1:6" x14ac:dyDescent="0.25">
      <c r="A81" t="s">
        <v>71</v>
      </c>
      <c r="B81">
        <v>112.85849999999999</v>
      </c>
      <c r="C81">
        <v>52.386700000000005</v>
      </c>
      <c r="D81">
        <v>75.077600000000004</v>
      </c>
      <c r="E81">
        <v>71.4649</v>
      </c>
    </row>
    <row r="82" spans="1:6" x14ac:dyDescent="0.25">
      <c r="A82" t="s">
        <v>70</v>
      </c>
      <c r="B82">
        <v>145.06299999999999</v>
      </c>
      <c r="C82">
        <v>65.4255</v>
      </c>
      <c r="D82">
        <v>91.078900000000004</v>
      </c>
      <c r="E82">
        <v>122.602</v>
      </c>
    </row>
    <row r="83" spans="1:6" x14ac:dyDescent="0.25">
      <c r="A83" t="s">
        <v>69</v>
      </c>
      <c r="B83">
        <v>115.1315</v>
      </c>
      <c r="C83">
        <v>48.36399999999999</v>
      </c>
      <c r="D83">
        <v>103.34549999999999</v>
      </c>
      <c r="E83">
        <v>84.549900000000008</v>
      </c>
    </row>
    <row r="86" spans="1:6" x14ac:dyDescent="0.25">
      <c r="A86" t="s">
        <v>72</v>
      </c>
    </row>
    <row r="87" spans="1:6" x14ac:dyDescent="0.25">
      <c r="A87" t="s">
        <v>73</v>
      </c>
      <c r="C87">
        <f>B81/B79</f>
        <v>106.53058334906551</v>
      </c>
      <c r="D87">
        <f>C81/B79</f>
        <v>49.449405323768183</v>
      </c>
      <c r="E87">
        <f>D81/B79</f>
        <v>70.868038512365501</v>
      </c>
      <c r="F87">
        <f>E81/B79</f>
        <v>67.457900698508595</v>
      </c>
    </row>
    <row r="88" spans="1:6" x14ac:dyDescent="0.25">
      <c r="A88" t="s">
        <v>74</v>
      </c>
      <c r="C88">
        <f>B82/C79</f>
        <v>100.96255567928731</v>
      </c>
      <c r="D88">
        <f>C82/C79</f>
        <v>45.535565144766153</v>
      </c>
      <c r="E88">
        <f>D82/C79</f>
        <v>63.390103006681521</v>
      </c>
      <c r="F88">
        <f>E82/C79</f>
        <v>85.329899777282861</v>
      </c>
    </row>
    <row r="89" spans="1:6" x14ac:dyDescent="0.25">
      <c r="A89" t="s">
        <v>75</v>
      </c>
      <c r="C89">
        <f>B83/D79</f>
        <v>103.62871287128711</v>
      </c>
      <c r="D89">
        <f>C83/D79</f>
        <v>43.531953195319517</v>
      </c>
      <c r="E89">
        <f>D83/D79</f>
        <v>93.020252025202495</v>
      </c>
      <c r="F89">
        <f>E83/D79</f>
        <v>76.102520252025201</v>
      </c>
    </row>
  </sheetData>
  <mergeCells count="12">
    <mergeCell ref="A17:C17"/>
    <mergeCell ref="A1:A2"/>
    <mergeCell ref="B1:D2"/>
    <mergeCell ref="E1:E2"/>
    <mergeCell ref="G3:N5"/>
    <mergeCell ref="A49:A50"/>
    <mergeCell ref="B49:E49"/>
    <mergeCell ref="A64:A65"/>
    <mergeCell ref="B64:E64"/>
    <mergeCell ref="F19:H19"/>
    <mergeCell ref="A34:A35"/>
    <mergeCell ref="B34:E34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1EE7-E78D-450D-BFAF-856457F41990}">
  <dimension ref="A1:P43"/>
  <sheetViews>
    <sheetView topLeftCell="A13" zoomScale="88" workbookViewId="0">
      <selection activeCell="J51" sqref="J51"/>
    </sheetView>
  </sheetViews>
  <sheetFormatPr defaultRowHeight="15" x14ac:dyDescent="0.25"/>
  <cols>
    <col min="1" max="1" width="19.85546875" customWidth="1"/>
    <col min="2" max="2" width="19.5703125" customWidth="1"/>
    <col min="3" max="3" width="19.140625" customWidth="1"/>
    <col min="4" max="4" width="13.28515625" customWidth="1"/>
    <col min="6" max="6" width="14.140625" customWidth="1"/>
    <col min="7" max="7" width="11.7109375" customWidth="1"/>
    <col min="8" max="8" width="13.28515625" customWidth="1"/>
  </cols>
  <sheetData>
    <row r="1" spans="1:16" x14ac:dyDescent="0.25">
      <c r="A1" s="28" t="s">
        <v>2</v>
      </c>
      <c r="B1" s="28" t="s">
        <v>3</v>
      </c>
      <c r="C1" s="28"/>
      <c r="D1" s="28"/>
      <c r="E1" s="28"/>
      <c r="G1" s="33" t="s">
        <v>72</v>
      </c>
      <c r="H1" s="33"/>
      <c r="I1" s="33"/>
      <c r="J1" s="33"/>
      <c r="K1" s="33"/>
      <c r="L1" s="33"/>
      <c r="N1" s="34" t="s">
        <v>54</v>
      </c>
      <c r="O1" s="35"/>
      <c r="P1" s="36"/>
    </row>
    <row r="2" spans="1:16" x14ac:dyDescent="0.25">
      <c r="A2" s="28"/>
      <c r="B2" s="8" t="s">
        <v>4</v>
      </c>
      <c r="C2" s="8" t="s">
        <v>5</v>
      </c>
      <c r="D2" s="8" t="s">
        <v>6</v>
      </c>
      <c r="E2" s="8" t="s">
        <v>7</v>
      </c>
      <c r="G2" s="3" t="s">
        <v>73</v>
      </c>
      <c r="H2" s="3"/>
      <c r="I2" s="3">
        <v>106.53058334906551</v>
      </c>
      <c r="J2" s="3">
        <v>49.449405323768183</v>
      </c>
      <c r="K2" s="3">
        <v>70.868038512365501</v>
      </c>
      <c r="L2" s="3">
        <v>67.457900698508595</v>
      </c>
      <c r="N2" s="8" t="s">
        <v>51</v>
      </c>
      <c r="O2" s="8" t="s">
        <v>52</v>
      </c>
      <c r="P2" s="8" t="s">
        <v>53</v>
      </c>
    </row>
    <row r="3" spans="1:16" x14ac:dyDescent="0.25">
      <c r="A3" s="3" t="s">
        <v>9</v>
      </c>
      <c r="B3" s="2">
        <v>100</v>
      </c>
      <c r="C3" s="2">
        <v>80</v>
      </c>
      <c r="D3" s="2">
        <v>90</v>
      </c>
      <c r="E3" s="2">
        <v>150</v>
      </c>
      <c r="G3" s="3" t="s">
        <v>74</v>
      </c>
      <c r="H3" s="3"/>
      <c r="I3" s="3">
        <v>100.96255567928731</v>
      </c>
      <c r="J3" s="3">
        <v>45.535565144766153</v>
      </c>
      <c r="K3" s="3">
        <v>63.390103006681521</v>
      </c>
      <c r="L3" s="3">
        <v>85.329899777282861</v>
      </c>
      <c r="N3" s="1">
        <v>0.09</v>
      </c>
      <c r="O3" s="1">
        <v>0.18489999999999998</v>
      </c>
      <c r="P3" s="1">
        <v>7.2900000000000006E-2</v>
      </c>
    </row>
    <row r="4" spans="1:16" x14ac:dyDescent="0.25">
      <c r="A4" s="3" t="s">
        <v>10</v>
      </c>
      <c r="B4" s="2">
        <v>10</v>
      </c>
      <c r="C4" s="2">
        <v>6</v>
      </c>
      <c r="D4" s="2">
        <v>20</v>
      </c>
      <c r="E4" s="2">
        <v>8</v>
      </c>
      <c r="G4" s="3" t="s">
        <v>75</v>
      </c>
      <c r="H4" s="3"/>
      <c r="I4" s="3">
        <v>103.62871287128711</v>
      </c>
      <c r="J4" s="3">
        <v>43.531953195319517</v>
      </c>
      <c r="K4" s="3">
        <v>93.020252025202495</v>
      </c>
      <c r="L4" s="3">
        <v>76.102520252025201</v>
      </c>
      <c r="N4" s="1">
        <v>6.25E-2</v>
      </c>
      <c r="O4" s="1">
        <v>0.16000000000000003</v>
      </c>
      <c r="P4" s="1">
        <v>0.12249999999999998</v>
      </c>
    </row>
    <row r="5" spans="1:16" x14ac:dyDescent="0.25">
      <c r="A5" s="3" t="s">
        <v>11</v>
      </c>
      <c r="B5" s="2">
        <v>81</v>
      </c>
      <c r="C5" s="2">
        <v>10</v>
      </c>
      <c r="D5" s="2">
        <v>103</v>
      </c>
      <c r="E5" s="2">
        <v>94</v>
      </c>
      <c r="N5" s="1">
        <v>0.10890000000000001</v>
      </c>
      <c r="O5" s="1">
        <v>4.8399999999999999E-2</v>
      </c>
      <c r="P5" s="1">
        <v>0.20250000000000001</v>
      </c>
    </row>
    <row r="6" spans="1:16" x14ac:dyDescent="0.25">
      <c r="A6" s="3" t="s">
        <v>12</v>
      </c>
      <c r="B6" s="2">
        <v>200</v>
      </c>
      <c r="C6" s="2">
        <v>120</v>
      </c>
      <c r="D6" s="2">
        <v>74</v>
      </c>
      <c r="E6" s="2">
        <v>27</v>
      </c>
      <c r="N6" s="1">
        <v>0.16809999999999997</v>
      </c>
      <c r="O6" s="1">
        <v>0.09</v>
      </c>
      <c r="P6" s="1">
        <v>8.4099999999999994E-2</v>
      </c>
    </row>
    <row r="7" spans="1:16" x14ac:dyDescent="0.25">
      <c r="A7" s="3" t="s">
        <v>13</v>
      </c>
      <c r="B7" s="2">
        <v>22</v>
      </c>
      <c r="C7" s="2">
        <v>17</v>
      </c>
      <c r="D7" s="2">
        <v>10</v>
      </c>
      <c r="E7" s="2">
        <v>66</v>
      </c>
      <c r="N7" s="1">
        <v>0.1024</v>
      </c>
      <c r="O7" s="1">
        <v>0.23039999999999999</v>
      </c>
      <c r="P7" s="1">
        <v>4.0000000000000008E-2</v>
      </c>
    </row>
    <row r="8" spans="1:16" x14ac:dyDescent="0.25">
      <c r="A8" s="3" t="s">
        <v>14</v>
      </c>
      <c r="B8" s="2">
        <v>90</v>
      </c>
      <c r="C8" s="2">
        <v>28</v>
      </c>
      <c r="D8" s="2">
        <v>60</v>
      </c>
      <c r="E8" s="2">
        <v>49</v>
      </c>
      <c r="N8" s="1">
        <v>2.2499999999999999E-2</v>
      </c>
      <c r="O8" s="1">
        <v>0.23039999999999999</v>
      </c>
      <c r="P8" s="1">
        <v>0.13689999999999999</v>
      </c>
    </row>
    <row r="9" spans="1:16" x14ac:dyDescent="0.25">
      <c r="A9" s="3" t="s">
        <v>15</v>
      </c>
      <c r="B9" s="2">
        <v>160</v>
      </c>
      <c r="C9" s="2">
        <v>88</v>
      </c>
      <c r="D9" s="2">
        <v>236</v>
      </c>
      <c r="E9" s="2">
        <v>95</v>
      </c>
      <c r="N9" s="1">
        <v>9.6100000000000005E-2</v>
      </c>
      <c r="O9" s="1">
        <v>7.2900000000000006E-2</v>
      </c>
      <c r="P9" s="1">
        <v>0.17639999999999997</v>
      </c>
    </row>
    <row r="10" spans="1:16" x14ac:dyDescent="0.25">
      <c r="A10" s="3" t="s">
        <v>16</v>
      </c>
      <c r="B10" s="2">
        <v>83</v>
      </c>
      <c r="C10" s="2">
        <v>27</v>
      </c>
      <c r="D10" s="2">
        <v>16</v>
      </c>
      <c r="E10" s="2">
        <v>28</v>
      </c>
      <c r="N10" s="1">
        <v>0.21160000000000001</v>
      </c>
      <c r="O10" s="1">
        <v>0.11560000000000002</v>
      </c>
      <c r="P10" s="1">
        <v>4.0000000000000008E-2</v>
      </c>
    </row>
    <row r="11" spans="1:16" x14ac:dyDescent="0.25">
      <c r="A11" s="3" t="s">
        <v>17</v>
      </c>
      <c r="B11" s="2">
        <v>90</v>
      </c>
      <c r="C11" s="2">
        <v>24</v>
      </c>
      <c r="D11" s="2">
        <v>64</v>
      </c>
      <c r="E11" s="2">
        <v>71</v>
      </c>
      <c r="N11" s="1">
        <v>0.1444</v>
      </c>
      <c r="O11" s="1">
        <v>4.4099999999999993E-2</v>
      </c>
      <c r="P11" s="1">
        <v>0.16809999999999997</v>
      </c>
    </row>
    <row r="12" spans="1:16" x14ac:dyDescent="0.25">
      <c r="A12" s="3" t="s">
        <v>18</v>
      </c>
      <c r="B12" s="2">
        <v>200</v>
      </c>
      <c r="C12" s="2">
        <v>67</v>
      </c>
      <c r="D12" s="2">
        <v>83</v>
      </c>
      <c r="E12" s="2">
        <v>180</v>
      </c>
      <c r="N12" s="1">
        <v>5.2900000000000003E-2</v>
      </c>
      <c r="O12" s="1">
        <v>0.2601</v>
      </c>
      <c r="P12" s="1">
        <v>6.7600000000000007E-2</v>
      </c>
    </row>
    <row r="15" spans="1:16" x14ac:dyDescent="0.25">
      <c r="A15" s="30" t="s">
        <v>103</v>
      </c>
      <c r="B15" s="30"/>
    </row>
    <row r="17" spans="1:8" x14ac:dyDescent="0.25">
      <c r="A17" s="33" t="s">
        <v>76</v>
      </c>
      <c r="B17" s="33"/>
      <c r="C17" s="33"/>
      <c r="D17" s="33"/>
      <c r="F17" s="33" t="s">
        <v>78</v>
      </c>
      <c r="G17" s="33"/>
      <c r="H17" s="33"/>
    </row>
    <row r="18" spans="1:8" x14ac:dyDescent="0.25">
      <c r="A18" s="8" t="s">
        <v>47</v>
      </c>
      <c r="B18" s="8" t="s">
        <v>48</v>
      </c>
      <c r="C18" s="8" t="s">
        <v>49</v>
      </c>
      <c r="D18" s="8" t="s">
        <v>55</v>
      </c>
      <c r="F18" s="1" t="s">
        <v>79</v>
      </c>
      <c r="G18" s="32">
        <v>41026.928791260696</v>
      </c>
      <c r="H18" s="32"/>
    </row>
    <row r="19" spans="1:8" x14ac:dyDescent="0.25">
      <c r="A19" s="3">
        <f>((B3-$I$2)^2 + (C3-$J$2)^2 + (D3-$K$2)^2 + (E3-$L$2)^2) * N3</f>
        <v>733.96957152708831</v>
      </c>
      <c r="B19" s="3">
        <f>((B3-$I$3)^2 + (C3-$J$3)^2 + (D3-$K$3)^2 + (E3-$L$3)^2) * O3</f>
        <v>1124.0130656390579</v>
      </c>
      <c r="C19" s="3">
        <f>((B3-$I$4)^2 + (C3-$J$4)^2 + (D3-$K$4)^2 + (E3-$L$4)^2) * P3</f>
        <v>496.67101186513003</v>
      </c>
      <c r="D19" s="3">
        <f>SUM(A19:C19)</f>
        <v>2354.653649031276</v>
      </c>
      <c r="F19" s="2" t="s">
        <v>81</v>
      </c>
      <c r="G19" s="32">
        <v>0</v>
      </c>
      <c r="H19" s="32"/>
    </row>
    <row r="20" spans="1:8" x14ac:dyDescent="0.25">
      <c r="A20" s="3">
        <f t="shared" ref="A20:A28" si="0">((B4-$I$2)^2 + (C4-$J$2)^2 + (D4-$K$2)^2 + (E4-$L$2)^2) * N4</f>
        <v>1083.0502276418242</v>
      </c>
      <c r="B20" s="3">
        <f t="shared" ref="B20:B28" si="1">((B4-$I$3)^2 + (C4-$J$3)^2 + (D4-$K$3)^2 + (E4-$L$3)^2) * O4</f>
        <v>2831.9779016829661</v>
      </c>
      <c r="C20" s="3">
        <f t="shared" ref="C20:C28" si="2">((B4-$I$4)^2 + (C4-$J$4)^2 + (D4-$K$4)^2 + (E4-$L$4)^2) * P4</f>
        <v>2467.7494972486679</v>
      </c>
      <c r="D20" s="3">
        <f t="shared" ref="D20:D28" si="3">SUM(A20:C20)</f>
        <v>6382.7776265734583</v>
      </c>
      <c r="F20" s="9" t="s">
        <v>82</v>
      </c>
      <c r="G20" s="33">
        <v>41026.928791260696</v>
      </c>
      <c r="H20" s="33"/>
    </row>
    <row r="21" spans="1:8" x14ac:dyDescent="0.25">
      <c r="A21" s="3">
        <f>((B5-$I$2)^2 + (C5-$J$2)^2 + (D5-$K$2)^2 + (E5-$L$2)^2) * N5</f>
        <v>429.61183412470757</v>
      </c>
      <c r="B21" s="3">
        <f t="shared" si="1"/>
        <v>159.98109849963154</v>
      </c>
      <c r="C21" s="3">
        <f t="shared" si="2"/>
        <v>416.41405066046411</v>
      </c>
      <c r="D21" s="3">
        <f t="shared" si="3"/>
        <v>1006.0069832848033</v>
      </c>
    </row>
    <row r="22" spans="1:8" x14ac:dyDescent="0.25">
      <c r="A22" s="3">
        <f t="shared" si="0"/>
        <v>2582.1116774646184</v>
      </c>
      <c r="B22" s="3">
        <f t="shared" si="1"/>
        <v>1698.148310231189</v>
      </c>
      <c r="C22" s="3">
        <f t="shared" si="2"/>
        <v>1506.0303918270297</v>
      </c>
      <c r="D22" s="3">
        <f t="shared" si="3"/>
        <v>5786.2903795228376</v>
      </c>
    </row>
    <row r="23" spans="1:8" x14ac:dyDescent="0.25">
      <c r="A23" s="3">
        <f t="shared" si="0"/>
        <v>1219.1157262324764</v>
      </c>
      <c r="B23" s="3">
        <f t="shared" si="1"/>
        <v>2367.017119180709</v>
      </c>
      <c r="C23" s="3">
        <f t="shared" si="2"/>
        <v>574.46457868609525</v>
      </c>
      <c r="D23" s="3">
        <f t="shared" si="3"/>
        <v>4160.5974240992809</v>
      </c>
    </row>
    <row r="24" spans="1:8" x14ac:dyDescent="0.25">
      <c r="A24" s="3">
        <f t="shared" si="0"/>
        <v>26.823274512884112</v>
      </c>
      <c r="B24" s="3">
        <f t="shared" si="1"/>
        <v>405.28007151923873</v>
      </c>
      <c r="C24" s="3">
        <f t="shared" si="2"/>
        <v>308.28059673677961</v>
      </c>
      <c r="D24" s="3">
        <f t="shared" si="3"/>
        <v>740.38394276890244</v>
      </c>
    </row>
    <row r="25" spans="1:8" x14ac:dyDescent="0.25">
      <c r="A25" s="3">
        <f t="shared" si="0"/>
        <v>3110.9740712151965</v>
      </c>
      <c r="B25" s="3">
        <f t="shared" si="1"/>
        <v>2564.3548534197798</v>
      </c>
      <c r="C25" s="3">
        <f t="shared" si="2"/>
        <v>4578.5417805925399</v>
      </c>
      <c r="D25" s="3">
        <f t="shared" si="3"/>
        <v>10253.870705227517</v>
      </c>
    </row>
    <row r="26" spans="1:8" x14ac:dyDescent="0.25">
      <c r="A26" s="3">
        <f t="shared" si="0"/>
        <v>1190.2694100396327</v>
      </c>
      <c r="B26" s="3">
        <f t="shared" si="1"/>
        <v>716.57663903275795</v>
      </c>
      <c r="C26" s="3">
        <f t="shared" si="2"/>
        <v>357.79283791201794</v>
      </c>
      <c r="D26" s="3">
        <f t="shared" si="3"/>
        <v>2264.6388869844086</v>
      </c>
    </row>
    <row r="27" spans="1:8" x14ac:dyDescent="0.25">
      <c r="A27" s="3">
        <f t="shared" si="0"/>
        <v>141.60569215850887</v>
      </c>
      <c r="B27" s="3">
        <f t="shared" si="1"/>
        <v>34.824720203705873</v>
      </c>
      <c r="C27" s="3">
        <f t="shared" si="2"/>
        <v>241.29910308943167</v>
      </c>
      <c r="D27" s="3">
        <f t="shared" si="3"/>
        <v>417.72951545164642</v>
      </c>
    </row>
    <row r="28" spans="1:8" x14ac:dyDescent="0.25">
      <c r="A28" s="3">
        <f t="shared" si="0"/>
        <v>1156.2598364630892</v>
      </c>
      <c r="B28" s="3">
        <f t="shared" si="1"/>
        <v>5102.1510634779352</v>
      </c>
      <c r="C28" s="3">
        <f t="shared" si="2"/>
        <v>1401.5687783755413</v>
      </c>
      <c r="D28" s="3">
        <f t="shared" si="3"/>
        <v>7659.9796783165657</v>
      </c>
    </row>
    <row r="29" spans="1:8" x14ac:dyDescent="0.25">
      <c r="C29" s="19" t="s">
        <v>77</v>
      </c>
      <c r="D29" s="21">
        <f>SUM(D19:D28)</f>
        <v>41026.928791260696</v>
      </c>
    </row>
    <row r="31" spans="1:8" x14ac:dyDescent="0.25">
      <c r="A31" s="37" t="s">
        <v>104</v>
      </c>
      <c r="B31" s="37"/>
    </row>
    <row r="32" spans="1:8" x14ac:dyDescent="0.25">
      <c r="A32" s="34" t="s">
        <v>83</v>
      </c>
      <c r="B32" s="35"/>
      <c r="C32" s="35"/>
      <c r="D32" s="36"/>
      <c r="F32" s="33" t="s">
        <v>85</v>
      </c>
      <c r="G32" s="33"/>
      <c r="H32" s="33"/>
    </row>
    <row r="33" spans="1:8" x14ac:dyDescent="0.25">
      <c r="A33" s="8" t="s">
        <v>47</v>
      </c>
      <c r="B33" s="8" t="s">
        <v>48</v>
      </c>
      <c r="C33" s="8" t="s">
        <v>49</v>
      </c>
      <c r="D33" s="8" t="s">
        <v>84</v>
      </c>
      <c r="F33" s="8" t="s">
        <v>86</v>
      </c>
      <c r="G33" s="8" t="s">
        <v>87</v>
      </c>
      <c r="H33" s="8" t="s">
        <v>88</v>
      </c>
    </row>
    <row r="34" spans="1:8" x14ac:dyDescent="0.25">
      <c r="A34" s="3">
        <f>((B3-$I$2)^2 + (C3-$J$2)^2 + (D3-$K$2)^2 + (E3-$L$2)^2)^(-1/(2-1))</f>
        <v>1.2262088714760623E-4</v>
      </c>
      <c r="B34" s="3">
        <f>((B3-$I$3)^2 + (C3-$J$3)^2 + (D3-$K$3)^2 + (E3-$L$3)^2)^(-1/(2-1))</f>
        <v>1.6449986717447545E-4</v>
      </c>
      <c r="C34" s="3">
        <f>((B3-$I$4)^2 + (C3-$J$4)^2 + (D3-$K$4)^2 + (E3-$L$4)^2)^(-1/(2-1))</f>
        <v>1.4677723937670808E-4</v>
      </c>
      <c r="D34" s="3">
        <f>SUM(A34:C34)</f>
        <v>4.3389799369878974E-4</v>
      </c>
      <c r="F34" s="10">
        <f>A34/D34</f>
        <v>0.28260302865730502</v>
      </c>
      <c r="G34" s="10">
        <f>B34/D34</f>
        <v>0.37912105970388654</v>
      </c>
      <c r="H34" s="10">
        <f>C34/D34</f>
        <v>0.33827591163880849</v>
      </c>
    </row>
    <row r="35" spans="1:8" x14ac:dyDescent="0.25">
      <c r="A35" s="3">
        <f t="shared" ref="A35:A43" si="4">((B4-$I$2)^2 + (C4-$J$2)^2 + (D4-$K$2)^2 + (E4-$L$2)^2)^(-1/(2-1))</f>
        <v>5.7707388267748364E-5</v>
      </c>
      <c r="B35" s="3">
        <f t="shared" ref="B35:B43" si="5">((B4-$I$3)^2 + (C4-$J$3)^2 + (D4-$K$3)^2 + (E4-$L$3)^2)^(-1/(2-1))</f>
        <v>5.649761599655014E-5</v>
      </c>
      <c r="C35" s="3">
        <f t="shared" ref="C35:C43" si="6">((B4-$I$4)^2 + (C4-$J$4)^2 + (D4-$K$4)^2 + (E4-$L$4)^2)^(-1/(2-1))</f>
        <v>4.9640370765580997E-5</v>
      </c>
      <c r="D35" s="3">
        <f t="shared" ref="D35:D43" si="7">SUM(A35:C35)</f>
        <v>1.6384537502987949E-4</v>
      </c>
      <c r="F35" s="10">
        <f t="shared" ref="F35:F43" si="8">A35/D35</f>
        <v>0.3522063912833952</v>
      </c>
      <c r="G35" s="10">
        <f t="shared" ref="G35:G43" si="9">B35/D35</f>
        <v>0.34482276955481356</v>
      </c>
      <c r="H35" s="10">
        <f t="shared" ref="H35:H43" si="10">C35/D35</f>
        <v>0.30297083916179129</v>
      </c>
    </row>
    <row r="36" spans="1:8" x14ac:dyDescent="0.25">
      <c r="A36" s="3">
        <f t="shared" si="4"/>
        <v>2.5348463740965886E-4</v>
      </c>
      <c r="B36" s="3">
        <f t="shared" si="5"/>
        <v>3.0253573987124157E-4</v>
      </c>
      <c r="C36" s="3">
        <f t="shared" si="6"/>
        <v>4.8629483005873536E-4</v>
      </c>
      <c r="D36" s="3">
        <f t="shared" si="7"/>
        <v>1.0423152073396357E-3</v>
      </c>
      <c r="F36" s="10">
        <f t="shared" si="8"/>
        <v>0.24319383966069444</v>
      </c>
      <c r="G36" s="10">
        <f t="shared" si="9"/>
        <v>0.2902535986627518</v>
      </c>
      <c r="H36" s="10">
        <f t="shared" si="10"/>
        <v>0.46655256167655379</v>
      </c>
    </row>
    <row r="37" spans="1:8" x14ac:dyDescent="0.25">
      <c r="A37" s="3">
        <f t="shared" si="4"/>
        <v>6.5101754299433623E-5</v>
      </c>
      <c r="B37" s="3">
        <f t="shared" si="5"/>
        <v>5.2998904428875966E-5</v>
      </c>
      <c r="C37" s="3">
        <f t="shared" si="6"/>
        <v>5.5842166570074789E-5</v>
      </c>
      <c r="D37" s="3">
        <f t="shared" si="7"/>
        <v>1.7394282529838438E-4</v>
      </c>
      <c r="F37" s="10">
        <f t="shared" si="8"/>
        <v>0.37427099501090089</v>
      </c>
      <c r="G37" s="10">
        <f t="shared" si="9"/>
        <v>0.30469152342421008</v>
      </c>
      <c r="H37" s="10">
        <f t="shared" si="10"/>
        <v>0.32103748156488904</v>
      </c>
    </row>
    <row r="38" spans="1:8" x14ac:dyDescent="0.25">
      <c r="A38" s="3">
        <f t="shared" si="4"/>
        <v>8.3995307251473421E-5</v>
      </c>
      <c r="B38" s="3">
        <f t="shared" si="5"/>
        <v>9.7337699052953158E-5</v>
      </c>
      <c r="C38" s="3">
        <f t="shared" si="6"/>
        <v>6.9630054635374156E-5</v>
      </c>
      <c r="D38" s="3">
        <f t="shared" si="7"/>
        <v>2.5096306093980072E-4</v>
      </c>
      <c r="F38" s="10">
        <f t="shared" si="8"/>
        <v>0.33469191416828326</v>
      </c>
      <c r="G38" s="10">
        <f t="shared" si="9"/>
        <v>0.38785667774550237</v>
      </c>
      <c r="H38" s="10">
        <f t="shared" si="10"/>
        <v>0.27745140808621443</v>
      </c>
    </row>
    <row r="39" spans="1:8" x14ac:dyDescent="0.25">
      <c r="A39" s="3">
        <f>((B8-$I$2)^2 + (C8-$J$2)^2 + (D8-$K$2)^2 + (E8-$L$2)^2)^(-1/(2-1))</f>
        <v>8.3882376065578797E-4</v>
      </c>
      <c r="B39" s="3">
        <f t="shared" si="5"/>
        <v>5.6849575439601367E-4</v>
      </c>
      <c r="C39" s="3">
        <f t="shared" si="6"/>
        <v>4.4407595368997497E-4</v>
      </c>
      <c r="D39" s="3">
        <f t="shared" si="7"/>
        <v>1.8513954687417768E-3</v>
      </c>
      <c r="F39" s="10">
        <f t="shared" si="8"/>
        <v>0.45307649004124406</v>
      </c>
      <c r="G39" s="10">
        <f t="shared" si="9"/>
        <v>0.30706338218617762</v>
      </c>
      <c r="H39" s="10">
        <f t="shared" si="10"/>
        <v>0.23986012777257826</v>
      </c>
    </row>
    <row r="40" spans="1:8" x14ac:dyDescent="0.25">
      <c r="A40" s="3">
        <f t="shared" si="4"/>
        <v>3.0890646402096756E-5</v>
      </c>
      <c r="B40" s="3">
        <f t="shared" si="5"/>
        <v>2.8428202868562365E-5</v>
      </c>
      <c r="C40" s="3">
        <f t="shared" si="6"/>
        <v>3.8527550572481803E-5</v>
      </c>
      <c r="D40" s="3">
        <f t="shared" si="7"/>
        <v>9.7846399843140922E-5</v>
      </c>
      <c r="F40" s="10">
        <f t="shared" si="8"/>
        <v>0.31570549812377391</v>
      </c>
      <c r="G40" s="10">
        <f t="shared" si="9"/>
        <v>0.29053907874112955</v>
      </c>
      <c r="H40" s="10">
        <f t="shared" si="10"/>
        <v>0.39375542313509659</v>
      </c>
    </row>
    <row r="41" spans="1:8" x14ac:dyDescent="0.25">
      <c r="A41" s="3">
        <f t="shared" si="4"/>
        <v>1.777748787083038E-4</v>
      </c>
      <c r="B41" s="3">
        <f t="shared" si="5"/>
        <v>1.6132259091789265E-4</v>
      </c>
      <c r="C41" s="3">
        <f t="shared" si="6"/>
        <v>1.1179653632372625E-4</v>
      </c>
      <c r="D41" s="3">
        <f t="shared" si="7"/>
        <v>4.5089400594992271E-4</v>
      </c>
      <c r="F41" s="10">
        <f t="shared" si="8"/>
        <v>0.39427199377773026</v>
      </c>
      <c r="G41" s="10">
        <f t="shared" si="9"/>
        <v>0.35778384451579842</v>
      </c>
      <c r="H41" s="10">
        <f t="shared" si="10"/>
        <v>0.24794416170647124</v>
      </c>
    </row>
    <row r="42" spans="1:8" x14ac:dyDescent="0.25">
      <c r="A42" s="3">
        <f t="shared" si="4"/>
        <v>1.0197330191950426E-3</v>
      </c>
      <c r="B42" s="3">
        <f t="shared" si="5"/>
        <v>1.2663418325269727E-3</v>
      </c>
      <c r="C42" s="3">
        <f t="shared" si="6"/>
        <v>6.9664577218796285E-4</v>
      </c>
      <c r="D42" s="3">
        <f t="shared" si="7"/>
        <v>2.9827206239099783E-3</v>
      </c>
      <c r="F42" s="10">
        <f t="shared" si="8"/>
        <v>0.34188016504820978</v>
      </c>
      <c r="G42" s="10">
        <f t="shared" si="9"/>
        <v>0.42455931754914245</v>
      </c>
      <c r="H42" s="10">
        <f t="shared" si="10"/>
        <v>0.23356051740264774</v>
      </c>
    </row>
    <row r="43" spans="1:8" x14ac:dyDescent="0.25">
      <c r="A43" s="3">
        <f t="shared" si="4"/>
        <v>4.5750962138248332E-5</v>
      </c>
      <c r="B43" s="3">
        <f t="shared" si="5"/>
        <v>5.0978498434089885E-5</v>
      </c>
      <c r="C43" s="3">
        <f t="shared" si="6"/>
        <v>4.8231668001587733E-5</v>
      </c>
      <c r="D43" s="3">
        <f t="shared" si="7"/>
        <v>1.4496112857392596E-4</v>
      </c>
      <c r="F43" s="10">
        <f t="shared" si="8"/>
        <v>0.31560848475953107</v>
      </c>
      <c r="G43" s="10">
        <f t="shared" si="9"/>
        <v>0.35167012657529312</v>
      </c>
      <c r="H43" s="10">
        <f t="shared" si="10"/>
        <v>0.33272138866517575</v>
      </c>
    </row>
  </sheetData>
  <mergeCells count="13">
    <mergeCell ref="A1:A2"/>
    <mergeCell ref="B1:E1"/>
    <mergeCell ref="A17:D17"/>
    <mergeCell ref="G1:L1"/>
    <mergeCell ref="N1:P1"/>
    <mergeCell ref="F17:H17"/>
    <mergeCell ref="A15:B15"/>
    <mergeCell ref="G18:H18"/>
    <mergeCell ref="G19:H19"/>
    <mergeCell ref="G20:H20"/>
    <mergeCell ref="A32:D32"/>
    <mergeCell ref="F32:H32"/>
    <mergeCell ref="A31:B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C772B-723F-4AFB-B694-93176EDE42BF}">
  <dimension ref="A2:N67"/>
  <sheetViews>
    <sheetView topLeftCell="A10" workbookViewId="0">
      <selection activeCell="I56" sqref="I56:M56"/>
    </sheetView>
  </sheetViews>
  <sheetFormatPr defaultRowHeight="15" x14ac:dyDescent="0.25"/>
  <cols>
    <col min="1" max="1" width="16.7109375" customWidth="1"/>
    <col min="2" max="2" width="11.5703125" customWidth="1"/>
    <col min="3" max="3" width="13.7109375" customWidth="1"/>
    <col min="10" max="10" width="16" customWidth="1"/>
    <col min="11" max="11" width="13.5703125" customWidth="1"/>
    <col min="12" max="12" width="14.42578125" customWidth="1"/>
  </cols>
  <sheetData>
    <row r="2" spans="1:8" x14ac:dyDescent="0.25">
      <c r="A2" s="28" t="s">
        <v>85</v>
      </c>
      <c r="B2" s="28"/>
      <c r="C2" s="28"/>
    </row>
    <row r="3" spans="1:8" x14ac:dyDescent="0.25">
      <c r="A3" s="8" t="s">
        <v>86</v>
      </c>
      <c r="B3" s="8" t="s">
        <v>87</v>
      </c>
      <c r="C3" s="8" t="s">
        <v>88</v>
      </c>
      <c r="F3" s="28" t="s">
        <v>54</v>
      </c>
      <c r="G3" s="28"/>
      <c r="H3" s="28"/>
    </row>
    <row r="4" spans="1:8" x14ac:dyDescent="0.25">
      <c r="A4" s="11">
        <v>0.28260302865730502</v>
      </c>
      <c r="B4" s="11">
        <v>0.37912105970388654</v>
      </c>
      <c r="C4" s="11">
        <v>0.33827591163880849</v>
      </c>
      <c r="F4" s="10">
        <f t="shared" ref="F4:F13" si="0">POWER(A4,2)</f>
        <v>7.9864471806281562E-2</v>
      </c>
      <c r="G4" s="10">
        <f t="shared" ref="G4:G13" si="1">POWER(B4,2)</f>
        <v>0.14373277791099789</v>
      </c>
      <c r="H4" s="10">
        <f t="shared" ref="H4:H13" si="2">POWER(C4,2)</f>
        <v>0.11443059239506696</v>
      </c>
    </row>
    <row r="5" spans="1:8" x14ac:dyDescent="0.25">
      <c r="A5" s="11">
        <v>0.3522063912833952</v>
      </c>
      <c r="B5" s="11">
        <v>0.34482276955481356</v>
      </c>
      <c r="C5" s="11">
        <v>0.30297083916179129</v>
      </c>
      <c r="F5" s="10">
        <f t="shared" si="0"/>
        <v>0.12404934206087208</v>
      </c>
      <c r="G5" s="10">
        <f t="shared" si="1"/>
        <v>0.11890274240345206</v>
      </c>
      <c r="H5" s="10">
        <f t="shared" si="2"/>
        <v>9.1791329382400005E-2</v>
      </c>
    </row>
    <row r="6" spans="1:8" x14ac:dyDescent="0.25">
      <c r="A6" s="11">
        <v>0.24319383966069444</v>
      </c>
      <c r="B6" s="11">
        <v>0.2902535986627518</v>
      </c>
      <c r="C6" s="11">
        <v>0.46655256167655379</v>
      </c>
      <c r="F6" s="10">
        <f t="shared" si="0"/>
        <v>5.9143243648911555E-2</v>
      </c>
      <c r="G6" s="10">
        <f t="shared" si="1"/>
        <v>8.4247151536677792E-2</v>
      </c>
      <c r="H6" s="10">
        <f t="shared" si="2"/>
        <v>0.21767129280695452</v>
      </c>
    </row>
    <row r="7" spans="1:8" x14ac:dyDescent="0.25">
      <c r="A7" s="11">
        <v>0.37427099501090089</v>
      </c>
      <c r="B7" s="11">
        <v>0.30469152342421008</v>
      </c>
      <c r="C7" s="11">
        <v>0.32103748156488904</v>
      </c>
      <c r="F7" s="10">
        <f t="shared" si="0"/>
        <v>0.1400787777064498</v>
      </c>
      <c r="G7" s="10">
        <f t="shared" si="1"/>
        <v>9.2836924446565952E-2</v>
      </c>
      <c r="H7" s="10">
        <f t="shared" si="2"/>
        <v>0.10306506456952647</v>
      </c>
    </row>
    <row r="8" spans="1:8" x14ac:dyDescent="0.25">
      <c r="A8" s="11">
        <v>0.33469191416828326</v>
      </c>
      <c r="B8" s="11">
        <v>0.38785667774550237</v>
      </c>
      <c r="C8" s="11">
        <v>0.27745140808621443</v>
      </c>
      <c r="F8" s="10">
        <f t="shared" si="0"/>
        <v>0.11201867740962948</v>
      </c>
      <c r="G8" s="10">
        <f t="shared" si="1"/>
        <v>0.15043280247177848</v>
      </c>
      <c r="H8" s="10">
        <f t="shared" si="2"/>
        <v>7.6979283849023097E-2</v>
      </c>
    </row>
    <row r="9" spans="1:8" x14ac:dyDescent="0.25">
      <c r="A9" s="11">
        <v>0.45307649004124406</v>
      </c>
      <c r="B9" s="11">
        <v>0.30706338218617762</v>
      </c>
      <c r="C9" s="11">
        <v>0.23986012777257826</v>
      </c>
      <c r="F9" s="10">
        <f t="shared" si="0"/>
        <v>0.20527830582809353</v>
      </c>
      <c r="G9" s="10">
        <f t="shared" si="1"/>
        <v>9.4287920679614584E-2</v>
      </c>
      <c r="H9" s="10">
        <f t="shared" si="2"/>
        <v>5.7532880895077569E-2</v>
      </c>
    </row>
    <row r="10" spans="1:8" x14ac:dyDescent="0.25">
      <c r="A10" s="11">
        <v>0.31570549812377391</v>
      </c>
      <c r="B10" s="11">
        <v>0.29053907874112955</v>
      </c>
      <c r="C10" s="11">
        <v>0.39375542313509659</v>
      </c>
      <c r="F10" s="10">
        <f t="shared" si="0"/>
        <v>9.9669961545580207E-2</v>
      </c>
      <c r="G10" s="10">
        <f t="shared" si="1"/>
        <v>8.4412956275744272E-2</v>
      </c>
      <c r="H10" s="10">
        <f t="shared" si="2"/>
        <v>0.15504333324829897</v>
      </c>
    </row>
    <row r="11" spans="1:8" x14ac:dyDescent="0.25">
      <c r="A11" s="11">
        <v>0.39427199377773026</v>
      </c>
      <c r="B11" s="11">
        <v>0.35778384451579842</v>
      </c>
      <c r="C11" s="11">
        <v>0.24794416170647124</v>
      </c>
      <c r="F11" s="10">
        <f t="shared" si="0"/>
        <v>0.15545040507746657</v>
      </c>
      <c r="G11" s="10">
        <f t="shared" si="1"/>
        <v>0.12800927939650503</v>
      </c>
      <c r="H11" s="10">
        <f t="shared" si="2"/>
        <v>6.1476307324324755E-2</v>
      </c>
    </row>
    <row r="12" spans="1:8" x14ac:dyDescent="0.25">
      <c r="A12" s="11">
        <v>0.34188016504820978</v>
      </c>
      <c r="B12" s="11">
        <v>0.42455931754914245</v>
      </c>
      <c r="C12" s="11">
        <v>0.23356051740264774</v>
      </c>
      <c r="F12" s="10">
        <f t="shared" si="0"/>
        <v>0.11688204725339116</v>
      </c>
      <c r="G12" s="10">
        <f t="shared" si="1"/>
        <v>0.18025061411779358</v>
      </c>
      <c r="H12" s="10">
        <f t="shared" si="2"/>
        <v>5.4550515289392518E-2</v>
      </c>
    </row>
    <row r="13" spans="1:8" x14ac:dyDescent="0.25">
      <c r="A13" s="11">
        <v>0.31560848475953107</v>
      </c>
      <c r="B13" s="11">
        <v>0.35167012657529312</v>
      </c>
      <c r="C13" s="11">
        <v>0.33272138866517575</v>
      </c>
      <c r="F13" s="10">
        <f t="shared" si="0"/>
        <v>9.960871565220715E-2</v>
      </c>
      <c r="G13" s="10">
        <f t="shared" si="1"/>
        <v>0.12367187792548269</v>
      </c>
      <c r="H13" s="10">
        <f t="shared" si="2"/>
        <v>0.11070352247528295</v>
      </c>
    </row>
    <row r="14" spans="1:8" x14ac:dyDescent="0.25">
      <c r="E14" s="19" t="s">
        <v>55</v>
      </c>
      <c r="F14" s="20">
        <f>SUM(F4:F13)</f>
        <v>1.1920439479888831</v>
      </c>
      <c r="G14" s="20">
        <f>SUM(G4:G13)</f>
        <v>1.2007850471646122</v>
      </c>
      <c r="H14" s="20">
        <f>SUM(H4:H13)</f>
        <v>1.0432441222353479</v>
      </c>
    </row>
    <row r="17" spans="1:14" x14ac:dyDescent="0.25">
      <c r="A17" s="38" t="s">
        <v>2</v>
      </c>
      <c r="B17" s="40" t="s">
        <v>3</v>
      </c>
      <c r="C17" s="41"/>
      <c r="D17" s="41"/>
      <c r="E17" s="42"/>
      <c r="G17" s="8" t="s">
        <v>51</v>
      </c>
      <c r="J17" s="8" t="s">
        <v>57</v>
      </c>
      <c r="K17" s="19" t="s">
        <v>58</v>
      </c>
      <c r="L17" s="8" t="s">
        <v>59</v>
      </c>
      <c r="M17" s="19" t="s">
        <v>60</v>
      </c>
    </row>
    <row r="18" spans="1:14" x14ac:dyDescent="0.25">
      <c r="A18" s="39"/>
      <c r="B18" s="19" t="s">
        <v>4</v>
      </c>
      <c r="C18" s="19" t="s">
        <v>5</v>
      </c>
      <c r="D18" s="19" t="s">
        <v>6</v>
      </c>
      <c r="E18" s="19" t="s">
        <v>7</v>
      </c>
      <c r="G18" s="11">
        <v>7.9864471806281562E-2</v>
      </c>
      <c r="J18" s="10">
        <f>B19*G18</f>
        <v>7.9864471806281561</v>
      </c>
      <c r="K18" s="10">
        <f>C19*G18</f>
        <v>6.3891577445025245</v>
      </c>
      <c r="L18" s="10">
        <f>D19*G18</f>
        <v>7.1878024625653403</v>
      </c>
      <c r="M18" s="10">
        <f>E19*G18</f>
        <v>11.979670770942235</v>
      </c>
    </row>
    <row r="19" spans="1:14" x14ac:dyDescent="0.25">
      <c r="A19" s="3" t="s">
        <v>9</v>
      </c>
      <c r="B19" s="3">
        <v>100</v>
      </c>
      <c r="C19" s="3">
        <v>80</v>
      </c>
      <c r="D19" s="3">
        <v>90</v>
      </c>
      <c r="E19" s="3">
        <v>150</v>
      </c>
      <c r="G19" s="11">
        <v>0.12404934206087208</v>
      </c>
      <c r="J19" s="10">
        <f t="shared" ref="J19:J27" si="3">B20*G19</f>
        <v>1.2404934206087208</v>
      </c>
      <c r="K19" s="10">
        <f t="shared" ref="K19:K27" si="4">C20*G19</f>
        <v>0.74429605236523244</v>
      </c>
      <c r="L19" s="10">
        <f t="shared" ref="L19:L27" si="5">D20*G19</f>
        <v>2.4809868412174416</v>
      </c>
      <c r="M19" s="10">
        <f t="shared" ref="M19:M27" si="6">E20*G19</f>
        <v>0.99239473648697663</v>
      </c>
    </row>
    <row r="20" spans="1:14" x14ac:dyDescent="0.25">
      <c r="A20" s="3" t="s">
        <v>10</v>
      </c>
      <c r="B20" s="3">
        <v>10</v>
      </c>
      <c r="C20" s="3">
        <v>6</v>
      </c>
      <c r="D20" s="3">
        <v>20</v>
      </c>
      <c r="E20" s="3">
        <v>8</v>
      </c>
      <c r="G20" s="11">
        <v>5.9143243648911555E-2</v>
      </c>
      <c r="J20" s="10">
        <f t="shared" si="3"/>
        <v>4.7906027355618361</v>
      </c>
      <c r="K20" s="10">
        <f t="shared" si="4"/>
        <v>0.59143243648911559</v>
      </c>
      <c r="L20" s="10">
        <f t="shared" si="5"/>
        <v>6.0917540958378904</v>
      </c>
      <c r="M20" s="10">
        <f t="shared" si="6"/>
        <v>5.5594649029976857</v>
      </c>
    </row>
    <row r="21" spans="1:14" x14ac:dyDescent="0.25">
      <c r="A21" s="3" t="s">
        <v>11</v>
      </c>
      <c r="B21" s="3">
        <v>81</v>
      </c>
      <c r="C21" s="3">
        <v>10</v>
      </c>
      <c r="D21" s="3">
        <v>103</v>
      </c>
      <c r="E21" s="3">
        <v>94</v>
      </c>
      <c r="G21" s="11">
        <v>0.1400787777064498</v>
      </c>
      <c r="J21" s="10">
        <f t="shared" si="3"/>
        <v>28.015755541289959</v>
      </c>
      <c r="K21" s="10">
        <f t="shared" si="4"/>
        <v>16.809453324773976</v>
      </c>
      <c r="L21" s="10">
        <f t="shared" si="5"/>
        <v>10.365829550277285</v>
      </c>
      <c r="M21" s="10">
        <f t="shared" si="6"/>
        <v>3.7821269980741445</v>
      </c>
    </row>
    <row r="22" spans="1:14" x14ac:dyDescent="0.25">
      <c r="A22" s="3" t="s">
        <v>12</v>
      </c>
      <c r="B22" s="3">
        <v>200</v>
      </c>
      <c r="C22" s="3">
        <v>120</v>
      </c>
      <c r="D22" s="3">
        <v>74</v>
      </c>
      <c r="E22" s="3">
        <v>27</v>
      </c>
      <c r="G22" s="11">
        <v>0.11201867740962948</v>
      </c>
      <c r="J22" s="10">
        <f t="shared" si="3"/>
        <v>2.4644109030118484</v>
      </c>
      <c r="K22" s="10">
        <f t="shared" si="4"/>
        <v>1.9043175159637011</v>
      </c>
      <c r="L22" s="10">
        <f t="shared" si="5"/>
        <v>1.1201867740962947</v>
      </c>
      <c r="M22" s="10">
        <f t="shared" si="6"/>
        <v>7.3932327090355461</v>
      </c>
    </row>
    <row r="23" spans="1:14" x14ac:dyDescent="0.25">
      <c r="A23" s="3" t="s">
        <v>13</v>
      </c>
      <c r="B23" s="3">
        <v>22</v>
      </c>
      <c r="C23" s="3">
        <v>17</v>
      </c>
      <c r="D23" s="3">
        <v>10</v>
      </c>
      <c r="E23" s="3">
        <v>66</v>
      </c>
      <c r="G23" s="11">
        <v>0.20527830582809353</v>
      </c>
      <c r="J23" s="10">
        <f t="shared" si="3"/>
        <v>18.475047524528417</v>
      </c>
      <c r="K23" s="10">
        <f t="shared" si="4"/>
        <v>5.7477925631866187</v>
      </c>
      <c r="L23" s="10">
        <f t="shared" si="5"/>
        <v>12.316698349685613</v>
      </c>
      <c r="M23" s="10">
        <f t="shared" si="6"/>
        <v>10.058636985576584</v>
      </c>
    </row>
    <row r="24" spans="1:14" x14ac:dyDescent="0.25">
      <c r="A24" s="3" t="s">
        <v>14</v>
      </c>
      <c r="B24" s="3">
        <v>90</v>
      </c>
      <c r="C24" s="3">
        <v>28</v>
      </c>
      <c r="D24" s="3">
        <v>60</v>
      </c>
      <c r="E24" s="3">
        <v>49</v>
      </c>
      <c r="G24" s="11">
        <v>9.9669961545580207E-2</v>
      </c>
      <c r="J24" s="10">
        <f t="shared" si="3"/>
        <v>15.947193847292834</v>
      </c>
      <c r="K24" s="10">
        <f t="shared" si="4"/>
        <v>8.770956616011059</v>
      </c>
      <c r="L24" s="10">
        <f t="shared" si="5"/>
        <v>23.52211092475693</v>
      </c>
      <c r="M24" s="10">
        <f t="shared" si="6"/>
        <v>9.4686463468301199</v>
      </c>
    </row>
    <row r="25" spans="1:14" x14ac:dyDescent="0.25">
      <c r="A25" s="3" t="s">
        <v>15</v>
      </c>
      <c r="B25" s="3">
        <v>160</v>
      </c>
      <c r="C25" s="3">
        <v>88</v>
      </c>
      <c r="D25" s="3">
        <v>236</v>
      </c>
      <c r="E25" s="3">
        <v>95</v>
      </c>
      <c r="G25" s="11">
        <v>0.15545040507746657</v>
      </c>
      <c r="J25" s="10">
        <f t="shared" si="3"/>
        <v>12.902383621429726</v>
      </c>
      <c r="K25" s="10">
        <f t="shared" si="4"/>
        <v>4.1971609370915974</v>
      </c>
      <c r="L25" s="10">
        <f t="shared" si="5"/>
        <v>2.4872064812394652</v>
      </c>
      <c r="M25" s="10">
        <f t="shared" si="6"/>
        <v>4.3526113421690642</v>
      </c>
    </row>
    <row r="26" spans="1:14" x14ac:dyDescent="0.25">
      <c r="A26" s="3" t="s">
        <v>16</v>
      </c>
      <c r="B26" s="3">
        <v>83</v>
      </c>
      <c r="C26" s="3">
        <v>27</v>
      </c>
      <c r="D26" s="3">
        <v>16</v>
      </c>
      <c r="E26" s="3">
        <v>28</v>
      </c>
      <c r="G26" s="11">
        <v>0.11688204725339116</v>
      </c>
      <c r="J26" s="10">
        <f t="shared" si="3"/>
        <v>10.519384252805205</v>
      </c>
      <c r="K26" s="10">
        <f t="shared" si="4"/>
        <v>2.805169134081388</v>
      </c>
      <c r="L26" s="10">
        <f t="shared" si="5"/>
        <v>7.4804510242170341</v>
      </c>
      <c r="M26" s="10">
        <f t="shared" si="6"/>
        <v>8.2986253549907723</v>
      </c>
    </row>
    <row r="27" spans="1:14" x14ac:dyDescent="0.25">
      <c r="A27" s="3" t="s">
        <v>17</v>
      </c>
      <c r="B27" s="3">
        <v>90</v>
      </c>
      <c r="C27" s="3">
        <v>24</v>
      </c>
      <c r="D27" s="3">
        <v>64</v>
      </c>
      <c r="E27" s="3">
        <v>71</v>
      </c>
      <c r="G27" s="11">
        <v>9.960871565220715E-2</v>
      </c>
      <c r="J27" s="10">
        <f t="shared" si="3"/>
        <v>19.921743130441431</v>
      </c>
      <c r="K27" s="10">
        <f t="shared" si="4"/>
        <v>6.6737839486978787</v>
      </c>
      <c r="L27" s="10">
        <f t="shared" si="5"/>
        <v>8.2675233991331929</v>
      </c>
      <c r="M27" s="10">
        <f t="shared" si="6"/>
        <v>17.929568817397286</v>
      </c>
    </row>
    <row r="28" spans="1:14" x14ac:dyDescent="0.25">
      <c r="A28" s="3" t="s">
        <v>18</v>
      </c>
      <c r="B28" s="3">
        <v>200</v>
      </c>
      <c r="C28" s="3">
        <v>67</v>
      </c>
      <c r="D28" s="3">
        <v>83</v>
      </c>
      <c r="E28" s="3">
        <v>180</v>
      </c>
      <c r="I28" s="8" t="s">
        <v>89</v>
      </c>
      <c r="J28" s="18">
        <f>SUM(J18:J27)</f>
        <v>122.26346215759813</v>
      </c>
      <c r="K28" s="18">
        <f>SUM(K18:K27)</f>
        <v>54.6335202731631</v>
      </c>
      <c r="L28" s="18">
        <f>SUM(L18:L27)</f>
        <v>81.320549903026489</v>
      </c>
      <c r="M28" s="18">
        <f>SUM(M18:M27)</f>
        <v>79.814978964500412</v>
      </c>
    </row>
    <row r="31" spans="1:14" x14ac:dyDescent="0.25">
      <c r="A31" s="38" t="s">
        <v>2</v>
      </c>
      <c r="B31" s="40" t="s">
        <v>3</v>
      </c>
      <c r="C31" s="41"/>
      <c r="D31" s="41"/>
      <c r="E31" s="42"/>
      <c r="G31" s="8" t="s">
        <v>52</v>
      </c>
      <c r="J31" s="8" t="s">
        <v>57</v>
      </c>
      <c r="K31" s="19" t="s">
        <v>58</v>
      </c>
      <c r="L31" s="8" t="s">
        <v>59</v>
      </c>
      <c r="M31" s="19" t="s">
        <v>60</v>
      </c>
    </row>
    <row r="32" spans="1:14" x14ac:dyDescent="0.25">
      <c r="A32" s="39"/>
      <c r="B32" s="19" t="s">
        <v>4</v>
      </c>
      <c r="C32" s="19" t="s">
        <v>5</v>
      </c>
      <c r="D32" s="19" t="s">
        <v>6</v>
      </c>
      <c r="E32" s="19" t="s">
        <v>7</v>
      </c>
      <c r="G32" s="11">
        <v>0.14373277791099789</v>
      </c>
      <c r="J32" s="10">
        <f>B33*G32</f>
        <v>14.37327779109979</v>
      </c>
      <c r="K32" s="10">
        <f>C33*G32</f>
        <v>11.498622232879832</v>
      </c>
      <c r="L32" s="10">
        <f>D33*G32</f>
        <v>12.93595001198981</v>
      </c>
      <c r="M32" s="10">
        <f>E33*G32</f>
        <v>21.559916686649686</v>
      </c>
      <c r="N32" s="12"/>
    </row>
    <row r="33" spans="1:14" x14ac:dyDescent="0.25">
      <c r="A33" s="3" t="s">
        <v>9</v>
      </c>
      <c r="B33" s="3">
        <v>100</v>
      </c>
      <c r="C33" s="3">
        <v>80</v>
      </c>
      <c r="D33" s="3">
        <v>90</v>
      </c>
      <c r="E33" s="3">
        <v>150</v>
      </c>
      <c r="G33" s="11">
        <v>0.11890274240345206</v>
      </c>
      <c r="J33" s="10">
        <f t="shared" ref="J33:J41" si="7">B34*G33</f>
        <v>1.1890274240345207</v>
      </c>
      <c r="K33" s="10">
        <f t="shared" ref="K33:K41" si="8">C34*G33</f>
        <v>0.71341645442071233</v>
      </c>
      <c r="L33" s="10">
        <f t="shared" ref="L33:L41" si="9">D34*G33</f>
        <v>2.3780548480690413</v>
      </c>
      <c r="M33" s="10">
        <f t="shared" ref="M33:M41" si="10">E34*G33</f>
        <v>0.95122193922761644</v>
      </c>
      <c r="N33" s="12"/>
    </row>
    <row r="34" spans="1:14" x14ac:dyDescent="0.25">
      <c r="A34" s="3" t="s">
        <v>10</v>
      </c>
      <c r="B34" s="3">
        <v>10</v>
      </c>
      <c r="C34" s="3">
        <v>6</v>
      </c>
      <c r="D34" s="3">
        <v>20</v>
      </c>
      <c r="E34" s="3">
        <v>8</v>
      </c>
      <c r="G34" s="11">
        <v>8.4247151536677792E-2</v>
      </c>
      <c r="J34" s="10">
        <f t="shared" si="7"/>
        <v>6.824019274470901</v>
      </c>
      <c r="K34" s="10">
        <f t="shared" si="8"/>
        <v>0.84247151536677789</v>
      </c>
      <c r="L34" s="10">
        <f t="shared" si="9"/>
        <v>8.6774566082778133</v>
      </c>
      <c r="M34" s="10">
        <f t="shared" si="10"/>
        <v>7.9192322444477128</v>
      </c>
      <c r="N34" s="12"/>
    </row>
    <row r="35" spans="1:14" x14ac:dyDescent="0.25">
      <c r="A35" s="3" t="s">
        <v>11</v>
      </c>
      <c r="B35" s="3">
        <v>81</v>
      </c>
      <c r="C35" s="3">
        <v>10</v>
      </c>
      <c r="D35" s="3">
        <v>103</v>
      </c>
      <c r="E35" s="3">
        <v>94</v>
      </c>
      <c r="G35" s="11">
        <v>9.2836924446565952E-2</v>
      </c>
      <c r="J35" s="10">
        <f t="shared" si="7"/>
        <v>18.567384889313189</v>
      </c>
      <c r="K35" s="10">
        <f t="shared" si="8"/>
        <v>11.140430933587915</v>
      </c>
      <c r="L35" s="10">
        <f t="shared" si="9"/>
        <v>6.8699324090458802</v>
      </c>
      <c r="M35" s="10">
        <f t="shared" si="10"/>
        <v>2.5065969600572808</v>
      </c>
      <c r="N35" s="12"/>
    </row>
    <row r="36" spans="1:14" x14ac:dyDescent="0.25">
      <c r="A36" s="3" t="s">
        <v>12</v>
      </c>
      <c r="B36" s="3">
        <v>200</v>
      </c>
      <c r="C36" s="3">
        <v>120</v>
      </c>
      <c r="D36" s="3">
        <v>74</v>
      </c>
      <c r="E36" s="3">
        <v>27</v>
      </c>
      <c r="G36" s="11">
        <v>0.15043280247177848</v>
      </c>
      <c r="J36" s="10">
        <f t="shared" si="7"/>
        <v>3.3095216543791266</v>
      </c>
      <c r="K36" s="10">
        <f t="shared" si="8"/>
        <v>2.557357642020234</v>
      </c>
      <c r="L36" s="10">
        <f t="shared" si="9"/>
        <v>1.5043280247177848</v>
      </c>
      <c r="M36" s="10">
        <f t="shared" si="10"/>
        <v>9.9285649631373794</v>
      </c>
      <c r="N36" s="12"/>
    </row>
    <row r="37" spans="1:14" x14ac:dyDescent="0.25">
      <c r="A37" s="3" t="s">
        <v>13</v>
      </c>
      <c r="B37" s="3">
        <v>22</v>
      </c>
      <c r="C37" s="3">
        <v>17</v>
      </c>
      <c r="D37" s="3">
        <v>10</v>
      </c>
      <c r="E37" s="3">
        <v>66</v>
      </c>
      <c r="G37" s="11">
        <v>9.4287920679614584E-2</v>
      </c>
      <c r="J37" s="10">
        <f t="shared" si="7"/>
        <v>8.4859128611653123</v>
      </c>
      <c r="K37" s="10">
        <f t="shared" si="8"/>
        <v>2.6400617790292085</v>
      </c>
      <c r="L37" s="10">
        <f t="shared" si="9"/>
        <v>5.6572752407768752</v>
      </c>
      <c r="M37" s="10">
        <f t="shared" si="10"/>
        <v>4.6201081133011144</v>
      </c>
      <c r="N37" s="12"/>
    </row>
    <row r="38" spans="1:14" x14ac:dyDescent="0.25">
      <c r="A38" s="3" t="s">
        <v>14</v>
      </c>
      <c r="B38" s="3">
        <v>90</v>
      </c>
      <c r="C38" s="3">
        <v>28</v>
      </c>
      <c r="D38" s="3">
        <v>60</v>
      </c>
      <c r="E38" s="3">
        <v>49</v>
      </c>
      <c r="G38" s="11">
        <v>8.4412956275744272E-2</v>
      </c>
      <c r="J38" s="10">
        <f t="shared" si="7"/>
        <v>13.506073004119084</v>
      </c>
      <c r="K38" s="10">
        <f t="shared" si="8"/>
        <v>7.4283401522654957</v>
      </c>
      <c r="L38" s="10">
        <f t="shared" si="9"/>
        <v>19.921457681075648</v>
      </c>
      <c r="M38" s="10">
        <f t="shared" si="10"/>
        <v>8.0192308461957058</v>
      </c>
      <c r="N38" s="12"/>
    </row>
    <row r="39" spans="1:14" x14ac:dyDescent="0.25">
      <c r="A39" s="3" t="s">
        <v>15</v>
      </c>
      <c r="B39" s="3">
        <v>160</v>
      </c>
      <c r="C39" s="3">
        <v>88</v>
      </c>
      <c r="D39" s="3">
        <v>236</v>
      </c>
      <c r="E39" s="3">
        <v>95</v>
      </c>
      <c r="G39" s="11">
        <v>0.12800927939650503</v>
      </c>
      <c r="J39" s="10">
        <f t="shared" si="7"/>
        <v>10.624770189909917</v>
      </c>
      <c r="K39" s="10">
        <f t="shared" si="8"/>
        <v>3.4562505437056359</v>
      </c>
      <c r="L39" s="10">
        <f t="shared" si="9"/>
        <v>2.0481484703440804</v>
      </c>
      <c r="M39" s="10">
        <f t="shared" si="10"/>
        <v>3.5842598231021405</v>
      </c>
      <c r="N39" s="12"/>
    </row>
    <row r="40" spans="1:14" x14ac:dyDescent="0.25">
      <c r="A40" s="3" t="s">
        <v>16</v>
      </c>
      <c r="B40" s="3">
        <v>83</v>
      </c>
      <c r="C40" s="3">
        <v>27</v>
      </c>
      <c r="D40" s="3">
        <v>16</v>
      </c>
      <c r="E40" s="3">
        <v>28</v>
      </c>
      <c r="G40" s="11">
        <v>0.18025061411779358</v>
      </c>
      <c r="J40" s="10">
        <f t="shared" si="7"/>
        <v>16.222555270601422</v>
      </c>
      <c r="K40" s="10">
        <f t="shared" si="8"/>
        <v>4.3260147388270465</v>
      </c>
      <c r="L40" s="10">
        <f t="shared" si="9"/>
        <v>11.536039303538789</v>
      </c>
      <c r="M40" s="10">
        <f t="shared" si="10"/>
        <v>12.797793602363344</v>
      </c>
      <c r="N40" s="12"/>
    </row>
    <row r="41" spans="1:14" x14ac:dyDescent="0.25">
      <c r="A41" s="3" t="s">
        <v>17</v>
      </c>
      <c r="B41" s="3">
        <v>90</v>
      </c>
      <c r="C41" s="3">
        <v>24</v>
      </c>
      <c r="D41" s="3">
        <v>64</v>
      </c>
      <c r="E41" s="3">
        <v>71</v>
      </c>
      <c r="G41" s="11">
        <v>0.12367187792548269</v>
      </c>
      <c r="J41" s="10">
        <f t="shared" si="7"/>
        <v>24.734375585096537</v>
      </c>
      <c r="K41" s="10">
        <f t="shared" si="8"/>
        <v>8.2860158210073394</v>
      </c>
      <c r="L41" s="10">
        <f t="shared" si="9"/>
        <v>10.264765867815063</v>
      </c>
      <c r="M41" s="10">
        <f t="shared" si="10"/>
        <v>22.260938026586885</v>
      </c>
      <c r="N41" s="12"/>
    </row>
    <row r="42" spans="1:14" x14ac:dyDescent="0.25">
      <c r="A42" s="3" t="s">
        <v>18</v>
      </c>
      <c r="B42" s="3">
        <v>200</v>
      </c>
      <c r="C42" s="3">
        <v>67</v>
      </c>
      <c r="D42" s="3">
        <v>83</v>
      </c>
      <c r="E42" s="3">
        <v>180</v>
      </c>
      <c r="G42" s="12"/>
      <c r="I42" s="8" t="s">
        <v>89</v>
      </c>
      <c r="J42" s="18">
        <f>SUM(J32:J41)</f>
        <v>117.83691794418979</v>
      </c>
      <c r="K42" s="18">
        <f>SUM(K32:K41)</f>
        <v>52.888981813110206</v>
      </c>
      <c r="L42" s="18">
        <f>SUM(L32:L41)</f>
        <v>81.793408465650785</v>
      </c>
      <c r="M42" s="18">
        <f>SUM(M32:M41)</f>
        <v>94.147863205068859</v>
      </c>
      <c r="N42" s="12"/>
    </row>
    <row r="45" spans="1:14" x14ac:dyDescent="0.25">
      <c r="A45" s="38" t="s">
        <v>2</v>
      </c>
      <c r="B45" s="40" t="s">
        <v>3</v>
      </c>
      <c r="C45" s="41"/>
      <c r="D45" s="41"/>
      <c r="E45" s="42"/>
      <c r="G45" s="8" t="s">
        <v>53</v>
      </c>
      <c r="J45" s="8" t="s">
        <v>57</v>
      </c>
      <c r="K45" s="19" t="s">
        <v>58</v>
      </c>
      <c r="L45" s="8" t="s">
        <v>59</v>
      </c>
      <c r="M45" s="19" t="s">
        <v>60</v>
      </c>
    </row>
    <row r="46" spans="1:14" x14ac:dyDescent="0.25">
      <c r="A46" s="39"/>
      <c r="B46" s="19" t="s">
        <v>4</v>
      </c>
      <c r="C46" s="19" t="s">
        <v>5</v>
      </c>
      <c r="D46" s="19" t="s">
        <v>6</v>
      </c>
      <c r="E46" s="19" t="s">
        <v>7</v>
      </c>
      <c r="G46" s="11">
        <v>0.11443059239506696</v>
      </c>
      <c r="J46" s="10">
        <f>B47*G46</f>
        <v>11.443059239506697</v>
      </c>
      <c r="K46" s="10">
        <f>C47*G46</f>
        <v>9.1544473916053573</v>
      </c>
      <c r="L46" s="10">
        <f>D47*G46</f>
        <v>10.298753315556027</v>
      </c>
      <c r="M46" s="10">
        <f>E47*G46</f>
        <v>17.164588859260043</v>
      </c>
    </row>
    <row r="47" spans="1:14" x14ac:dyDescent="0.25">
      <c r="A47" s="3" t="s">
        <v>9</v>
      </c>
      <c r="B47" s="3">
        <v>100</v>
      </c>
      <c r="C47" s="3">
        <v>80</v>
      </c>
      <c r="D47" s="3">
        <v>90</v>
      </c>
      <c r="E47" s="3">
        <v>150</v>
      </c>
      <c r="G47" s="11">
        <v>9.1791329382400005E-2</v>
      </c>
      <c r="J47" s="10">
        <f t="shared" ref="J47:J55" si="11">B48*G47</f>
        <v>0.917913293824</v>
      </c>
      <c r="K47" s="10">
        <f t="shared" ref="K47:K55" si="12">C48*G47</f>
        <v>0.55074797629440009</v>
      </c>
      <c r="L47" s="10">
        <f t="shared" ref="L47:L55" si="13">D48*G47</f>
        <v>1.835826587648</v>
      </c>
      <c r="M47" s="10">
        <f t="shared" ref="M47:M55" si="14">E48*G47</f>
        <v>0.73433063505920004</v>
      </c>
    </row>
    <row r="48" spans="1:14" x14ac:dyDescent="0.25">
      <c r="A48" s="3" t="s">
        <v>10</v>
      </c>
      <c r="B48" s="3">
        <v>10</v>
      </c>
      <c r="C48" s="3">
        <v>6</v>
      </c>
      <c r="D48" s="3">
        <v>20</v>
      </c>
      <c r="E48" s="3">
        <v>8</v>
      </c>
      <c r="G48" s="11">
        <v>0.21767129280695452</v>
      </c>
      <c r="J48" s="10">
        <f t="shared" si="11"/>
        <v>17.631374717363315</v>
      </c>
      <c r="K48" s="10">
        <f t="shared" si="12"/>
        <v>2.176712928069545</v>
      </c>
      <c r="L48" s="10">
        <f t="shared" si="13"/>
        <v>22.420143159116314</v>
      </c>
      <c r="M48" s="10">
        <f t="shared" si="14"/>
        <v>20.461101523853724</v>
      </c>
    </row>
    <row r="49" spans="1:13" x14ac:dyDescent="0.25">
      <c r="A49" s="3" t="s">
        <v>11</v>
      </c>
      <c r="B49" s="3">
        <v>81</v>
      </c>
      <c r="C49" s="3">
        <v>10</v>
      </c>
      <c r="D49" s="3">
        <v>103</v>
      </c>
      <c r="E49" s="3">
        <v>94</v>
      </c>
      <c r="G49" s="11">
        <v>0.10306506456952647</v>
      </c>
      <c r="J49" s="10">
        <f t="shared" si="11"/>
        <v>20.613012913905294</v>
      </c>
      <c r="K49" s="10">
        <f t="shared" si="12"/>
        <v>12.367807748343175</v>
      </c>
      <c r="L49" s="10">
        <f t="shared" si="13"/>
        <v>7.6268147781449587</v>
      </c>
      <c r="M49" s="10">
        <f t="shared" si="14"/>
        <v>2.7827567433772145</v>
      </c>
    </row>
    <row r="50" spans="1:13" x14ac:dyDescent="0.25">
      <c r="A50" s="3" t="s">
        <v>12</v>
      </c>
      <c r="B50" s="3">
        <v>200</v>
      </c>
      <c r="C50" s="3">
        <v>120</v>
      </c>
      <c r="D50" s="3">
        <v>74</v>
      </c>
      <c r="E50" s="3">
        <v>27</v>
      </c>
      <c r="G50" s="11">
        <v>7.6979283849023097E-2</v>
      </c>
      <c r="J50" s="10">
        <f t="shared" si="11"/>
        <v>1.6935442446785081</v>
      </c>
      <c r="K50" s="10">
        <f t="shared" si="12"/>
        <v>1.3086478254333926</v>
      </c>
      <c r="L50" s="10">
        <f t="shared" si="13"/>
        <v>0.76979283849023095</v>
      </c>
      <c r="M50" s="10">
        <f t="shared" si="14"/>
        <v>5.0806327340355244</v>
      </c>
    </row>
    <row r="51" spans="1:13" x14ac:dyDescent="0.25">
      <c r="A51" s="3" t="s">
        <v>13</v>
      </c>
      <c r="B51" s="3">
        <v>22</v>
      </c>
      <c r="C51" s="3">
        <v>17</v>
      </c>
      <c r="D51" s="3">
        <v>10</v>
      </c>
      <c r="E51" s="3">
        <v>66</v>
      </c>
      <c r="G51" s="11">
        <v>5.7532880895077569E-2</v>
      </c>
      <c r="J51" s="10">
        <f t="shared" si="11"/>
        <v>5.1779592805569816</v>
      </c>
      <c r="K51" s="10">
        <f t="shared" si="12"/>
        <v>1.6109206650621719</v>
      </c>
      <c r="L51" s="10">
        <f t="shared" si="13"/>
        <v>3.4519728537046541</v>
      </c>
      <c r="M51" s="10">
        <f t="shared" si="14"/>
        <v>2.8191111638588007</v>
      </c>
    </row>
    <row r="52" spans="1:13" x14ac:dyDescent="0.25">
      <c r="A52" s="3" t="s">
        <v>14</v>
      </c>
      <c r="B52" s="3">
        <v>90</v>
      </c>
      <c r="C52" s="3">
        <v>28</v>
      </c>
      <c r="D52" s="3">
        <v>60</v>
      </c>
      <c r="E52" s="3">
        <v>49</v>
      </c>
      <c r="G52" s="11">
        <v>0.15504333324829897</v>
      </c>
      <c r="J52" s="10">
        <f t="shared" si="11"/>
        <v>24.806933319727836</v>
      </c>
      <c r="K52" s="10">
        <f t="shared" si="12"/>
        <v>13.64381332585031</v>
      </c>
      <c r="L52" s="10">
        <f t="shared" si="13"/>
        <v>36.590226646598559</v>
      </c>
      <c r="M52" s="10">
        <f t="shared" si="14"/>
        <v>14.729116658588403</v>
      </c>
    </row>
    <row r="53" spans="1:13" x14ac:dyDescent="0.25">
      <c r="A53" s="3" t="s">
        <v>15</v>
      </c>
      <c r="B53" s="3">
        <v>160</v>
      </c>
      <c r="C53" s="3">
        <v>88</v>
      </c>
      <c r="D53" s="3">
        <v>236</v>
      </c>
      <c r="E53" s="3">
        <v>95</v>
      </c>
      <c r="G53" s="11">
        <v>6.1476307324324755E-2</v>
      </c>
      <c r="J53" s="10">
        <f t="shared" si="11"/>
        <v>5.1025335079189551</v>
      </c>
      <c r="K53" s="10">
        <f t="shared" si="12"/>
        <v>1.6598602977567685</v>
      </c>
      <c r="L53" s="10">
        <f t="shared" si="13"/>
        <v>0.98362091718919609</v>
      </c>
      <c r="M53" s="10">
        <f t="shared" si="14"/>
        <v>1.7213366050810932</v>
      </c>
    </row>
    <row r="54" spans="1:13" x14ac:dyDescent="0.25">
      <c r="A54" s="3" t="s">
        <v>16</v>
      </c>
      <c r="B54" s="3">
        <v>83</v>
      </c>
      <c r="C54" s="3">
        <v>27</v>
      </c>
      <c r="D54" s="3">
        <v>16</v>
      </c>
      <c r="E54" s="3">
        <v>28</v>
      </c>
      <c r="G54" s="11">
        <v>5.4550515289392518E-2</v>
      </c>
      <c r="J54" s="10">
        <f t="shared" si="11"/>
        <v>4.9095463760453262</v>
      </c>
      <c r="K54" s="10">
        <f t="shared" si="12"/>
        <v>1.3092123669454203</v>
      </c>
      <c r="L54" s="10">
        <f t="shared" si="13"/>
        <v>3.4912329785211211</v>
      </c>
      <c r="M54" s="10">
        <f t="shared" si="14"/>
        <v>3.8730865855468686</v>
      </c>
    </row>
    <row r="55" spans="1:13" x14ac:dyDescent="0.25">
      <c r="A55" s="3" t="s">
        <v>17</v>
      </c>
      <c r="B55" s="3">
        <v>90</v>
      </c>
      <c r="C55" s="3">
        <v>24</v>
      </c>
      <c r="D55" s="3">
        <v>64</v>
      </c>
      <c r="E55" s="3">
        <v>71</v>
      </c>
      <c r="G55" s="11">
        <v>0.11070352247528295</v>
      </c>
      <c r="J55" s="10">
        <f t="shared" si="11"/>
        <v>22.140704495056589</v>
      </c>
      <c r="K55" s="10">
        <f t="shared" si="12"/>
        <v>7.4171360058439575</v>
      </c>
      <c r="L55" s="10">
        <f t="shared" si="13"/>
        <v>9.1883923654484843</v>
      </c>
      <c r="M55" s="10">
        <f t="shared" si="14"/>
        <v>19.92663404555093</v>
      </c>
    </row>
    <row r="56" spans="1:13" x14ac:dyDescent="0.25">
      <c r="A56" s="3" t="s">
        <v>18</v>
      </c>
      <c r="B56" s="3">
        <v>200</v>
      </c>
      <c r="C56" s="3">
        <v>67</v>
      </c>
      <c r="D56" s="3">
        <v>83</v>
      </c>
      <c r="E56" s="3">
        <v>180</v>
      </c>
      <c r="G56" s="12"/>
      <c r="I56" s="19" t="s">
        <v>89</v>
      </c>
      <c r="J56" s="20">
        <f>SUM(J46:J55)</f>
        <v>114.43658138858351</v>
      </c>
      <c r="K56" s="20">
        <f>SUM(K46:K55)</f>
        <v>51.199306531204499</v>
      </c>
      <c r="L56" s="20">
        <f>SUM(L46:L55)</f>
        <v>96.656776440417559</v>
      </c>
      <c r="M56" s="20">
        <f>SUM(M46:M55)</f>
        <v>89.292695554211804</v>
      </c>
    </row>
    <row r="59" spans="1:13" x14ac:dyDescent="0.25">
      <c r="A59" t="s">
        <v>90</v>
      </c>
      <c r="B59" s="12">
        <v>1.1920439479888831</v>
      </c>
      <c r="C59" s="12">
        <v>1.2007850471646122</v>
      </c>
      <c r="D59" s="12">
        <v>1.0432441222353479</v>
      </c>
      <c r="E59" s="12"/>
    </row>
    <row r="60" spans="1:13" x14ac:dyDescent="0.25">
      <c r="A60" t="s">
        <v>91</v>
      </c>
      <c r="B60" s="12">
        <v>122.26346215759813</v>
      </c>
      <c r="C60" s="12">
        <v>54.6335202731631</v>
      </c>
      <c r="D60" s="12">
        <v>81.320549903026489</v>
      </c>
      <c r="E60" s="12">
        <v>79.814978964500412</v>
      </c>
    </row>
    <row r="61" spans="1:13" x14ac:dyDescent="0.25">
      <c r="A61" t="s">
        <v>93</v>
      </c>
      <c r="B61" s="12">
        <v>117.83691794418979</v>
      </c>
      <c r="C61" s="12">
        <v>52.888981813110206</v>
      </c>
      <c r="D61" s="12">
        <v>81.793408465650785</v>
      </c>
      <c r="E61" s="12">
        <v>94.147863205068859</v>
      </c>
    </row>
    <row r="62" spans="1:13" x14ac:dyDescent="0.25">
      <c r="A62" t="s">
        <v>92</v>
      </c>
      <c r="B62" s="12">
        <v>114.43658138858351</v>
      </c>
      <c r="C62" s="12">
        <v>51.199306531204499</v>
      </c>
      <c r="D62" s="12">
        <v>96.656776440417559</v>
      </c>
      <c r="E62" s="12">
        <v>89.292695554211804</v>
      </c>
    </row>
    <row r="64" spans="1:13" x14ac:dyDescent="0.25">
      <c r="A64" t="s">
        <v>72</v>
      </c>
    </row>
    <row r="65" spans="1:5" x14ac:dyDescent="0.25">
      <c r="A65" t="s">
        <v>73</v>
      </c>
      <c r="B65" s="12">
        <f>B60/$B$59</f>
        <v>102.56623706187244</v>
      </c>
      <c r="C65" s="12">
        <f t="shared" ref="C65:E65" si="15">C60/$B$59</f>
        <v>45.831800383984337</v>
      </c>
      <c r="D65" s="12">
        <f t="shared" si="15"/>
        <v>68.219422648152971</v>
      </c>
      <c r="E65" s="12">
        <f t="shared" si="15"/>
        <v>66.956406346559262</v>
      </c>
    </row>
    <row r="66" spans="1:5" x14ac:dyDescent="0.25">
      <c r="A66" t="s">
        <v>74</v>
      </c>
      <c r="B66" s="12">
        <f>B61/$C$59</f>
        <v>98.13323227369925</v>
      </c>
      <c r="C66" s="12">
        <f t="shared" ref="C66:E66" si="16">C61/$C$59</f>
        <v>44.045336788624923</v>
      </c>
      <c r="D66" s="12">
        <f t="shared" si="16"/>
        <v>68.116611427488863</v>
      </c>
      <c r="E66" s="12">
        <f t="shared" si="16"/>
        <v>78.405259482018181</v>
      </c>
    </row>
    <row r="67" spans="1:5" x14ac:dyDescent="0.25">
      <c r="A67" t="s">
        <v>75</v>
      </c>
      <c r="B67" s="12">
        <f>B62/$D$59</f>
        <v>109.69300372704855</v>
      </c>
      <c r="C67" s="12">
        <f t="shared" ref="C67:E67" si="17">C62/$D$59</f>
        <v>49.077014133087374</v>
      </c>
      <c r="D67" s="12">
        <f t="shared" si="17"/>
        <v>92.650199872022412</v>
      </c>
      <c r="E67" s="12">
        <f t="shared" si="17"/>
        <v>85.591371809395213</v>
      </c>
    </row>
  </sheetData>
  <mergeCells count="8">
    <mergeCell ref="A45:A46"/>
    <mergeCell ref="B45:E45"/>
    <mergeCell ref="F3:H3"/>
    <mergeCell ref="A2:C2"/>
    <mergeCell ref="B17:E17"/>
    <mergeCell ref="A17:A18"/>
    <mergeCell ref="A31:A32"/>
    <mergeCell ref="B31:E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8F04-3A7C-428F-9ECF-F203D51C5AFE}">
  <dimension ref="A2:Q45"/>
  <sheetViews>
    <sheetView topLeftCell="A13" workbookViewId="0">
      <selection activeCell="J36" sqref="J36:Q45"/>
    </sheetView>
  </sheetViews>
  <sheetFormatPr defaultRowHeight="15" x14ac:dyDescent="0.25"/>
  <cols>
    <col min="1" max="1" width="15.28515625" customWidth="1"/>
    <col min="2" max="2" width="13.28515625" customWidth="1"/>
    <col min="3" max="3" width="15.140625" customWidth="1"/>
    <col min="4" max="4" width="11.7109375" customWidth="1"/>
    <col min="7" max="7" width="15" customWidth="1"/>
    <col min="13" max="13" width="12" customWidth="1"/>
  </cols>
  <sheetData>
    <row r="2" spans="1:15" x14ac:dyDescent="0.25">
      <c r="A2" s="28" t="s">
        <v>2</v>
      </c>
      <c r="B2" s="28" t="s">
        <v>3</v>
      </c>
      <c r="C2" s="28"/>
      <c r="D2" s="28"/>
      <c r="E2" s="28"/>
      <c r="G2" s="44" t="s">
        <v>72</v>
      </c>
      <c r="H2" s="44"/>
      <c r="I2" s="44"/>
      <c r="J2" s="44"/>
      <c r="K2" s="44"/>
      <c r="M2" s="33" t="s">
        <v>54</v>
      </c>
      <c r="N2" s="33"/>
      <c r="O2" s="33"/>
    </row>
    <row r="3" spans="1:15" x14ac:dyDescent="0.25">
      <c r="A3" s="28"/>
      <c r="B3" s="8" t="s">
        <v>4</v>
      </c>
      <c r="C3" s="8" t="s">
        <v>5</v>
      </c>
      <c r="D3" s="8" t="s">
        <v>6</v>
      </c>
      <c r="E3" s="8" t="s">
        <v>7</v>
      </c>
      <c r="G3" s="3" t="s">
        <v>73</v>
      </c>
      <c r="H3" s="10">
        <v>102.56623706187244</v>
      </c>
      <c r="I3" s="10">
        <v>45.831800383984337</v>
      </c>
      <c r="J3" s="10">
        <v>68.219422648152971</v>
      </c>
      <c r="K3" s="10">
        <v>66.956406346559262</v>
      </c>
      <c r="L3" s="12"/>
      <c r="M3" s="11">
        <v>7.9864471806281562E-2</v>
      </c>
      <c r="N3" s="11">
        <v>0.14373277791099789</v>
      </c>
      <c r="O3" s="11">
        <v>0.11443059239506696</v>
      </c>
    </row>
    <row r="4" spans="1:15" x14ac:dyDescent="0.25">
      <c r="A4" s="3" t="s">
        <v>9</v>
      </c>
      <c r="B4" s="2">
        <v>100</v>
      </c>
      <c r="C4" s="2">
        <v>80</v>
      </c>
      <c r="D4" s="2">
        <v>90</v>
      </c>
      <c r="E4" s="2">
        <v>150</v>
      </c>
      <c r="G4" s="3" t="s">
        <v>74</v>
      </c>
      <c r="H4" s="10">
        <v>98.13323227369925</v>
      </c>
      <c r="I4" s="10">
        <v>44.045336788624923</v>
      </c>
      <c r="J4" s="10">
        <v>68.116611427488863</v>
      </c>
      <c r="K4" s="10">
        <v>78.405259482018181</v>
      </c>
      <c r="L4" s="12"/>
      <c r="M4" s="11">
        <v>0.12404934206087208</v>
      </c>
      <c r="N4" s="11">
        <v>0.11890274240345206</v>
      </c>
      <c r="O4" s="11">
        <v>9.1791329382400005E-2</v>
      </c>
    </row>
    <row r="5" spans="1:15" x14ac:dyDescent="0.25">
      <c r="A5" s="3" t="s">
        <v>10</v>
      </c>
      <c r="B5" s="2">
        <v>10</v>
      </c>
      <c r="C5" s="2">
        <v>6</v>
      </c>
      <c r="D5" s="2">
        <v>20</v>
      </c>
      <c r="E5" s="2">
        <v>8</v>
      </c>
      <c r="G5" s="3" t="s">
        <v>75</v>
      </c>
      <c r="H5" s="10">
        <v>109.69300372704855</v>
      </c>
      <c r="I5" s="10">
        <v>49.077014133087374</v>
      </c>
      <c r="J5" s="10">
        <v>92.650199872022412</v>
      </c>
      <c r="K5" s="10">
        <v>85.591371809395213</v>
      </c>
      <c r="L5" s="12"/>
      <c r="M5" s="11">
        <v>5.9143243648911555E-2</v>
      </c>
      <c r="N5" s="11">
        <v>8.4247151536677792E-2</v>
      </c>
      <c r="O5" s="11">
        <v>0.21767129280695452</v>
      </c>
    </row>
    <row r="6" spans="1:15" x14ac:dyDescent="0.25">
      <c r="A6" s="3" t="s">
        <v>11</v>
      </c>
      <c r="B6" s="2">
        <v>81</v>
      </c>
      <c r="C6" s="2">
        <v>10</v>
      </c>
      <c r="D6" s="2">
        <v>103</v>
      </c>
      <c r="E6" s="2">
        <v>94</v>
      </c>
      <c r="H6" s="12"/>
      <c r="I6" s="12"/>
      <c r="J6" s="12"/>
      <c r="K6" s="12"/>
      <c r="L6" s="12"/>
      <c r="M6" s="11">
        <v>0.1400787777064498</v>
      </c>
      <c r="N6" s="11">
        <v>9.2836924446565952E-2</v>
      </c>
      <c r="O6" s="11">
        <v>0.10306506456952647</v>
      </c>
    </row>
    <row r="7" spans="1:15" x14ac:dyDescent="0.25">
      <c r="A7" s="3" t="s">
        <v>12</v>
      </c>
      <c r="B7" s="2">
        <v>200</v>
      </c>
      <c r="C7" s="2">
        <v>120</v>
      </c>
      <c r="D7" s="2">
        <v>74</v>
      </c>
      <c r="E7" s="2">
        <v>27</v>
      </c>
      <c r="H7" s="12"/>
      <c r="I7" s="12"/>
      <c r="J7" s="12"/>
      <c r="K7" s="12"/>
      <c r="L7" s="12"/>
      <c r="M7" s="11">
        <v>0.11201867740962948</v>
      </c>
      <c r="N7" s="11">
        <v>0.15043280247177848</v>
      </c>
      <c r="O7" s="11">
        <v>7.6979283849023097E-2</v>
      </c>
    </row>
    <row r="8" spans="1:15" x14ac:dyDescent="0.25">
      <c r="A8" s="3" t="s">
        <v>13</v>
      </c>
      <c r="B8" s="2">
        <v>22</v>
      </c>
      <c r="C8" s="2">
        <v>17</v>
      </c>
      <c r="D8" s="2">
        <v>10</v>
      </c>
      <c r="E8" s="2">
        <v>66</v>
      </c>
      <c r="H8" s="12"/>
      <c r="I8" s="12"/>
      <c r="J8" s="12"/>
      <c r="K8" s="12"/>
      <c r="L8" s="12"/>
      <c r="M8" s="11">
        <v>0.20527830582809353</v>
      </c>
      <c r="N8" s="11">
        <v>9.4287920679614584E-2</v>
      </c>
      <c r="O8" s="11">
        <v>5.7532880895077569E-2</v>
      </c>
    </row>
    <row r="9" spans="1:15" x14ac:dyDescent="0.25">
      <c r="A9" s="3" t="s">
        <v>14</v>
      </c>
      <c r="B9" s="2">
        <v>90</v>
      </c>
      <c r="C9" s="2">
        <v>28</v>
      </c>
      <c r="D9" s="2">
        <v>60</v>
      </c>
      <c r="E9" s="2">
        <v>49</v>
      </c>
      <c r="H9" s="12"/>
      <c r="I9" s="12"/>
      <c r="J9" s="12"/>
      <c r="K9" s="12"/>
      <c r="L9" s="12"/>
      <c r="M9" s="11">
        <v>9.9669961545580207E-2</v>
      </c>
      <c r="N9" s="11">
        <v>8.4412956275744272E-2</v>
      </c>
      <c r="O9" s="11">
        <v>0.15504333324829897</v>
      </c>
    </row>
    <row r="10" spans="1:15" x14ac:dyDescent="0.25">
      <c r="A10" s="3" t="s">
        <v>15</v>
      </c>
      <c r="B10" s="2">
        <v>160</v>
      </c>
      <c r="C10" s="2">
        <v>88</v>
      </c>
      <c r="D10" s="2">
        <v>236</v>
      </c>
      <c r="E10" s="2">
        <v>95</v>
      </c>
      <c r="H10" s="12"/>
      <c r="I10" s="12"/>
      <c r="J10" s="12"/>
      <c r="K10" s="12"/>
      <c r="L10" s="12"/>
      <c r="M10" s="11">
        <v>0.15545040507746657</v>
      </c>
      <c r="N10" s="11">
        <v>0.12800927939650503</v>
      </c>
      <c r="O10" s="11">
        <v>6.1476307324324755E-2</v>
      </c>
    </row>
    <row r="11" spans="1:15" x14ac:dyDescent="0.25">
      <c r="A11" s="3" t="s">
        <v>16</v>
      </c>
      <c r="B11" s="2">
        <v>83</v>
      </c>
      <c r="C11" s="2">
        <v>27</v>
      </c>
      <c r="D11" s="2">
        <v>16</v>
      </c>
      <c r="E11" s="2">
        <v>28</v>
      </c>
      <c r="H11" s="12"/>
      <c r="I11" s="12"/>
      <c r="J11" s="12"/>
      <c r="K11" s="12"/>
      <c r="L11" s="12"/>
      <c r="M11" s="11">
        <v>0.11688204725339116</v>
      </c>
      <c r="N11" s="11">
        <v>0.18025061411779358</v>
      </c>
      <c r="O11" s="11">
        <v>5.4550515289392518E-2</v>
      </c>
    </row>
    <row r="12" spans="1:15" x14ac:dyDescent="0.25">
      <c r="A12" s="3" t="s">
        <v>17</v>
      </c>
      <c r="B12" s="2">
        <v>90</v>
      </c>
      <c r="C12" s="2">
        <v>24</v>
      </c>
      <c r="D12" s="2">
        <v>64</v>
      </c>
      <c r="E12" s="2">
        <v>71</v>
      </c>
      <c r="H12" s="12"/>
      <c r="I12" s="12"/>
      <c r="J12" s="12"/>
      <c r="K12" s="12"/>
      <c r="L12" s="12"/>
      <c r="M12" s="11">
        <v>9.960871565220715E-2</v>
      </c>
      <c r="N12" s="11">
        <v>0.12367187792548269</v>
      </c>
      <c r="O12" s="11">
        <v>0.11070352247528295</v>
      </c>
    </row>
    <row r="13" spans="1:15" x14ac:dyDescent="0.25">
      <c r="A13" s="3" t="s">
        <v>18</v>
      </c>
      <c r="B13" s="2">
        <v>200</v>
      </c>
      <c r="C13" s="2">
        <v>67</v>
      </c>
      <c r="D13" s="2">
        <v>83</v>
      </c>
      <c r="E13" s="2">
        <v>180</v>
      </c>
    </row>
    <row r="19" spans="1:8" x14ac:dyDescent="0.25">
      <c r="A19" s="33" t="s">
        <v>76</v>
      </c>
      <c r="B19" s="33"/>
      <c r="C19" s="33"/>
      <c r="D19" s="33"/>
      <c r="F19" s="33" t="s">
        <v>78</v>
      </c>
      <c r="G19" s="33"/>
      <c r="H19" s="33"/>
    </row>
    <row r="20" spans="1:8" x14ac:dyDescent="0.25">
      <c r="A20" s="8" t="s">
        <v>47</v>
      </c>
      <c r="B20" s="8" t="s">
        <v>48</v>
      </c>
      <c r="C20" s="8" t="s">
        <v>49</v>
      </c>
      <c r="D20" s="8" t="s">
        <v>55</v>
      </c>
      <c r="F20" s="1" t="s">
        <v>79</v>
      </c>
      <c r="G20" s="45">
        <v>41026.928791260696</v>
      </c>
      <c r="H20" s="45"/>
    </row>
    <row r="21" spans="1:8" x14ac:dyDescent="0.25">
      <c r="A21" s="11">
        <f>((B4-$H$3)^2 + (C4-$I$3)^2 + (D4-$J$3)^2 + (E4-$K$3)^2) * M3</f>
        <v>682.41662923346701</v>
      </c>
      <c r="B21" s="11">
        <f>((B4-$H$4)^2 + (C4-$I$4)^2 + (D4-$J$4)^2 + (E4-$K$4)^2) * N3</f>
        <v>991.88727971175888</v>
      </c>
      <c r="C21" s="11">
        <f>((B4-$H$5)^2 + (C4-$I$5)^2 + (D4-$J$5)^2 + (E4-$K$5)^2) * O3</f>
        <v>595.68908294394498</v>
      </c>
      <c r="D21" s="11">
        <f>SUM(A21:C21)</f>
        <v>2269.9929918891708</v>
      </c>
      <c r="F21" s="2" t="s">
        <v>80</v>
      </c>
      <c r="G21" s="45">
        <v>39008.58993875789</v>
      </c>
      <c r="H21" s="45"/>
    </row>
    <row r="22" spans="1:8" x14ac:dyDescent="0.25">
      <c r="A22" s="11">
        <f t="shared" ref="A22:A30" si="0">((B5-$H$3)^2 + (C5-$I$3)^2 + (D5-$J$3)^2 + (E5-$K$3)^2) * M4</f>
        <v>1979.3376452417274</v>
      </c>
      <c r="B22" s="11">
        <f t="shared" ref="B22:B30" si="1">((B5-$H$4)^2 + (C5-$I$4)^2 + (D5-$J$4)^2 + (E5-$K$4)^2) * N4</f>
        <v>1960.3522654584519</v>
      </c>
      <c r="C22" s="11">
        <f t="shared" ref="C22:C30" si="2">((B5-$H$5)^2 + (C5-$I$5)^2 + (D5-$J$5)^2 + (E5-$K$5)^2) * O4</f>
        <v>2119.7185045285582</v>
      </c>
      <c r="D22" s="11">
        <f t="shared" ref="D22:D30" si="3">SUM(A22:C22)</f>
        <v>6059.4084152287378</v>
      </c>
      <c r="F22" s="9" t="s">
        <v>94</v>
      </c>
      <c r="G22" s="43">
        <f>G20-G21</f>
        <v>2018.3388525028058</v>
      </c>
      <c r="H22" s="43"/>
    </row>
    <row r="23" spans="1:8" x14ac:dyDescent="0.25">
      <c r="A23" s="11">
        <f t="shared" si="0"/>
        <v>218.24241446277668</v>
      </c>
      <c r="B23" s="11">
        <f t="shared" si="1"/>
        <v>245.38493734040441</v>
      </c>
      <c r="C23" s="11">
        <f t="shared" si="2"/>
        <v>550.3002125687857</v>
      </c>
      <c r="D23" s="11">
        <f t="shared" si="3"/>
        <v>1013.9275643719668</v>
      </c>
    </row>
    <row r="24" spans="1:8" x14ac:dyDescent="0.25">
      <c r="A24" s="11">
        <f t="shared" si="0"/>
        <v>2328.6961423289026</v>
      </c>
      <c r="B24" s="11">
        <f t="shared" si="1"/>
        <v>1747.4753884373936</v>
      </c>
      <c r="C24" s="11">
        <f t="shared" si="2"/>
        <v>1748.6227361566484</v>
      </c>
      <c r="D24" s="11">
        <f>SUM(A24:C24)</f>
        <v>5824.7942669229451</v>
      </c>
    </row>
    <row r="25" spans="1:8" x14ac:dyDescent="0.25">
      <c r="A25" s="11">
        <f t="shared" si="0"/>
        <v>1200.0120850309045</v>
      </c>
      <c r="B25" s="11">
        <f t="shared" si="1"/>
        <v>1513.2261678695425</v>
      </c>
      <c r="C25" s="11">
        <f t="shared" si="2"/>
        <v>1226.5782961874054</v>
      </c>
      <c r="D25" s="11">
        <f t="shared" si="3"/>
        <v>3939.8165490878528</v>
      </c>
    </row>
    <row r="26" spans="1:8" x14ac:dyDescent="0.25">
      <c r="A26" s="11">
        <f t="shared" si="0"/>
        <v>177.74532357706923</v>
      </c>
      <c r="B26" s="11">
        <f t="shared" si="1"/>
        <v>118.25128681642522</v>
      </c>
      <c r="C26" s="11">
        <f t="shared" si="2"/>
        <v>186.23502646122986</v>
      </c>
      <c r="D26" s="11">
        <f t="shared" si="3"/>
        <v>482.23163685472434</v>
      </c>
    </row>
    <row r="27" spans="1:8" x14ac:dyDescent="0.25">
      <c r="A27" s="11">
        <f>((B10-$H$3)^2 + (C10-$I$3)^2 + (D10-$J$3)^2 + (E10-$K$3)^2) * M9</f>
        <v>3390.1301639654152</v>
      </c>
      <c r="B27" s="11">
        <f t="shared" si="1"/>
        <v>2888.5883138168201</v>
      </c>
      <c r="C27" s="11">
        <f t="shared" si="2"/>
        <v>3827.0090438899274</v>
      </c>
      <c r="D27" s="11">
        <f>SUM(A27:C27)</f>
        <v>10105.727521672163</v>
      </c>
    </row>
    <row r="28" spans="1:8" x14ac:dyDescent="0.25">
      <c r="A28" s="11">
        <f t="shared" si="0"/>
        <v>774.4452184085784</v>
      </c>
      <c r="B28" s="11">
        <f t="shared" si="1"/>
        <v>739.43146962328956</v>
      </c>
      <c r="C28" s="11">
        <f t="shared" si="2"/>
        <v>638.85749763828278</v>
      </c>
      <c r="D28" s="11">
        <f t="shared" si="3"/>
        <v>2152.734185670151</v>
      </c>
    </row>
    <row r="29" spans="1:8" x14ac:dyDescent="0.25">
      <c r="A29" s="11">
        <f t="shared" si="0"/>
        <v>78.158089827327629</v>
      </c>
      <c r="B29" s="11">
        <f t="shared" si="1"/>
        <v>97.290152136731194</v>
      </c>
      <c r="C29" s="11">
        <f t="shared" si="2"/>
        <v>111.85109212183484</v>
      </c>
      <c r="D29" s="11">
        <f t="shared" si="3"/>
        <v>287.29933408589363</v>
      </c>
    </row>
    <row r="30" spans="1:8" x14ac:dyDescent="0.25">
      <c r="A30" s="11">
        <f t="shared" si="0"/>
        <v>2284.8994628434825</v>
      </c>
      <c r="B30" s="11">
        <f t="shared" si="1"/>
        <v>2652.3612684514355</v>
      </c>
      <c r="C30" s="11">
        <f t="shared" si="2"/>
        <v>1935.3967416793676</v>
      </c>
      <c r="D30" s="11">
        <f t="shared" si="3"/>
        <v>6872.6574729742861</v>
      </c>
    </row>
    <row r="31" spans="1:8" x14ac:dyDescent="0.25">
      <c r="C31" s="3" t="s">
        <v>77</v>
      </c>
      <c r="D31" s="12">
        <f>SUM(D21:D30)</f>
        <v>39008.58993875789</v>
      </c>
    </row>
    <row r="34" spans="1:17" x14ac:dyDescent="0.25">
      <c r="A34" s="28" t="s">
        <v>83</v>
      </c>
      <c r="B34" s="28"/>
      <c r="C34" s="28"/>
      <c r="D34" s="28"/>
      <c r="F34" s="33" t="s">
        <v>85</v>
      </c>
      <c r="G34" s="33"/>
      <c r="H34" s="33"/>
    </row>
    <row r="35" spans="1:17" x14ac:dyDescent="0.25">
      <c r="A35" s="8" t="s">
        <v>47</v>
      </c>
      <c r="B35" s="8" t="s">
        <v>48</v>
      </c>
      <c r="C35" s="8" t="s">
        <v>49</v>
      </c>
      <c r="D35" s="8" t="s">
        <v>84</v>
      </c>
      <c r="F35" s="8" t="s">
        <v>86</v>
      </c>
      <c r="G35" s="8" t="s">
        <v>87</v>
      </c>
      <c r="H35" s="8" t="s">
        <v>88</v>
      </c>
    </row>
    <row r="36" spans="1:17" x14ac:dyDescent="0.25">
      <c r="A36" s="14">
        <f>((B4-$H$3)^2 + (C4-$I$3)^2 + (D4-$J$3)^2 + (E4-$K$3)^2)^(-1/(3-1))</f>
        <v>1.0818125398079557E-2</v>
      </c>
      <c r="B36" s="14">
        <f>((B4-$H$4)^2 + (C4-$I$4)^2 + (D4-$J$4)^2 + (E4-$K$4)^2)^(-1/(3-1))</f>
        <v>1.2037789625081324E-2</v>
      </c>
      <c r="C36" s="14">
        <f>((B4-$H$5)^2 + (C4-$I$5)^2 + (D4-$J$5)^2 + (E4-$K$5)^2)^(-1/(3-1))</f>
        <v>1.3859936886291144E-2</v>
      </c>
      <c r="D36" s="14">
        <f>SUM(A36:C36)</f>
        <v>3.6715851909452021E-2</v>
      </c>
      <c r="F36" s="14">
        <f>A36/D36</f>
        <v>0.29464454276477159</v>
      </c>
      <c r="G36" s="14">
        <f>B36/D36</f>
        <v>0.32786355209103429</v>
      </c>
      <c r="H36" s="14">
        <f>C36/D36</f>
        <v>0.37749190514419423</v>
      </c>
      <c r="J36" s="12"/>
      <c r="K36" s="12"/>
      <c r="L36" s="12"/>
      <c r="M36" s="12"/>
      <c r="N36" s="12"/>
      <c r="O36" s="12"/>
      <c r="P36" s="12"/>
      <c r="Q36" s="12"/>
    </row>
    <row r="37" spans="1:17" x14ac:dyDescent="0.25">
      <c r="A37" s="14">
        <f t="shared" ref="A37:A45" si="4">((B5-$H$3)^2 + (C5-$I$3)^2 + (D5-$J$3)^2 + (E5-$K$3)^2)^(-1/(3-1))</f>
        <v>7.9165742660120709E-3</v>
      </c>
      <c r="B37" s="14">
        <f t="shared" ref="B37:B45" si="5">((B5-$H$4)^2 + (C5-$I$4)^2 + (D5-$J$4)^2 + (E5-$K$4)^2)^(-1/(3-1))</f>
        <v>7.7880526035696285E-3</v>
      </c>
      <c r="C37" s="14">
        <f t="shared" ref="C37:C45" si="6">((B5-$H$5)^2 + (C5-$I$5)^2 + (D5-$J$5)^2 + (E5-$K$5)^2)^(-1/(3-1))</f>
        <v>6.5805430445865197E-3</v>
      </c>
      <c r="D37" s="14">
        <f t="shared" ref="D37:D45" si="7">SUM(A37:C37)</f>
        <v>2.2285169914168217E-2</v>
      </c>
      <c r="F37" s="14">
        <f t="shared" ref="F37:F45" si="8">A37/D37</f>
        <v>0.35523957396344369</v>
      </c>
      <c r="G37" s="14">
        <f t="shared" ref="G37:G45" si="9">B37/D37</f>
        <v>0.34947243541626427</v>
      </c>
      <c r="H37" s="14">
        <f t="shared" ref="H37:H45" si="10">C37/D37</f>
        <v>0.2952879906202921</v>
      </c>
      <c r="J37" s="12"/>
      <c r="K37" s="12"/>
      <c r="L37" s="12"/>
      <c r="M37" s="12"/>
      <c r="N37" s="12"/>
      <c r="O37" s="12"/>
      <c r="P37" s="12"/>
      <c r="Q37" s="12"/>
    </row>
    <row r="38" spans="1:17" x14ac:dyDescent="0.25">
      <c r="A38" s="14">
        <f t="shared" si="4"/>
        <v>1.6462014913138343E-2</v>
      </c>
      <c r="B38" s="14">
        <f t="shared" si="5"/>
        <v>1.8529071735410556E-2</v>
      </c>
      <c r="C38" s="14">
        <f t="shared" si="6"/>
        <v>1.9888440850335757E-2</v>
      </c>
      <c r="D38" s="14">
        <f t="shared" si="7"/>
        <v>5.4879527498884653E-2</v>
      </c>
      <c r="F38" s="14">
        <f t="shared" si="8"/>
        <v>0.29996641121724144</v>
      </c>
      <c r="G38" s="14">
        <f t="shared" si="9"/>
        <v>0.33763176506552711</v>
      </c>
      <c r="H38" s="14">
        <f t="shared" si="10"/>
        <v>0.36240182371723156</v>
      </c>
      <c r="J38" s="12"/>
      <c r="K38" s="12"/>
      <c r="L38" s="12"/>
      <c r="M38" s="12"/>
      <c r="N38" s="12"/>
      <c r="O38" s="12"/>
      <c r="P38" s="12"/>
      <c r="Q38" s="12"/>
    </row>
    <row r="39" spans="1:17" x14ac:dyDescent="0.25">
      <c r="A39" s="14">
        <f t="shared" si="4"/>
        <v>7.7558564072029443E-3</v>
      </c>
      <c r="B39" s="14">
        <f t="shared" si="5"/>
        <v>7.2887799390823132E-3</v>
      </c>
      <c r="C39" s="14">
        <f t="shared" si="6"/>
        <v>7.6772852894573243E-3</v>
      </c>
      <c r="D39" s="14">
        <f t="shared" si="7"/>
        <v>2.2721921635742583E-2</v>
      </c>
      <c r="F39" s="14">
        <f t="shared" si="8"/>
        <v>0.34133804928728567</v>
      </c>
      <c r="G39" s="14">
        <f t="shared" si="9"/>
        <v>0.32078184477217553</v>
      </c>
      <c r="H39" s="14">
        <f t="shared" si="10"/>
        <v>0.3378801059405388</v>
      </c>
      <c r="J39" s="12"/>
      <c r="K39" s="12"/>
      <c r="L39" s="12"/>
      <c r="M39" s="12"/>
      <c r="N39" s="12"/>
      <c r="O39" s="12"/>
      <c r="P39" s="12"/>
      <c r="Q39" s="12"/>
    </row>
    <row r="40" spans="1:17" x14ac:dyDescent="0.25">
      <c r="A40" s="14">
        <f t="shared" si="4"/>
        <v>9.6616746864728043E-3</v>
      </c>
      <c r="B40" s="14">
        <f t="shared" si="5"/>
        <v>9.9705554174210516E-3</v>
      </c>
      <c r="C40" s="14">
        <f t="shared" si="6"/>
        <v>7.9220813061546061E-3</v>
      </c>
      <c r="D40" s="14">
        <f t="shared" si="7"/>
        <v>2.7554311410048462E-2</v>
      </c>
      <c r="F40" s="14">
        <f t="shared" si="8"/>
        <v>0.35064112264294872</v>
      </c>
      <c r="G40" s="14">
        <f t="shared" si="9"/>
        <v>0.36185101013937898</v>
      </c>
      <c r="H40" s="14">
        <f t="shared" si="10"/>
        <v>0.2875078672176723</v>
      </c>
      <c r="J40" s="12"/>
      <c r="K40" s="12"/>
      <c r="L40" s="12"/>
      <c r="M40" s="12"/>
      <c r="N40" s="12"/>
      <c r="O40" s="12"/>
      <c r="P40" s="12"/>
      <c r="Q40" s="12"/>
    </row>
    <row r="41" spans="1:17" x14ac:dyDescent="0.25">
      <c r="A41" s="14">
        <f t="shared" si="4"/>
        <v>3.3983838852470201E-2</v>
      </c>
      <c r="B41" s="14">
        <f t="shared" si="5"/>
        <v>2.8237425068382453E-2</v>
      </c>
      <c r="C41" s="14">
        <f t="shared" si="6"/>
        <v>1.7576296822887048E-2</v>
      </c>
      <c r="D41" s="14">
        <f t="shared" si="7"/>
        <v>7.9797560743739698E-2</v>
      </c>
      <c r="F41" s="14">
        <f t="shared" si="8"/>
        <v>0.42587566005438721</v>
      </c>
      <c r="G41" s="14">
        <f t="shared" si="9"/>
        <v>0.35386326104708338</v>
      </c>
      <c r="H41" s="14">
        <f t="shared" si="10"/>
        <v>0.22026107889852947</v>
      </c>
      <c r="J41" s="12"/>
      <c r="K41" s="12"/>
      <c r="L41" s="12"/>
      <c r="M41" s="12"/>
      <c r="N41" s="12"/>
      <c r="O41" s="12"/>
      <c r="P41" s="12"/>
      <c r="Q41" s="12"/>
    </row>
    <row r="42" spans="1:17" x14ac:dyDescent="0.25">
      <c r="A42" s="14">
        <f t="shared" si="4"/>
        <v>5.4221803493024034E-3</v>
      </c>
      <c r="B42" s="14">
        <f t="shared" si="5"/>
        <v>5.4058218601877213E-3</v>
      </c>
      <c r="C42" s="14">
        <f t="shared" si="6"/>
        <v>6.3649764926705923E-3</v>
      </c>
      <c r="D42" s="14">
        <f t="shared" si="7"/>
        <v>1.7192978702160716E-2</v>
      </c>
      <c r="F42" s="14">
        <f t="shared" si="8"/>
        <v>0.31537178305356561</v>
      </c>
      <c r="G42" s="14">
        <f t="shared" si="9"/>
        <v>0.31442031970343498</v>
      </c>
      <c r="H42" s="14">
        <f t="shared" si="10"/>
        <v>0.37020789724299946</v>
      </c>
      <c r="J42" s="12"/>
      <c r="K42" s="12"/>
      <c r="L42" s="12"/>
      <c r="M42" s="12"/>
      <c r="N42" s="12"/>
      <c r="O42" s="12"/>
      <c r="P42" s="12"/>
      <c r="Q42" s="12"/>
    </row>
    <row r="43" spans="1:17" x14ac:dyDescent="0.25">
      <c r="A43" s="14">
        <f t="shared" si="4"/>
        <v>1.4167739981066529E-2</v>
      </c>
      <c r="B43" s="14">
        <f t="shared" si="5"/>
        <v>1.3157451004481948E-2</v>
      </c>
      <c r="C43" s="14">
        <f t="shared" si="6"/>
        <v>9.8096133196792328E-3</v>
      </c>
      <c r="D43" s="14">
        <f t="shared" si="7"/>
        <v>3.7134804305227712E-2</v>
      </c>
      <c r="F43" s="14">
        <f t="shared" si="8"/>
        <v>0.38152187001217192</v>
      </c>
      <c r="G43" s="14">
        <f t="shared" si="9"/>
        <v>0.35431588372823841</v>
      </c>
      <c r="H43" s="14">
        <f t="shared" si="10"/>
        <v>0.26416224625958967</v>
      </c>
      <c r="J43" s="12"/>
      <c r="K43" s="12"/>
      <c r="L43" s="12"/>
      <c r="M43" s="12"/>
      <c r="N43" s="12"/>
      <c r="O43" s="12"/>
      <c r="P43" s="12"/>
      <c r="Q43" s="12"/>
    </row>
    <row r="44" spans="1:17" x14ac:dyDescent="0.25">
      <c r="A44" s="14">
        <f t="shared" si="4"/>
        <v>3.8671136580507248E-2</v>
      </c>
      <c r="B44" s="14">
        <f t="shared" si="5"/>
        <v>4.3043138972958708E-2</v>
      </c>
      <c r="C44" s="14">
        <f t="shared" si="6"/>
        <v>2.2084080126470618E-2</v>
      </c>
      <c r="D44" s="14">
        <f t="shared" si="7"/>
        <v>0.10379835567993657</v>
      </c>
      <c r="F44" s="14">
        <f t="shared" si="8"/>
        <v>0.37256020413030572</v>
      </c>
      <c r="G44" s="14">
        <f t="shared" si="9"/>
        <v>0.41468035491508864</v>
      </c>
      <c r="H44" s="14">
        <f t="shared" si="10"/>
        <v>0.21275944095460561</v>
      </c>
      <c r="J44" s="12"/>
      <c r="K44" s="12"/>
      <c r="L44" s="12"/>
      <c r="M44" s="12"/>
      <c r="N44" s="12"/>
      <c r="O44" s="12"/>
      <c r="P44" s="12"/>
      <c r="Q44" s="12"/>
    </row>
    <row r="45" spans="1:17" x14ac:dyDescent="0.25">
      <c r="A45" s="14">
        <f t="shared" si="4"/>
        <v>6.6026020500501706E-3</v>
      </c>
      <c r="B45" s="14">
        <f t="shared" si="5"/>
        <v>6.8284029143945105E-3</v>
      </c>
      <c r="C45" s="14">
        <f t="shared" si="6"/>
        <v>7.5630281553901854E-3</v>
      </c>
      <c r="D45" s="14">
        <f t="shared" si="7"/>
        <v>2.0994033119834866E-2</v>
      </c>
      <c r="F45" s="14">
        <f t="shared" si="8"/>
        <v>0.31449898227568884</v>
      </c>
      <c r="G45" s="14">
        <f t="shared" si="9"/>
        <v>0.32525446041823813</v>
      </c>
      <c r="H45" s="14">
        <f t="shared" si="10"/>
        <v>0.36024655730607297</v>
      </c>
      <c r="J45" s="12"/>
      <c r="K45" s="12"/>
      <c r="L45" s="12"/>
      <c r="M45" s="12"/>
      <c r="N45" s="12"/>
      <c r="O45" s="12"/>
      <c r="P45" s="12"/>
      <c r="Q45" s="12"/>
    </row>
  </sheetData>
  <mergeCells count="11">
    <mergeCell ref="M2:O2"/>
    <mergeCell ref="A19:D19"/>
    <mergeCell ref="F19:H19"/>
    <mergeCell ref="G21:H21"/>
    <mergeCell ref="G20:H20"/>
    <mergeCell ref="G22:H22"/>
    <mergeCell ref="A34:D34"/>
    <mergeCell ref="F34:H34"/>
    <mergeCell ref="G2:K2"/>
    <mergeCell ref="A2:A3"/>
    <mergeCell ref="B2:E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883D1-20B3-4353-9E29-0C08A4D14D01}">
  <dimension ref="A2:M68"/>
  <sheetViews>
    <sheetView topLeftCell="A31" workbookViewId="0">
      <selection activeCell="A31" sqref="A31:E32"/>
    </sheetView>
  </sheetViews>
  <sheetFormatPr defaultRowHeight="15" x14ac:dyDescent="0.25"/>
  <cols>
    <col min="1" max="1" width="13.7109375" customWidth="1"/>
    <col min="2" max="2" width="12.7109375" customWidth="1"/>
    <col min="3" max="3" width="13.28515625" customWidth="1"/>
    <col min="6" max="6" width="13.28515625" customWidth="1"/>
    <col min="7" max="7" width="13.5703125" customWidth="1"/>
    <col min="8" max="8" width="11.42578125" customWidth="1"/>
    <col min="9" max="9" width="14.42578125" customWidth="1"/>
    <col min="10" max="10" width="12.7109375" customWidth="1"/>
    <col min="11" max="11" width="16.42578125" customWidth="1"/>
    <col min="12" max="12" width="11.7109375" customWidth="1"/>
  </cols>
  <sheetData>
    <row r="2" spans="1:8" x14ac:dyDescent="0.25">
      <c r="A2" s="28" t="s">
        <v>85</v>
      </c>
      <c r="B2" s="28"/>
      <c r="C2" s="28"/>
    </row>
    <row r="3" spans="1:8" x14ac:dyDescent="0.25">
      <c r="A3" s="8" t="s">
        <v>86</v>
      </c>
      <c r="B3" s="8" t="s">
        <v>87</v>
      </c>
      <c r="C3" s="8" t="s">
        <v>88</v>
      </c>
      <c r="F3" s="46" t="s">
        <v>54</v>
      </c>
      <c r="G3" s="46"/>
      <c r="H3" s="46"/>
    </row>
    <row r="4" spans="1:8" x14ac:dyDescent="0.25">
      <c r="A4" s="11">
        <v>0.29464454276477159</v>
      </c>
      <c r="B4" s="11">
        <v>0.32786355209103429</v>
      </c>
      <c r="C4" s="11">
        <v>0.37749190514419423</v>
      </c>
      <c r="F4" s="11">
        <f>POWER(A4,2)</f>
        <v>8.6815406581061308E-2</v>
      </c>
      <c r="G4" s="11">
        <f>POWER(B4,2)</f>
        <v>0.10749450878975035</v>
      </c>
      <c r="H4" s="11">
        <f>POWER(C4,2)</f>
        <v>0.14250013844939333</v>
      </c>
    </row>
    <row r="5" spans="1:8" x14ac:dyDescent="0.25">
      <c r="A5" s="11">
        <v>0.35523957396344369</v>
      </c>
      <c r="B5" s="11">
        <v>0.34947243541626427</v>
      </c>
      <c r="C5" s="11">
        <v>0.2952879906202921</v>
      </c>
      <c r="F5" s="11">
        <f t="shared" ref="F5:F13" si="0">POWER(A5,2)</f>
        <v>0.12619515490972899</v>
      </c>
      <c r="G5" s="11">
        <f t="shared" ref="G5:G13" si="1">POWER(B5,2)</f>
        <v>0.122130983115775</v>
      </c>
      <c r="H5" s="11">
        <f t="shared" ref="H5:H13" si="2">POWER(C5,2)</f>
        <v>8.7194997404569707E-2</v>
      </c>
    </row>
    <row r="6" spans="1:8" x14ac:dyDescent="0.25">
      <c r="A6" s="11">
        <v>0.29996641121724144</v>
      </c>
      <c r="B6" s="11">
        <v>0.33763176506552711</v>
      </c>
      <c r="C6" s="11">
        <v>0.36240182371723156</v>
      </c>
      <c r="F6" s="11">
        <f t="shared" si="0"/>
        <v>8.997984785855119E-2</v>
      </c>
      <c r="G6" s="11">
        <f t="shared" si="1"/>
        <v>0.11399520878126329</v>
      </c>
      <c r="H6" s="11">
        <f t="shared" si="2"/>
        <v>0.1313350818335754</v>
      </c>
    </row>
    <row r="7" spans="1:8" x14ac:dyDescent="0.25">
      <c r="A7" s="11">
        <v>0.34133804928728567</v>
      </c>
      <c r="B7" s="11">
        <v>0.32078184477217553</v>
      </c>
      <c r="C7" s="11">
        <v>0.3378801059405388</v>
      </c>
      <c r="F7" s="11">
        <f t="shared" si="0"/>
        <v>0.11651166389124946</v>
      </c>
      <c r="G7" s="11">
        <f t="shared" si="1"/>
        <v>0.10290099193544011</v>
      </c>
      <c r="H7" s="11">
        <f t="shared" si="2"/>
        <v>0.11416296599038972</v>
      </c>
    </row>
    <row r="8" spans="1:8" x14ac:dyDescent="0.25">
      <c r="A8" s="11">
        <v>0.35064112264294872</v>
      </c>
      <c r="B8" s="11">
        <v>0.36185101013937898</v>
      </c>
      <c r="C8" s="11">
        <v>0.2875078672176723</v>
      </c>
      <c r="F8" s="11">
        <f t="shared" si="0"/>
        <v>0.12294919688830741</v>
      </c>
      <c r="G8" s="11">
        <f t="shared" si="1"/>
        <v>0.13093615353888896</v>
      </c>
      <c r="H8" s="11">
        <f t="shared" si="2"/>
        <v>8.2660773712054686E-2</v>
      </c>
    </row>
    <row r="9" spans="1:8" x14ac:dyDescent="0.25">
      <c r="A9" s="11">
        <v>0.42587566005438721</v>
      </c>
      <c r="B9" s="11">
        <v>0.35386326104708338</v>
      </c>
      <c r="C9" s="11">
        <v>0.22026107889852947</v>
      </c>
      <c r="F9" s="11">
        <f t="shared" si="0"/>
        <v>0.18137007782675998</v>
      </c>
      <c r="G9" s="11">
        <f t="shared" si="1"/>
        <v>0.12521920751887627</v>
      </c>
      <c r="H9" s="11">
        <f t="shared" si="2"/>
        <v>4.8514942877544223E-2</v>
      </c>
    </row>
    <row r="10" spans="1:8" x14ac:dyDescent="0.25">
      <c r="A10" s="11">
        <v>0.31537178305356561</v>
      </c>
      <c r="B10" s="11">
        <v>0.31442031970343498</v>
      </c>
      <c r="C10" s="11">
        <v>0.37020789724299946</v>
      </c>
      <c r="F10" s="11">
        <f t="shared" si="0"/>
        <v>9.9459361546385253E-2</v>
      </c>
      <c r="G10" s="11">
        <f t="shared" si="1"/>
        <v>9.8860137442410262E-2</v>
      </c>
      <c r="H10" s="11">
        <f t="shared" si="2"/>
        <v>0.13705388718108324</v>
      </c>
    </row>
    <row r="11" spans="1:8" x14ac:dyDescent="0.25">
      <c r="A11" s="11">
        <v>0.38152187001217192</v>
      </c>
      <c r="B11" s="11">
        <v>0.35431588372823841</v>
      </c>
      <c r="C11" s="11">
        <v>0.26416224625958967</v>
      </c>
      <c r="F11" s="11">
        <f t="shared" si="0"/>
        <v>0.1455589372975846</v>
      </c>
      <c r="G11" s="11">
        <f t="shared" si="1"/>
        <v>0.12553974546212257</v>
      </c>
      <c r="H11" s="11">
        <f t="shared" si="2"/>
        <v>6.97816923489121E-2</v>
      </c>
    </row>
    <row r="12" spans="1:8" x14ac:dyDescent="0.25">
      <c r="A12" s="11">
        <v>0.37256020413030572</v>
      </c>
      <c r="B12" s="11">
        <v>0.41468035491508864</v>
      </c>
      <c r="C12" s="11">
        <v>0.21275944095460561</v>
      </c>
      <c r="F12" s="11">
        <f t="shared" si="0"/>
        <v>0.13880110570161505</v>
      </c>
      <c r="G12" s="11">
        <f t="shared" si="1"/>
        <v>0.17195979675250389</v>
      </c>
      <c r="H12" s="11">
        <f t="shared" si="2"/>
        <v>4.5266579715316314E-2</v>
      </c>
    </row>
    <row r="13" spans="1:8" x14ac:dyDescent="0.25">
      <c r="A13" s="11">
        <v>0.31449898227568884</v>
      </c>
      <c r="B13" s="11">
        <v>0.32525446041823813</v>
      </c>
      <c r="C13" s="11">
        <v>0.36024655730607297</v>
      </c>
      <c r="F13" s="11">
        <f t="shared" si="0"/>
        <v>9.8909609852444041E-2</v>
      </c>
      <c r="G13" s="11">
        <f t="shared" si="1"/>
        <v>0.10579046402195924</v>
      </c>
      <c r="H13" s="11">
        <f t="shared" si="2"/>
        <v>0.12977758205087772</v>
      </c>
    </row>
    <row r="14" spans="1:8" x14ac:dyDescent="0.25">
      <c r="E14" s="19" t="s">
        <v>55</v>
      </c>
      <c r="F14" s="18">
        <f>SUM(F4:F13)</f>
        <v>1.2065503623536873</v>
      </c>
      <c r="G14" s="18">
        <f>SUM(G4:G13)</f>
        <v>1.2048271973589899</v>
      </c>
      <c r="H14" s="18">
        <f>SUM(H4:H13)</f>
        <v>0.98824864156371639</v>
      </c>
    </row>
    <row r="17" spans="1:13" x14ac:dyDescent="0.25">
      <c r="A17" s="38" t="s">
        <v>2</v>
      </c>
      <c r="B17" s="40" t="s">
        <v>3</v>
      </c>
      <c r="C17" s="41"/>
      <c r="D17" s="41"/>
      <c r="E17" s="42"/>
      <c r="G17" s="8" t="s">
        <v>51</v>
      </c>
      <c r="J17" s="8" t="s">
        <v>57</v>
      </c>
      <c r="K17" s="19" t="s">
        <v>58</v>
      </c>
      <c r="L17" s="8" t="s">
        <v>59</v>
      </c>
      <c r="M17" s="19" t="s">
        <v>60</v>
      </c>
    </row>
    <row r="18" spans="1:13" x14ac:dyDescent="0.25">
      <c r="A18" s="39"/>
      <c r="B18" s="19" t="s">
        <v>4</v>
      </c>
      <c r="C18" s="19" t="s">
        <v>5</v>
      </c>
      <c r="D18" s="19" t="s">
        <v>6</v>
      </c>
      <c r="E18" s="19" t="s">
        <v>7</v>
      </c>
      <c r="G18" s="11">
        <v>8.6815406581061308E-2</v>
      </c>
      <c r="H18" s="12"/>
      <c r="J18" s="10">
        <f t="shared" ref="J18:J27" si="3">B19*G18</f>
        <v>8.6815406581061314</v>
      </c>
      <c r="K18" s="10">
        <f t="shared" ref="K18:K27" si="4">C19*G18</f>
        <v>6.9452325264849044</v>
      </c>
      <c r="L18" s="10">
        <f t="shared" ref="L18:L27" si="5">D19*G18</f>
        <v>7.8133865922955179</v>
      </c>
      <c r="M18" s="10">
        <f t="shared" ref="M18:M27" si="6">E19*G18</f>
        <v>13.022310987159196</v>
      </c>
    </row>
    <row r="19" spans="1:13" x14ac:dyDescent="0.25">
      <c r="A19" s="3" t="s">
        <v>9</v>
      </c>
      <c r="B19" s="3">
        <v>100</v>
      </c>
      <c r="C19" s="3">
        <v>80</v>
      </c>
      <c r="D19" s="3">
        <v>90</v>
      </c>
      <c r="E19" s="3">
        <v>150</v>
      </c>
      <c r="G19" s="11">
        <v>0.12619515490972899</v>
      </c>
      <c r="H19" s="12"/>
      <c r="J19" s="10">
        <f t="shared" si="3"/>
        <v>1.2619515490972899</v>
      </c>
      <c r="K19" s="10">
        <f t="shared" si="4"/>
        <v>0.75717092945837394</v>
      </c>
      <c r="L19" s="10">
        <f t="shared" si="5"/>
        <v>2.5239030981945798</v>
      </c>
      <c r="M19" s="10">
        <f t="shared" si="6"/>
        <v>1.0095612392778319</v>
      </c>
    </row>
    <row r="20" spans="1:13" x14ac:dyDescent="0.25">
      <c r="A20" s="3" t="s">
        <v>10</v>
      </c>
      <c r="B20" s="3">
        <v>10</v>
      </c>
      <c r="C20" s="3">
        <v>6</v>
      </c>
      <c r="D20" s="3">
        <v>20</v>
      </c>
      <c r="E20" s="3">
        <v>8</v>
      </c>
      <c r="G20" s="11">
        <v>8.997984785855119E-2</v>
      </c>
      <c r="H20" s="12"/>
      <c r="J20" s="10">
        <f t="shared" si="3"/>
        <v>7.2883676765426468</v>
      </c>
      <c r="K20" s="10">
        <f t="shared" si="4"/>
        <v>0.89979847858551187</v>
      </c>
      <c r="L20" s="10">
        <f t="shared" si="5"/>
        <v>9.2679243294307732</v>
      </c>
      <c r="M20" s="10">
        <f t="shared" si="6"/>
        <v>8.458105698703811</v>
      </c>
    </row>
    <row r="21" spans="1:13" x14ac:dyDescent="0.25">
      <c r="A21" s="3" t="s">
        <v>11</v>
      </c>
      <c r="B21" s="3">
        <v>81</v>
      </c>
      <c r="C21" s="3">
        <v>10</v>
      </c>
      <c r="D21" s="3">
        <v>103</v>
      </c>
      <c r="E21" s="3">
        <v>94</v>
      </c>
      <c r="G21" s="11">
        <v>0.11651166389124946</v>
      </c>
      <c r="H21" s="12"/>
      <c r="J21" s="10">
        <f t="shared" si="3"/>
        <v>23.302332778249895</v>
      </c>
      <c r="K21" s="10">
        <f t="shared" si="4"/>
        <v>13.981399666949935</v>
      </c>
      <c r="L21" s="10">
        <f t="shared" si="5"/>
        <v>8.6218631279524605</v>
      </c>
      <c r="M21" s="10">
        <f t="shared" si="6"/>
        <v>3.1458149250637355</v>
      </c>
    </row>
    <row r="22" spans="1:13" x14ac:dyDescent="0.25">
      <c r="A22" s="3" t="s">
        <v>12</v>
      </c>
      <c r="B22" s="3">
        <v>200</v>
      </c>
      <c r="C22" s="3">
        <v>120</v>
      </c>
      <c r="D22" s="3">
        <v>74</v>
      </c>
      <c r="E22" s="3">
        <v>27</v>
      </c>
      <c r="G22" s="11">
        <v>0.12294919688830741</v>
      </c>
      <c r="H22" s="12"/>
      <c r="J22" s="10">
        <f t="shared" si="3"/>
        <v>2.704882331542763</v>
      </c>
      <c r="K22" s="10">
        <f t="shared" si="4"/>
        <v>2.0901363471012262</v>
      </c>
      <c r="L22" s="10">
        <f t="shared" si="5"/>
        <v>1.2294919688830741</v>
      </c>
      <c r="M22" s="10">
        <f t="shared" si="6"/>
        <v>8.1146469946282895</v>
      </c>
    </row>
    <row r="23" spans="1:13" x14ac:dyDescent="0.25">
      <c r="A23" s="3" t="s">
        <v>13</v>
      </c>
      <c r="B23" s="3">
        <v>22</v>
      </c>
      <c r="C23" s="3">
        <v>17</v>
      </c>
      <c r="D23" s="3">
        <v>10</v>
      </c>
      <c r="E23" s="3">
        <v>66</v>
      </c>
      <c r="G23" s="11">
        <v>0.18137007782675998</v>
      </c>
      <c r="H23" s="12"/>
      <c r="J23" s="10">
        <f t="shared" si="3"/>
        <v>16.323307004408399</v>
      </c>
      <c r="K23" s="10">
        <f t="shared" si="4"/>
        <v>5.0783621791492797</v>
      </c>
      <c r="L23" s="10">
        <f t="shared" si="5"/>
        <v>10.882204669605599</v>
      </c>
      <c r="M23" s="10">
        <f t="shared" si="6"/>
        <v>8.8871338135112392</v>
      </c>
    </row>
    <row r="24" spans="1:13" x14ac:dyDescent="0.25">
      <c r="A24" s="3" t="s">
        <v>14</v>
      </c>
      <c r="B24" s="3">
        <v>90</v>
      </c>
      <c r="C24" s="3">
        <v>28</v>
      </c>
      <c r="D24" s="3">
        <v>60</v>
      </c>
      <c r="E24" s="3">
        <v>49</v>
      </c>
      <c r="G24" s="11">
        <v>9.9459361546385253E-2</v>
      </c>
      <c r="H24" s="12"/>
      <c r="J24" s="10">
        <f t="shared" si="3"/>
        <v>15.91349784742164</v>
      </c>
      <c r="K24" s="10">
        <f t="shared" si="4"/>
        <v>8.7524238160819028</v>
      </c>
      <c r="L24" s="10">
        <f t="shared" si="5"/>
        <v>23.47240932494692</v>
      </c>
      <c r="M24" s="10">
        <f t="shared" si="6"/>
        <v>9.4486393469065995</v>
      </c>
    </row>
    <row r="25" spans="1:13" x14ac:dyDescent="0.25">
      <c r="A25" s="3" t="s">
        <v>15</v>
      </c>
      <c r="B25" s="3">
        <v>160</v>
      </c>
      <c r="C25" s="3">
        <v>88</v>
      </c>
      <c r="D25" s="3">
        <v>236</v>
      </c>
      <c r="E25" s="3">
        <v>95</v>
      </c>
      <c r="G25" s="11">
        <v>0.1455589372975846</v>
      </c>
      <c r="H25" s="12"/>
      <c r="J25" s="10">
        <f t="shared" si="3"/>
        <v>12.081391795699522</v>
      </c>
      <c r="K25" s="10">
        <f t="shared" si="4"/>
        <v>3.9300913070347843</v>
      </c>
      <c r="L25" s="10">
        <f t="shared" si="5"/>
        <v>2.3289429967613535</v>
      </c>
      <c r="M25" s="10">
        <f t="shared" si="6"/>
        <v>4.075650244332369</v>
      </c>
    </row>
    <row r="26" spans="1:13" x14ac:dyDescent="0.25">
      <c r="A26" s="3" t="s">
        <v>16</v>
      </c>
      <c r="B26" s="3">
        <v>83</v>
      </c>
      <c r="C26" s="3">
        <v>27</v>
      </c>
      <c r="D26" s="3">
        <v>16</v>
      </c>
      <c r="E26" s="3">
        <v>28</v>
      </c>
      <c r="G26" s="11">
        <v>0.13880110570161505</v>
      </c>
      <c r="H26" s="12"/>
      <c r="J26" s="10">
        <f t="shared" si="3"/>
        <v>12.492099513145355</v>
      </c>
      <c r="K26" s="10">
        <f t="shared" si="4"/>
        <v>3.331226536838761</v>
      </c>
      <c r="L26" s="10">
        <f t="shared" si="5"/>
        <v>8.8832707649033633</v>
      </c>
      <c r="M26" s="10">
        <f t="shared" si="6"/>
        <v>9.8548785048146694</v>
      </c>
    </row>
    <row r="27" spans="1:13" x14ac:dyDescent="0.25">
      <c r="A27" s="3" t="s">
        <v>17</v>
      </c>
      <c r="B27" s="3">
        <v>90</v>
      </c>
      <c r="C27" s="3">
        <v>24</v>
      </c>
      <c r="D27" s="3">
        <v>64</v>
      </c>
      <c r="E27" s="3">
        <v>71</v>
      </c>
      <c r="G27" s="11">
        <v>9.8909609852444041E-2</v>
      </c>
      <c r="H27" s="12"/>
      <c r="J27" s="10">
        <f t="shared" si="3"/>
        <v>19.78192197048881</v>
      </c>
      <c r="K27" s="10">
        <f t="shared" si="4"/>
        <v>6.6269438601137507</v>
      </c>
      <c r="L27" s="10">
        <f t="shared" si="5"/>
        <v>8.2094976177528558</v>
      </c>
      <c r="M27" s="10">
        <f t="shared" si="6"/>
        <v>17.803729773439926</v>
      </c>
    </row>
    <row r="28" spans="1:13" x14ac:dyDescent="0.25">
      <c r="A28" s="3" t="s">
        <v>18</v>
      </c>
      <c r="B28" s="3">
        <v>200</v>
      </c>
      <c r="C28" s="3">
        <v>67</v>
      </c>
      <c r="D28" s="3">
        <v>83</v>
      </c>
      <c r="E28" s="3">
        <v>180</v>
      </c>
      <c r="I28" s="19" t="s">
        <v>55</v>
      </c>
      <c r="J28" s="20">
        <f>SUM(J18:J27)</f>
        <v>119.83129312470246</v>
      </c>
      <c r="K28" s="20">
        <f t="shared" ref="K28:M28" si="7">SUM(K18:K27)</f>
        <v>52.392785647798434</v>
      </c>
      <c r="L28" s="20">
        <f t="shared" si="7"/>
        <v>83.232894490726494</v>
      </c>
      <c r="M28" s="20">
        <f t="shared" si="7"/>
        <v>83.820471527837654</v>
      </c>
    </row>
    <row r="31" spans="1:13" x14ac:dyDescent="0.25">
      <c r="A31" s="38" t="s">
        <v>2</v>
      </c>
      <c r="B31" s="40" t="s">
        <v>3</v>
      </c>
      <c r="C31" s="41"/>
      <c r="D31" s="41"/>
      <c r="E31" s="42"/>
      <c r="G31" s="8" t="s">
        <v>52</v>
      </c>
      <c r="J31" s="8" t="s">
        <v>57</v>
      </c>
      <c r="K31" s="19" t="s">
        <v>58</v>
      </c>
      <c r="L31" s="8" t="s">
        <v>59</v>
      </c>
      <c r="M31" s="19" t="s">
        <v>60</v>
      </c>
    </row>
    <row r="32" spans="1:13" x14ac:dyDescent="0.25">
      <c r="A32" s="39"/>
      <c r="B32" s="19" t="s">
        <v>4</v>
      </c>
      <c r="C32" s="19" t="s">
        <v>5</v>
      </c>
      <c r="D32" s="19" t="s">
        <v>6</v>
      </c>
      <c r="E32" s="19" t="s">
        <v>7</v>
      </c>
      <c r="G32" s="11">
        <v>0.10749450878975035</v>
      </c>
      <c r="H32" s="12"/>
      <c r="J32" s="10">
        <f t="shared" ref="J32:J41" si="8">B33*G32</f>
        <v>10.749450878975034</v>
      </c>
      <c r="K32" s="10">
        <f t="shared" ref="K32:K41" si="9">C33*G32</f>
        <v>8.5995607031800283</v>
      </c>
      <c r="L32" s="10">
        <f t="shared" ref="L32:L41" si="10">D33*G32</f>
        <v>9.6745057910775323</v>
      </c>
      <c r="M32" s="10">
        <f t="shared" ref="M32:M41" si="11">E33*G32</f>
        <v>16.124176318462553</v>
      </c>
    </row>
    <row r="33" spans="1:13" x14ac:dyDescent="0.25">
      <c r="A33" s="3" t="s">
        <v>9</v>
      </c>
      <c r="B33" s="3">
        <v>100</v>
      </c>
      <c r="C33" s="3">
        <v>80</v>
      </c>
      <c r="D33" s="3">
        <v>90</v>
      </c>
      <c r="E33" s="3">
        <v>150</v>
      </c>
      <c r="G33" s="11">
        <v>0.122130983115775</v>
      </c>
      <c r="H33" s="12"/>
      <c r="J33" s="10">
        <f t="shared" si="8"/>
        <v>1.2213098311577499</v>
      </c>
      <c r="K33" s="10">
        <f t="shared" si="9"/>
        <v>0.73278589869465005</v>
      </c>
      <c r="L33" s="10">
        <f t="shared" si="10"/>
        <v>2.4426196623154999</v>
      </c>
      <c r="M33" s="10">
        <f t="shared" si="11"/>
        <v>0.97704786492619999</v>
      </c>
    </row>
    <row r="34" spans="1:13" x14ac:dyDescent="0.25">
      <c r="A34" s="3" t="s">
        <v>10</v>
      </c>
      <c r="B34" s="3">
        <v>10</v>
      </c>
      <c r="C34" s="3">
        <v>6</v>
      </c>
      <c r="D34" s="3">
        <v>20</v>
      </c>
      <c r="E34" s="3">
        <v>8</v>
      </c>
      <c r="G34" s="11">
        <v>0.11399520878126329</v>
      </c>
      <c r="H34" s="12"/>
      <c r="J34" s="10">
        <f t="shared" si="8"/>
        <v>9.2336119112823258</v>
      </c>
      <c r="K34" s="10">
        <f t="shared" si="9"/>
        <v>1.1399520878126328</v>
      </c>
      <c r="L34" s="10">
        <f t="shared" si="10"/>
        <v>11.741506504470118</v>
      </c>
      <c r="M34" s="10">
        <f t="shared" si="11"/>
        <v>10.715549625438749</v>
      </c>
    </row>
    <row r="35" spans="1:13" x14ac:dyDescent="0.25">
      <c r="A35" s="3" t="s">
        <v>11</v>
      </c>
      <c r="B35" s="3">
        <v>81</v>
      </c>
      <c r="C35" s="3">
        <v>10</v>
      </c>
      <c r="D35" s="3">
        <v>103</v>
      </c>
      <c r="E35" s="3">
        <v>94</v>
      </c>
      <c r="G35" s="11">
        <v>0.10290099193544011</v>
      </c>
      <c r="H35" s="12"/>
      <c r="J35" s="10">
        <f t="shared" si="8"/>
        <v>20.580198387088021</v>
      </c>
      <c r="K35" s="10">
        <f t="shared" si="9"/>
        <v>12.348119032252814</v>
      </c>
      <c r="L35" s="10">
        <f t="shared" si="10"/>
        <v>7.614673403222568</v>
      </c>
      <c r="M35" s="10">
        <f t="shared" si="11"/>
        <v>2.7783267822568831</v>
      </c>
    </row>
    <row r="36" spans="1:13" x14ac:dyDescent="0.25">
      <c r="A36" s="3" t="s">
        <v>12</v>
      </c>
      <c r="B36" s="3">
        <v>200</v>
      </c>
      <c r="C36" s="3">
        <v>120</v>
      </c>
      <c r="D36" s="3">
        <v>74</v>
      </c>
      <c r="E36" s="3">
        <v>27</v>
      </c>
      <c r="G36" s="11">
        <v>0.13093615353888896</v>
      </c>
      <c r="H36" s="12"/>
      <c r="J36" s="10">
        <f t="shared" si="8"/>
        <v>2.8805953778555571</v>
      </c>
      <c r="K36" s="10">
        <f t="shared" si="9"/>
        <v>2.2259146101611123</v>
      </c>
      <c r="L36" s="10">
        <f t="shared" si="10"/>
        <v>1.3093615353888897</v>
      </c>
      <c r="M36" s="10">
        <f t="shared" si="11"/>
        <v>8.6417861335666721</v>
      </c>
    </row>
    <row r="37" spans="1:13" x14ac:dyDescent="0.25">
      <c r="A37" s="3" t="s">
        <v>13</v>
      </c>
      <c r="B37" s="3">
        <v>22</v>
      </c>
      <c r="C37" s="3">
        <v>17</v>
      </c>
      <c r="D37" s="3">
        <v>10</v>
      </c>
      <c r="E37" s="3">
        <v>66</v>
      </c>
      <c r="G37" s="11">
        <v>0.12521920751887627</v>
      </c>
      <c r="H37" s="12"/>
      <c r="J37" s="10">
        <f t="shared" si="8"/>
        <v>11.269728676698865</v>
      </c>
      <c r="K37" s="10">
        <f t="shared" si="9"/>
        <v>3.5061378105285357</v>
      </c>
      <c r="L37" s="10">
        <f t="shared" si="10"/>
        <v>7.5131524511325765</v>
      </c>
      <c r="M37" s="10">
        <f t="shared" si="11"/>
        <v>6.1357411684249374</v>
      </c>
    </row>
    <row r="38" spans="1:13" x14ac:dyDescent="0.25">
      <c r="A38" s="3" t="s">
        <v>14</v>
      </c>
      <c r="B38" s="3">
        <v>90</v>
      </c>
      <c r="C38" s="3">
        <v>28</v>
      </c>
      <c r="D38" s="3">
        <v>60</v>
      </c>
      <c r="E38" s="3">
        <v>49</v>
      </c>
      <c r="G38" s="11">
        <v>9.8860137442410262E-2</v>
      </c>
      <c r="H38" s="12"/>
      <c r="J38" s="10">
        <f t="shared" si="8"/>
        <v>15.817621990785643</v>
      </c>
      <c r="K38" s="10">
        <f t="shared" si="9"/>
        <v>8.6996920949321037</v>
      </c>
      <c r="L38" s="10">
        <f t="shared" si="10"/>
        <v>23.33099243640882</v>
      </c>
      <c r="M38" s="10">
        <f t="shared" si="11"/>
        <v>9.3917130570289746</v>
      </c>
    </row>
    <row r="39" spans="1:13" x14ac:dyDescent="0.25">
      <c r="A39" s="3" t="s">
        <v>15</v>
      </c>
      <c r="B39" s="3">
        <v>160</v>
      </c>
      <c r="C39" s="3">
        <v>88</v>
      </c>
      <c r="D39" s="3">
        <v>236</v>
      </c>
      <c r="E39" s="3">
        <v>95</v>
      </c>
      <c r="G39" s="11">
        <v>0.12553974546212257</v>
      </c>
      <c r="H39" s="12"/>
      <c r="J39" s="10">
        <f t="shared" si="8"/>
        <v>10.419798873356173</v>
      </c>
      <c r="K39" s="10">
        <f t="shared" si="9"/>
        <v>3.3895731274773095</v>
      </c>
      <c r="L39" s="10">
        <f t="shared" si="10"/>
        <v>2.0086359273939611</v>
      </c>
      <c r="M39" s="10">
        <f t="shared" si="11"/>
        <v>3.5151128729394321</v>
      </c>
    </row>
    <row r="40" spans="1:13" x14ac:dyDescent="0.25">
      <c r="A40" s="3" t="s">
        <v>16</v>
      </c>
      <c r="B40" s="3">
        <v>83</v>
      </c>
      <c r="C40" s="3">
        <v>27</v>
      </c>
      <c r="D40" s="3">
        <v>16</v>
      </c>
      <c r="E40" s="3">
        <v>28</v>
      </c>
      <c r="G40" s="11">
        <v>0.17195979675250389</v>
      </c>
      <c r="H40" s="12"/>
      <c r="J40" s="10">
        <f t="shared" si="8"/>
        <v>15.47638170772535</v>
      </c>
      <c r="K40" s="10">
        <f t="shared" si="9"/>
        <v>4.1270351220600929</v>
      </c>
      <c r="L40" s="10">
        <f t="shared" si="10"/>
        <v>11.005426992160249</v>
      </c>
      <c r="M40" s="10">
        <f t="shared" si="11"/>
        <v>12.209145569427776</v>
      </c>
    </row>
    <row r="41" spans="1:13" x14ac:dyDescent="0.25">
      <c r="A41" s="3" t="s">
        <v>17</v>
      </c>
      <c r="B41" s="3">
        <v>90</v>
      </c>
      <c r="C41" s="3">
        <v>24</v>
      </c>
      <c r="D41" s="3">
        <v>64</v>
      </c>
      <c r="E41" s="3">
        <v>71</v>
      </c>
      <c r="G41" s="11">
        <v>0.10579046402195924</v>
      </c>
      <c r="H41" s="12"/>
      <c r="J41" s="15">
        <f t="shared" si="8"/>
        <v>21.158092804391849</v>
      </c>
      <c r="K41" s="15">
        <f t="shared" si="9"/>
        <v>7.0879610894712695</v>
      </c>
      <c r="L41" s="15">
        <f t="shared" si="10"/>
        <v>8.7806085138226173</v>
      </c>
      <c r="M41" s="15">
        <f t="shared" si="11"/>
        <v>19.042283523952662</v>
      </c>
    </row>
    <row r="42" spans="1:13" x14ac:dyDescent="0.25">
      <c r="A42" s="3" t="s">
        <v>18</v>
      </c>
      <c r="B42" s="3">
        <v>200</v>
      </c>
      <c r="C42" s="3">
        <v>67</v>
      </c>
      <c r="D42" s="3">
        <v>83</v>
      </c>
      <c r="E42" s="3">
        <v>180</v>
      </c>
      <c r="I42" s="19" t="s">
        <v>55</v>
      </c>
      <c r="J42" s="20">
        <f>SUM(J32:J41)</f>
        <v>118.80679043931656</v>
      </c>
      <c r="K42" s="20">
        <f t="shared" ref="K42:M42" si="12">SUM(K32:K41)</f>
        <v>51.856731576570553</v>
      </c>
      <c r="L42" s="20">
        <f t="shared" si="12"/>
        <v>85.421483217392833</v>
      </c>
      <c r="M42" s="20">
        <f t="shared" si="12"/>
        <v>89.530882916424829</v>
      </c>
    </row>
    <row r="45" spans="1:13" x14ac:dyDescent="0.25">
      <c r="A45" s="38" t="s">
        <v>2</v>
      </c>
      <c r="B45" s="40" t="s">
        <v>3</v>
      </c>
      <c r="C45" s="41"/>
      <c r="D45" s="41"/>
      <c r="E45" s="42"/>
      <c r="G45" s="8" t="s">
        <v>53</v>
      </c>
      <c r="J45" s="8" t="s">
        <v>57</v>
      </c>
      <c r="K45" s="19" t="s">
        <v>58</v>
      </c>
      <c r="L45" s="8" t="s">
        <v>59</v>
      </c>
      <c r="M45" s="19" t="s">
        <v>60</v>
      </c>
    </row>
    <row r="46" spans="1:13" x14ac:dyDescent="0.25">
      <c r="A46" s="39"/>
      <c r="B46" s="19" t="s">
        <v>4</v>
      </c>
      <c r="C46" s="19" t="s">
        <v>5</v>
      </c>
      <c r="D46" s="19" t="s">
        <v>6</v>
      </c>
      <c r="E46" s="19" t="s">
        <v>7</v>
      </c>
      <c r="G46" s="11">
        <v>0.14250013844939333</v>
      </c>
      <c r="H46" s="12"/>
      <c r="J46" s="10">
        <f t="shared" ref="J46:J55" si="13">B47*G46</f>
        <v>14.250013844939332</v>
      </c>
      <c r="K46" s="10">
        <f t="shared" ref="K46:K55" si="14">C47*G46</f>
        <v>11.400011075951467</v>
      </c>
      <c r="L46" s="10">
        <f t="shared" ref="L46:L55" si="15">D47*G46</f>
        <v>12.8250124604454</v>
      </c>
      <c r="M46" s="10">
        <f t="shared" ref="M46:M55" si="16">E47*G46</f>
        <v>21.375020767408998</v>
      </c>
    </row>
    <row r="47" spans="1:13" x14ac:dyDescent="0.25">
      <c r="A47" s="3" t="s">
        <v>9</v>
      </c>
      <c r="B47" s="3">
        <v>100</v>
      </c>
      <c r="C47" s="3">
        <v>80</v>
      </c>
      <c r="D47" s="3">
        <v>90</v>
      </c>
      <c r="E47" s="3">
        <v>150</v>
      </c>
      <c r="G47" s="11">
        <v>8.7194997404569707E-2</v>
      </c>
      <c r="H47" s="12"/>
      <c r="J47" s="10">
        <f t="shared" si="13"/>
        <v>0.87194997404569707</v>
      </c>
      <c r="K47" s="10">
        <f t="shared" si="14"/>
        <v>0.52316998442741824</v>
      </c>
      <c r="L47" s="10">
        <f t="shared" si="15"/>
        <v>1.7438999480913941</v>
      </c>
      <c r="M47" s="10">
        <f t="shared" si="16"/>
        <v>0.69755997923655766</v>
      </c>
    </row>
    <row r="48" spans="1:13" x14ac:dyDescent="0.25">
      <c r="A48" s="3" t="s">
        <v>10</v>
      </c>
      <c r="B48" s="3">
        <v>10</v>
      </c>
      <c r="C48" s="3">
        <v>6</v>
      </c>
      <c r="D48" s="3">
        <v>20</v>
      </c>
      <c r="E48" s="3">
        <v>8</v>
      </c>
      <c r="G48" s="11">
        <v>0.1313350818335754</v>
      </c>
      <c r="H48" s="12"/>
      <c r="J48" s="10">
        <f t="shared" si="13"/>
        <v>10.638141628519607</v>
      </c>
      <c r="K48" s="10">
        <f t="shared" si="14"/>
        <v>1.3133508183357541</v>
      </c>
      <c r="L48" s="10">
        <f t="shared" si="15"/>
        <v>13.527513428858265</v>
      </c>
      <c r="M48" s="10">
        <f t="shared" si="16"/>
        <v>12.345497692356087</v>
      </c>
    </row>
    <row r="49" spans="1:13" x14ac:dyDescent="0.25">
      <c r="A49" s="3" t="s">
        <v>11</v>
      </c>
      <c r="B49" s="3">
        <v>81</v>
      </c>
      <c r="C49" s="3">
        <v>10</v>
      </c>
      <c r="D49" s="3">
        <v>103</v>
      </c>
      <c r="E49" s="3">
        <v>94</v>
      </c>
      <c r="G49" s="11">
        <v>0.11416296599038972</v>
      </c>
      <c r="H49" s="12"/>
      <c r="J49" s="10">
        <f t="shared" si="13"/>
        <v>22.832593198077944</v>
      </c>
      <c r="K49" s="10">
        <f t="shared" si="14"/>
        <v>13.699555918846766</v>
      </c>
      <c r="L49" s="10">
        <f t="shared" si="15"/>
        <v>8.4480594832888389</v>
      </c>
      <c r="M49" s="10">
        <f t="shared" si="16"/>
        <v>3.0824000817405226</v>
      </c>
    </row>
    <row r="50" spans="1:13" x14ac:dyDescent="0.25">
      <c r="A50" s="3" t="s">
        <v>12</v>
      </c>
      <c r="B50" s="3">
        <v>200</v>
      </c>
      <c r="C50" s="3">
        <v>120</v>
      </c>
      <c r="D50" s="3">
        <v>74</v>
      </c>
      <c r="E50" s="3">
        <v>27</v>
      </c>
      <c r="G50" s="11">
        <v>8.2660773712054686E-2</v>
      </c>
      <c r="H50" s="12"/>
      <c r="J50" s="10">
        <f t="shared" si="13"/>
        <v>1.818537021665203</v>
      </c>
      <c r="K50" s="10">
        <f t="shared" si="14"/>
        <v>1.4052331531049296</v>
      </c>
      <c r="L50" s="10">
        <f t="shared" si="15"/>
        <v>0.82660773712054691</v>
      </c>
      <c r="M50" s="10">
        <f t="shared" si="16"/>
        <v>5.4556110649956091</v>
      </c>
    </row>
    <row r="51" spans="1:13" x14ac:dyDescent="0.25">
      <c r="A51" s="3" t="s">
        <v>13</v>
      </c>
      <c r="B51" s="3">
        <v>22</v>
      </c>
      <c r="C51" s="3">
        <v>17</v>
      </c>
      <c r="D51" s="3">
        <v>10</v>
      </c>
      <c r="E51" s="3">
        <v>66</v>
      </c>
      <c r="G51" s="11">
        <v>4.8514942877544223E-2</v>
      </c>
      <c r="H51" s="12"/>
      <c r="J51" s="10">
        <f t="shared" si="13"/>
        <v>4.3663448589789802</v>
      </c>
      <c r="K51" s="10">
        <f t="shared" si="14"/>
        <v>1.3584184005712383</v>
      </c>
      <c r="L51" s="10">
        <f t="shared" si="15"/>
        <v>2.9108965726526534</v>
      </c>
      <c r="M51" s="10">
        <f t="shared" si="16"/>
        <v>2.3772322009996669</v>
      </c>
    </row>
    <row r="52" spans="1:13" x14ac:dyDescent="0.25">
      <c r="A52" s="3" t="s">
        <v>14</v>
      </c>
      <c r="B52" s="3">
        <v>90</v>
      </c>
      <c r="C52" s="3">
        <v>28</v>
      </c>
      <c r="D52" s="3">
        <v>60</v>
      </c>
      <c r="E52" s="3">
        <v>49</v>
      </c>
      <c r="G52" s="11">
        <v>0.13705388718108324</v>
      </c>
      <c r="H52" s="12"/>
      <c r="J52" s="10">
        <f t="shared" si="13"/>
        <v>21.928621948973319</v>
      </c>
      <c r="K52" s="10">
        <f t="shared" si="14"/>
        <v>12.060742071935326</v>
      </c>
      <c r="L52" s="10">
        <f t="shared" si="15"/>
        <v>32.344717374735644</v>
      </c>
      <c r="M52" s="10">
        <f t="shared" si="16"/>
        <v>13.020119282202907</v>
      </c>
    </row>
    <row r="53" spans="1:13" x14ac:dyDescent="0.25">
      <c r="A53" s="3" t="s">
        <v>15</v>
      </c>
      <c r="B53" s="3">
        <v>160</v>
      </c>
      <c r="C53" s="3">
        <v>88</v>
      </c>
      <c r="D53" s="3">
        <v>236</v>
      </c>
      <c r="E53" s="3">
        <v>95</v>
      </c>
      <c r="G53" s="11">
        <v>6.97816923489121E-2</v>
      </c>
      <c r="H53" s="12"/>
      <c r="J53" s="10">
        <f t="shared" si="13"/>
        <v>5.7918804649597044</v>
      </c>
      <c r="K53" s="10">
        <f t="shared" si="14"/>
        <v>1.8841056934206266</v>
      </c>
      <c r="L53" s="10">
        <f t="shared" si="15"/>
        <v>1.1165070775825936</v>
      </c>
      <c r="M53" s="10">
        <f t="shared" si="16"/>
        <v>1.9538873857695389</v>
      </c>
    </row>
    <row r="54" spans="1:13" x14ac:dyDescent="0.25">
      <c r="A54" s="3" t="s">
        <v>16</v>
      </c>
      <c r="B54" s="3">
        <v>83</v>
      </c>
      <c r="C54" s="3">
        <v>27</v>
      </c>
      <c r="D54" s="3">
        <v>16</v>
      </c>
      <c r="E54" s="3">
        <v>28</v>
      </c>
      <c r="G54" s="11">
        <v>4.5266579715316314E-2</v>
      </c>
      <c r="H54" s="12"/>
      <c r="J54" s="10">
        <f t="shared" si="13"/>
        <v>4.0739921743784686</v>
      </c>
      <c r="K54" s="10">
        <f t="shared" si="14"/>
        <v>1.0863979131675916</v>
      </c>
      <c r="L54" s="10">
        <f t="shared" si="15"/>
        <v>2.8970611017802441</v>
      </c>
      <c r="M54" s="10">
        <f t="shared" si="16"/>
        <v>3.2139271597874584</v>
      </c>
    </row>
    <row r="55" spans="1:13" x14ac:dyDescent="0.25">
      <c r="A55" s="3" t="s">
        <v>17</v>
      </c>
      <c r="B55" s="3">
        <v>90</v>
      </c>
      <c r="C55" s="3">
        <v>24</v>
      </c>
      <c r="D55" s="3">
        <v>64</v>
      </c>
      <c r="E55" s="3">
        <v>71</v>
      </c>
      <c r="G55" s="11">
        <v>0.12977758205087772</v>
      </c>
      <c r="H55" s="12"/>
      <c r="J55" s="10">
        <f t="shared" si="13"/>
        <v>25.955516410175544</v>
      </c>
      <c r="K55" s="10">
        <f t="shared" si="14"/>
        <v>8.6950979974088067</v>
      </c>
      <c r="L55" s="10">
        <f t="shared" si="15"/>
        <v>10.771539310222851</v>
      </c>
      <c r="M55" s="10">
        <f t="shared" si="16"/>
        <v>23.35996476915799</v>
      </c>
    </row>
    <row r="56" spans="1:13" x14ac:dyDescent="0.25">
      <c r="A56" s="3" t="s">
        <v>18</v>
      </c>
      <c r="B56" s="3">
        <v>200</v>
      </c>
      <c r="C56" s="3">
        <v>67</v>
      </c>
      <c r="D56" s="3">
        <v>83</v>
      </c>
      <c r="E56" s="3">
        <v>180</v>
      </c>
      <c r="I56" s="19" t="s">
        <v>55</v>
      </c>
      <c r="J56" s="20">
        <f>SUM(J46:J55)</f>
        <v>112.5275915247138</v>
      </c>
      <c r="K56" s="20">
        <f t="shared" ref="K56:M56" si="17">SUM(K46:K55)</f>
        <v>53.426083027169938</v>
      </c>
      <c r="L56" s="20">
        <f t="shared" si="17"/>
        <v>87.411814494778426</v>
      </c>
      <c r="M56" s="20">
        <f t="shared" si="17"/>
        <v>86.881220383655346</v>
      </c>
    </row>
    <row r="60" spans="1:13" x14ac:dyDescent="0.25">
      <c r="A60" t="s">
        <v>90</v>
      </c>
      <c r="B60" s="12">
        <v>1.2065503623536873</v>
      </c>
      <c r="C60" s="12">
        <v>1.2048271973589899</v>
      </c>
      <c r="D60" s="12">
        <v>0.98824864156371639</v>
      </c>
      <c r="E60" s="12"/>
    </row>
    <row r="61" spans="1:13" x14ac:dyDescent="0.25">
      <c r="A61" t="s">
        <v>91</v>
      </c>
      <c r="B61" s="12">
        <v>119.83129312470246</v>
      </c>
      <c r="C61" s="12">
        <v>52.392785647798434</v>
      </c>
      <c r="D61" s="12">
        <v>83.232894490726494</v>
      </c>
      <c r="E61" s="12">
        <v>83.820471527837654</v>
      </c>
    </row>
    <row r="62" spans="1:13" x14ac:dyDescent="0.25">
      <c r="A62" t="s">
        <v>93</v>
      </c>
      <c r="B62" s="12">
        <v>118.80679043931656</v>
      </c>
      <c r="C62" s="12">
        <v>51.856731576570553</v>
      </c>
      <c r="D62" s="12">
        <v>85.421483217392833</v>
      </c>
      <c r="E62" s="12">
        <v>89.530882916424829</v>
      </c>
    </row>
    <row r="63" spans="1:13" x14ac:dyDescent="0.25">
      <c r="A63" t="s">
        <v>92</v>
      </c>
      <c r="B63" s="12">
        <v>112.5275915247138</v>
      </c>
      <c r="C63" s="12">
        <v>53.426083027169938</v>
      </c>
      <c r="D63" s="12">
        <v>87.411814494778426</v>
      </c>
      <c r="E63" s="12">
        <v>86.881220383655346</v>
      </c>
    </row>
    <row r="65" spans="1:5" x14ac:dyDescent="0.25">
      <c r="A65" t="s">
        <v>72</v>
      </c>
    </row>
    <row r="66" spans="1:5" x14ac:dyDescent="0.25">
      <c r="A66" t="s">
        <v>73</v>
      </c>
      <c r="B66" s="12">
        <f>B61/$B$60</f>
        <v>99.317274159149605</v>
      </c>
      <c r="C66" s="12">
        <f t="shared" ref="C66:E66" si="18">C61/$B$60</f>
        <v>43.423620996302887</v>
      </c>
      <c r="D66" s="12">
        <f t="shared" si="18"/>
        <v>68.9841858970224</v>
      </c>
      <c r="E66" s="12">
        <f t="shared" si="18"/>
        <v>69.471175131325836</v>
      </c>
    </row>
    <row r="67" spans="1:5" x14ac:dyDescent="0.25">
      <c r="A67" t="s">
        <v>74</v>
      </c>
      <c r="B67" s="12">
        <f>B62/$C$60</f>
        <v>98.608987828083471</v>
      </c>
      <c r="C67" s="12">
        <f t="shared" ref="C67:E67" si="19">C62/$C$60</f>
        <v>43.040804266571797</v>
      </c>
      <c r="D67" s="12">
        <f t="shared" si="19"/>
        <v>70.899364991626001</v>
      </c>
      <c r="E67" s="12">
        <f t="shared" si="19"/>
        <v>74.310144320014246</v>
      </c>
    </row>
    <row r="68" spans="1:5" x14ac:dyDescent="0.25">
      <c r="A68" t="s">
        <v>75</v>
      </c>
      <c r="B68" s="12">
        <f>B63/$D$60</f>
        <v>113.86566780062574</v>
      </c>
      <c r="C68" s="12">
        <f t="shared" ref="C68:E68" si="20">C63/$D$60</f>
        <v>54.061377653535928</v>
      </c>
      <c r="D68" s="12">
        <f t="shared" si="20"/>
        <v>88.451236681151187</v>
      </c>
      <c r="E68" s="12">
        <f t="shared" si="20"/>
        <v>87.914333225070024</v>
      </c>
    </row>
  </sheetData>
  <mergeCells count="8">
    <mergeCell ref="A45:A46"/>
    <mergeCell ref="B45:E45"/>
    <mergeCell ref="A2:C2"/>
    <mergeCell ref="F3:H3"/>
    <mergeCell ref="A17:A18"/>
    <mergeCell ref="B17:E17"/>
    <mergeCell ref="A31:A32"/>
    <mergeCell ref="B31:E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420BB-A394-41A0-983D-B88137034607}">
  <dimension ref="A1:O61"/>
  <sheetViews>
    <sheetView topLeftCell="A31" workbookViewId="0">
      <selection activeCell="F20" sqref="F20:H20"/>
    </sheetView>
  </sheetViews>
  <sheetFormatPr defaultRowHeight="15" x14ac:dyDescent="0.25"/>
  <cols>
    <col min="1" max="1" width="19.85546875" customWidth="1"/>
    <col min="2" max="2" width="11.85546875" customWidth="1"/>
    <col min="3" max="3" width="12.85546875" customWidth="1"/>
    <col min="4" max="4" width="16" customWidth="1"/>
    <col min="5" max="5" width="18.42578125" customWidth="1"/>
    <col min="7" max="7" width="15" customWidth="1"/>
    <col min="8" max="8" width="11.7109375" customWidth="1"/>
  </cols>
  <sheetData>
    <row r="1" spans="1:15" x14ac:dyDescent="0.25">
      <c r="A1" s="28" t="s">
        <v>2</v>
      </c>
      <c r="B1" s="28" t="s">
        <v>3</v>
      </c>
      <c r="C1" s="28"/>
      <c r="D1" s="28"/>
      <c r="E1" s="28"/>
      <c r="G1" s="44" t="s">
        <v>72</v>
      </c>
      <c r="H1" s="44"/>
      <c r="I1" s="44"/>
      <c r="J1" s="44"/>
      <c r="K1" s="44"/>
      <c r="M1" s="28" t="s">
        <v>54</v>
      </c>
      <c r="N1" s="28"/>
      <c r="O1" s="28"/>
    </row>
    <row r="2" spans="1:15" x14ac:dyDescent="0.25">
      <c r="A2" s="28"/>
      <c r="B2" s="8" t="s">
        <v>4</v>
      </c>
      <c r="C2" s="8" t="s">
        <v>5</v>
      </c>
      <c r="D2" s="8" t="s">
        <v>6</v>
      </c>
      <c r="E2" s="8" t="s">
        <v>7</v>
      </c>
      <c r="G2" s="3" t="s">
        <v>73</v>
      </c>
      <c r="H2" s="10">
        <v>99.317274159149605</v>
      </c>
      <c r="I2" s="10">
        <v>43.423620996302887</v>
      </c>
      <c r="J2" s="10">
        <v>68.9841858970224</v>
      </c>
      <c r="K2" s="10">
        <v>69.471175131325836</v>
      </c>
      <c r="M2" s="11">
        <v>8.6815406581061308E-2</v>
      </c>
      <c r="N2" s="11">
        <v>0.10749450878975035</v>
      </c>
      <c r="O2" s="11">
        <v>0.14250013844939333</v>
      </c>
    </row>
    <row r="3" spans="1:15" x14ac:dyDescent="0.25">
      <c r="A3" s="3" t="s">
        <v>9</v>
      </c>
      <c r="B3" s="2">
        <v>100</v>
      </c>
      <c r="C3" s="2">
        <v>80</v>
      </c>
      <c r="D3" s="2">
        <v>90</v>
      </c>
      <c r="E3" s="2">
        <v>150</v>
      </c>
      <c r="G3" s="3" t="s">
        <v>74</v>
      </c>
      <c r="H3" s="10">
        <v>98.608987828083471</v>
      </c>
      <c r="I3" s="10">
        <v>43.040804266571797</v>
      </c>
      <c r="J3" s="10">
        <v>70.899364991626001</v>
      </c>
      <c r="K3" s="10">
        <v>74.310144320014246</v>
      </c>
      <c r="M3" s="11">
        <v>0.12619515490972899</v>
      </c>
      <c r="N3" s="11">
        <v>0.122130983115775</v>
      </c>
      <c r="O3" s="11">
        <v>8.7194997404569707E-2</v>
      </c>
    </row>
    <row r="4" spans="1:15" x14ac:dyDescent="0.25">
      <c r="A4" s="3" t="s">
        <v>10</v>
      </c>
      <c r="B4" s="2">
        <v>10</v>
      </c>
      <c r="C4" s="2">
        <v>6</v>
      </c>
      <c r="D4" s="2">
        <v>20</v>
      </c>
      <c r="E4" s="2">
        <v>8</v>
      </c>
      <c r="G4" s="3" t="s">
        <v>75</v>
      </c>
      <c r="H4" s="10">
        <v>113.86566780062574</v>
      </c>
      <c r="I4" s="10">
        <v>54.061377653535928</v>
      </c>
      <c r="J4" s="10">
        <v>88.451236681151187</v>
      </c>
      <c r="K4" s="10">
        <v>87.914333225070024</v>
      </c>
      <c r="M4" s="11">
        <v>8.997984785855119E-2</v>
      </c>
      <c r="N4" s="11">
        <v>0.11399520878126329</v>
      </c>
      <c r="O4" s="11">
        <v>0.1313350818335754</v>
      </c>
    </row>
    <row r="5" spans="1:15" x14ac:dyDescent="0.25">
      <c r="A5" s="3" t="s">
        <v>11</v>
      </c>
      <c r="B5" s="2">
        <v>81</v>
      </c>
      <c r="C5" s="2">
        <v>10</v>
      </c>
      <c r="D5" s="2">
        <v>103</v>
      </c>
      <c r="E5" s="2">
        <v>94</v>
      </c>
      <c r="M5" s="11">
        <v>0.11651166389124946</v>
      </c>
      <c r="N5" s="11">
        <v>0.10290099193544011</v>
      </c>
      <c r="O5" s="11">
        <v>0.11416296599038972</v>
      </c>
    </row>
    <row r="6" spans="1:15" x14ac:dyDescent="0.25">
      <c r="A6" s="3" t="s">
        <v>12</v>
      </c>
      <c r="B6" s="2">
        <v>200</v>
      </c>
      <c r="C6" s="2">
        <v>120</v>
      </c>
      <c r="D6" s="2">
        <v>74</v>
      </c>
      <c r="E6" s="2">
        <v>27</v>
      </c>
      <c r="M6" s="11">
        <v>0.12294919688830741</v>
      </c>
      <c r="N6" s="11">
        <v>0.13093615353888896</v>
      </c>
      <c r="O6" s="11">
        <v>8.2660773712054686E-2</v>
      </c>
    </row>
    <row r="7" spans="1:15" x14ac:dyDescent="0.25">
      <c r="A7" s="3" t="s">
        <v>13</v>
      </c>
      <c r="B7" s="2">
        <v>22</v>
      </c>
      <c r="C7" s="2">
        <v>17</v>
      </c>
      <c r="D7" s="2">
        <v>10</v>
      </c>
      <c r="E7" s="2">
        <v>66</v>
      </c>
      <c r="M7" s="11">
        <v>0.18137007782675998</v>
      </c>
      <c r="N7" s="11">
        <v>0.12521920751887627</v>
      </c>
      <c r="O7" s="11">
        <v>4.8514942877544223E-2</v>
      </c>
    </row>
    <row r="8" spans="1:15" x14ac:dyDescent="0.25">
      <c r="A8" s="3" t="s">
        <v>14</v>
      </c>
      <c r="B8" s="2">
        <v>90</v>
      </c>
      <c r="C8" s="2">
        <v>28</v>
      </c>
      <c r="D8" s="2">
        <v>60</v>
      </c>
      <c r="E8" s="2">
        <v>49</v>
      </c>
      <c r="M8" s="11">
        <v>9.9459361546385253E-2</v>
      </c>
      <c r="N8" s="11">
        <v>9.8860137442410262E-2</v>
      </c>
      <c r="O8" s="11">
        <v>0.13705388718108324</v>
      </c>
    </row>
    <row r="9" spans="1:15" x14ac:dyDescent="0.25">
      <c r="A9" s="3" t="s">
        <v>15</v>
      </c>
      <c r="B9" s="2">
        <v>160</v>
      </c>
      <c r="C9" s="2">
        <v>88</v>
      </c>
      <c r="D9" s="2">
        <v>236</v>
      </c>
      <c r="E9" s="2">
        <v>95</v>
      </c>
      <c r="M9" s="11">
        <v>0.1455589372975846</v>
      </c>
      <c r="N9" s="11">
        <v>0.12553974546212257</v>
      </c>
      <c r="O9" s="11">
        <v>6.97816923489121E-2</v>
      </c>
    </row>
    <row r="10" spans="1:15" x14ac:dyDescent="0.25">
      <c r="A10" s="3" t="s">
        <v>16</v>
      </c>
      <c r="B10" s="2">
        <v>83</v>
      </c>
      <c r="C10" s="2">
        <v>27</v>
      </c>
      <c r="D10" s="2">
        <v>16</v>
      </c>
      <c r="E10" s="2">
        <v>28</v>
      </c>
      <c r="M10" s="11">
        <v>0.13880110570161505</v>
      </c>
      <c r="N10" s="11">
        <v>0.17195979675250389</v>
      </c>
      <c r="O10" s="11">
        <v>4.5266579715316314E-2</v>
      </c>
    </row>
    <row r="11" spans="1:15" x14ac:dyDescent="0.25">
      <c r="A11" s="3" t="s">
        <v>17</v>
      </c>
      <c r="B11" s="2">
        <v>90</v>
      </c>
      <c r="C11" s="2">
        <v>24</v>
      </c>
      <c r="D11" s="2">
        <v>64</v>
      </c>
      <c r="E11" s="2">
        <v>71</v>
      </c>
      <c r="M11" s="11">
        <v>9.8909609852444041E-2</v>
      </c>
      <c r="N11" s="11">
        <v>0.10579046402195924</v>
      </c>
      <c r="O11" s="11">
        <v>0.12977758205087772</v>
      </c>
    </row>
    <row r="12" spans="1:15" x14ac:dyDescent="0.25">
      <c r="A12" s="3" t="s">
        <v>18</v>
      </c>
      <c r="B12" s="2">
        <v>200</v>
      </c>
      <c r="C12" s="2">
        <v>67</v>
      </c>
      <c r="D12" s="2">
        <v>83</v>
      </c>
      <c r="E12" s="2">
        <v>180</v>
      </c>
    </row>
    <row r="17" spans="1:8" x14ac:dyDescent="0.25">
      <c r="A17" s="28" t="s">
        <v>76</v>
      </c>
      <c r="B17" s="28"/>
      <c r="C17" s="28"/>
      <c r="D17" s="28"/>
      <c r="F17" s="33" t="s">
        <v>78</v>
      </c>
      <c r="G17" s="33"/>
      <c r="H17" s="33"/>
    </row>
    <row r="18" spans="1:8" x14ac:dyDescent="0.25">
      <c r="A18" s="8" t="s">
        <v>47</v>
      </c>
      <c r="B18" s="8" t="s">
        <v>48</v>
      </c>
      <c r="C18" s="8" t="s">
        <v>49</v>
      </c>
      <c r="D18" s="8" t="s">
        <v>55</v>
      </c>
      <c r="F18" s="1" t="s">
        <v>80</v>
      </c>
      <c r="G18" s="45">
        <v>39008.58993875789</v>
      </c>
      <c r="H18" s="45"/>
    </row>
    <row r="19" spans="1:8" x14ac:dyDescent="0.25">
      <c r="A19" s="11">
        <f>((B3-$H$2)^2 + (C3-$I$2)^2 + (D3-$J$2)^2 + (E3-$K$2)^2) * M2</f>
        <v>717.51663366789353</v>
      </c>
      <c r="B19" s="11">
        <f>((B3-$H$3)^2 + (C3-$I$3)^2 + (D3-$J$3)^2 + (E3-$K$3)^2) * N2</f>
        <v>802.09237548659905</v>
      </c>
      <c r="C19" s="11">
        <f>((B3-$H$4)^2 + (C3-$I$4)^2 + (D3-$J$4)^2 + (E3-$K$4)^2) * O2</f>
        <v>672.89955599961559</v>
      </c>
      <c r="D19" s="11">
        <f>SUM(A19:C19)</f>
        <v>2192.5085651541081</v>
      </c>
      <c r="F19" s="2" t="s">
        <v>95</v>
      </c>
      <c r="G19" s="45">
        <v>38781.26719241403</v>
      </c>
      <c r="H19" s="45"/>
    </row>
    <row r="20" spans="1:8" x14ac:dyDescent="0.25">
      <c r="A20" s="11">
        <f t="shared" ref="A20:A28" si="0">((B4-$H$2)^2 + (C4-$I$2)^2 + (D4-$J$2)^2 + (E4-$K$2)^2) * M3</f>
        <v>1963.1244779407962</v>
      </c>
      <c r="B20" s="11">
        <f t="shared" ref="B20:B28" si="1">((B4-$H$3)^2 + (C4-$I$3)^2 + (D4-$J$3)^2 + (E4-$K$3)^2) * N3</f>
        <v>1979.9086628361686</v>
      </c>
      <c r="C20" s="11">
        <f t="shared" ref="C20:C28" si="2">((B4-$H$4)^2 + (C4-$I$4)^2 + (D4-$J$4)^2 + (E4-$K$4)^2) * O3</f>
        <v>2107.4896093295019</v>
      </c>
      <c r="D20" s="11">
        <f t="shared" ref="D20:D28" si="3">SUM(A20:C20)</f>
        <v>6050.5227501064664</v>
      </c>
      <c r="F20" s="2" t="s">
        <v>96</v>
      </c>
      <c r="G20" s="45">
        <f>G18-G19</f>
        <v>227.32274634385976</v>
      </c>
      <c r="H20" s="45"/>
    </row>
    <row r="21" spans="1:8" x14ac:dyDescent="0.25">
      <c r="A21" s="11">
        <f t="shared" si="0"/>
        <v>288.96126826505696</v>
      </c>
      <c r="B21" s="11">
        <f t="shared" si="1"/>
        <v>321.45650090776775</v>
      </c>
      <c r="C21" s="11">
        <f t="shared" si="2"/>
        <v>429.49973008704808</v>
      </c>
      <c r="D21" s="11">
        <f t="shared" si="3"/>
        <v>1039.9174992598728</v>
      </c>
    </row>
    <row r="22" spans="1:8" x14ac:dyDescent="0.25">
      <c r="A22" s="11">
        <f t="shared" si="0"/>
        <v>2077.3927388798552</v>
      </c>
      <c r="B22" s="11">
        <f t="shared" si="1"/>
        <v>1898.5972716093111</v>
      </c>
      <c r="C22" s="11">
        <f t="shared" si="2"/>
        <v>1790.8081569671219</v>
      </c>
      <c r="D22" s="11">
        <f t="shared" si="3"/>
        <v>5766.798167456288</v>
      </c>
    </row>
    <row r="23" spans="1:8" x14ac:dyDescent="0.25">
      <c r="A23" s="11">
        <f t="shared" si="0"/>
        <v>1250.0677472273501</v>
      </c>
      <c r="B23" s="11">
        <f t="shared" si="1"/>
        <v>1351.8963619445351</v>
      </c>
      <c r="C23" s="11">
        <f t="shared" si="2"/>
        <v>1359.578051408223</v>
      </c>
      <c r="D23" s="11">
        <f t="shared" si="3"/>
        <v>3961.542160580108</v>
      </c>
    </row>
    <row r="24" spans="1:8" x14ac:dyDescent="0.25">
      <c r="A24" s="11">
        <f t="shared" si="0"/>
        <v>149.53677982320596</v>
      </c>
      <c r="B24" s="11">
        <f t="shared" si="1"/>
        <v>132.69980637325676</v>
      </c>
      <c r="C24" s="11">
        <f t="shared" si="2"/>
        <v>173.32272401666776</v>
      </c>
      <c r="D24" s="11">
        <f t="shared" si="3"/>
        <v>455.55931021313052</v>
      </c>
    </row>
    <row r="25" spans="1:8" x14ac:dyDescent="0.25">
      <c r="A25" s="11">
        <f t="shared" si="0"/>
        <v>3403.0467961299419</v>
      </c>
      <c r="B25" s="11">
        <f t="shared" si="1"/>
        <v>3309.4889655293068</v>
      </c>
      <c r="C25" s="11">
        <f t="shared" si="2"/>
        <v>3440.1966015776102</v>
      </c>
      <c r="D25" s="11">
        <f t="shared" si="3"/>
        <v>10152.732363236859</v>
      </c>
    </row>
    <row r="26" spans="1:8" x14ac:dyDescent="0.25">
      <c r="A26" s="11">
        <f t="shared" si="0"/>
        <v>736.98980242417645</v>
      </c>
      <c r="B26" s="11">
        <f t="shared" si="1"/>
        <v>710.4944047122151</v>
      </c>
      <c r="C26" s="11">
        <f t="shared" si="2"/>
        <v>734.3767127002003</v>
      </c>
      <c r="D26" s="11">
        <f t="shared" si="3"/>
        <v>2181.8609198365916</v>
      </c>
    </row>
    <row r="27" spans="1:8" x14ac:dyDescent="0.25">
      <c r="A27" s="11">
        <f t="shared" si="0"/>
        <v>68.188550604002927</v>
      </c>
      <c r="B27" s="11">
        <f t="shared" si="1"/>
        <v>85.158823233895347</v>
      </c>
      <c r="C27" s="11">
        <f t="shared" si="2"/>
        <v>106.70302311810627</v>
      </c>
      <c r="D27" s="11">
        <f t="shared" si="3"/>
        <v>260.05039695600453</v>
      </c>
    </row>
    <row r="28" spans="1:8" x14ac:dyDescent="0.25">
      <c r="A28" s="11">
        <f t="shared" si="0"/>
        <v>2285.3976414296394</v>
      </c>
      <c r="B28" s="11">
        <f t="shared" si="1"/>
        <v>2345.4752333147048</v>
      </c>
      <c r="C28" s="11">
        <f t="shared" si="2"/>
        <v>2088.902184870255</v>
      </c>
      <c r="D28" s="11">
        <f t="shared" si="3"/>
        <v>6719.7750596145988</v>
      </c>
    </row>
    <row r="29" spans="1:8" x14ac:dyDescent="0.25">
      <c r="A29" s="13"/>
      <c r="B29" s="13"/>
      <c r="C29" s="17" t="s">
        <v>77</v>
      </c>
      <c r="D29" s="17">
        <f>SUM(D19:D28)</f>
        <v>38781.26719241403</v>
      </c>
    </row>
    <row r="34" spans="1:8" x14ac:dyDescent="0.25">
      <c r="A34" s="28" t="s">
        <v>83</v>
      </c>
      <c r="B34" s="28"/>
      <c r="C34" s="28"/>
      <c r="D34" s="28"/>
      <c r="F34" s="28" t="s">
        <v>85</v>
      </c>
      <c r="G34" s="28"/>
      <c r="H34" s="28"/>
    </row>
    <row r="35" spans="1:8" x14ac:dyDescent="0.25">
      <c r="A35" s="8" t="s">
        <v>47</v>
      </c>
      <c r="B35" s="8" t="s">
        <v>48</v>
      </c>
      <c r="C35" s="8" t="s">
        <v>49</v>
      </c>
      <c r="D35" s="8" t="s">
        <v>84</v>
      </c>
      <c r="F35" s="8" t="s">
        <v>86</v>
      </c>
      <c r="G35" s="8" t="s">
        <v>87</v>
      </c>
      <c r="H35" s="8" t="s">
        <v>88</v>
      </c>
    </row>
    <row r="36" spans="1:8" x14ac:dyDescent="0.25">
      <c r="A36" s="11">
        <f>((B3-$H$2)^2 + (C3-$I$2)^2 + (D3-$J$2)^2 + (E3-$K$2)^2)^(-1/(3-1))</f>
        <v>1.0999739876711165E-2</v>
      </c>
      <c r="B36" s="11">
        <f>((B3-$H$3)^2 + (C3-$I$3)^2 + (D3-$J$3)^2 + (E3-$K$3)^2)^(-1/(3-1))</f>
        <v>1.1576597816993384E-2</v>
      </c>
      <c r="C36" s="11">
        <f>((B3-$H$4)^2 + (C3-$I$4)^2 + (D3-$J$4)^2 + (E3-$K$4)^2)^(-1/(3-1))</f>
        <v>1.4552329588127858E-2</v>
      </c>
      <c r="D36" s="11">
        <f>SUM(A36:C36)</f>
        <v>3.7128667281832409E-2</v>
      </c>
      <c r="F36" s="11">
        <v>0.29464454276477159</v>
      </c>
      <c r="G36" s="11">
        <v>0.32786355209103429</v>
      </c>
      <c r="H36" s="11">
        <v>0.37749190514419423</v>
      </c>
    </row>
    <row r="37" spans="1:8" x14ac:dyDescent="0.25">
      <c r="A37" s="11">
        <f t="shared" ref="A37:A45" si="4">((B4-$H$2)^2 + (C4-$I$2)^2 + (D4-$J$2)^2 + (E4-$K$2)^2)^(-1/(3-1))</f>
        <v>8.0176560487841657E-3</v>
      </c>
      <c r="B37" s="11">
        <f t="shared" ref="B37:B45" si="5">((B4-$H$3)^2 + (C4-$I$3)^2 + (D4-$J$3)^2 + (E4-$K$3)^2)^(-1/(3-1))</f>
        <v>7.8539900836467093E-3</v>
      </c>
      <c r="C37" s="11">
        <f t="shared" ref="C37:C45" si="6">((B4-$H$4)^2 + (C4-$I$4)^2 + (D4-$J$4)^2 + (E4-$K$4)^2)^(-1/(3-1))</f>
        <v>6.432252189997714E-3</v>
      </c>
      <c r="D37" s="11">
        <f t="shared" ref="D37:D45" si="7">SUM(A37:C37)</f>
        <v>2.230389832242859E-2</v>
      </c>
      <c r="F37" s="11">
        <v>0.35523957396344369</v>
      </c>
      <c r="G37" s="11">
        <v>0.34947243541626427</v>
      </c>
      <c r="H37" s="11">
        <v>0.2952879906202921</v>
      </c>
    </row>
    <row r="38" spans="1:8" x14ac:dyDescent="0.25">
      <c r="A38" s="11">
        <f t="shared" si="4"/>
        <v>1.764626552727774E-2</v>
      </c>
      <c r="B38" s="11">
        <f t="shared" si="5"/>
        <v>1.8831381973483684E-2</v>
      </c>
      <c r="C38" s="11">
        <f t="shared" si="6"/>
        <v>1.7486742982553816E-2</v>
      </c>
      <c r="D38" s="11">
        <f t="shared" si="7"/>
        <v>5.3964390483315236E-2</v>
      </c>
      <c r="F38" s="11">
        <v>0.29996641121724144</v>
      </c>
      <c r="G38" s="11">
        <v>0.33763176506552711</v>
      </c>
      <c r="H38" s="11">
        <v>0.36240182371723156</v>
      </c>
    </row>
    <row r="39" spans="1:8" x14ac:dyDescent="0.25">
      <c r="A39" s="11">
        <f t="shared" si="4"/>
        <v>7.4890270210523115E-3</v>
      </c>
      <c r="B39" s="11">
        <f t="shared" si="5"/>
        <v>7.3619583211471228E-3</v>
      </c>
      <c r="C39" s="11">
        <f t="shared" si="6"/>
        <v>7.9843228535567343E-3</v>
      </c>
      <c r="D39" s="11">
        <f t="shared" si="7"/>
        <v>2.2835308195756167E-2</v>
      </c>
      <c r="F39" s="11">
        <v>0.34133804928728567</v>
      </c>
      <c r="G39" s="11">
        <v>0.32078184477217553</v>
      </c>
      <c r="H39" s="11">
        <v>0.3378801059405388</v>
      </c>
    </row>
    <row r="40" spans="1:8" x14ac:dyDescent="0.25">
      <c r="A40" s="11">
        <f t="shared" si="4"/>
        <v>9.9173598775352898E-3</v>
      </c>
      <c r="B40" s="11">
        <f t="shared" si="5"/>
        <v>9.8414273235977786E-3</v>
      </c>
      <c r="C40" s="11">
        <f t="shared" si="6"/>
        <v>7.7973613418927086E-3</v>
      </c>
      <c r="D40" s="11">
        <f t="shared" si="7"/>
        <v>2.7556148543025776E-2</v>
      </c>
      <c r="F40" s="11">
        <v>0.35064112264294872</v>
      </c>
      <c r="G40" s="11">
        <v>0.36185101013937898</v>
      </c>
      <c r="H40" s="11">
        <v>0.2875078672176723</v>
      </c>
    </row>
    <row r="41" spans="1:8" x14ac:dyDescent="0.25">
      <c r="A41" s="11">
        <f t="shared" si="4"/>
        <v>3.4826417944885515E-2</v>
      </c>
      <c r="B41" s="11">
        <f t="shared" si="5"/>
        <v>3.0718523045618486E-2</v>
      </c>
      <c r="C41" s="11">
        <f t="shared" si="6"/>
        <v>1.6730541948727223E-2</v>
      </c>
      <c r="D41" s="11">
        <f t="shared" si="7"/>
        <v>8.2275482939231231E-2</v>
      </c>
      <c r="F41" s="11">
        <v>0.42587566005438721</v>
      </c>
      <c r="G41" s="11">
        <v>0.35386326104708338</v>
      </c>
      <c r="H41" s="11">
        <v>0.22026107889852947</v>
      </c>
    </row>
    <row r="42" spans="1:8" x14ac:dyDescent="0.25">
      <c r="A42" s="11">
        <f t="shared" si="4"/>
        <v>5.4061597266825447E-3</v>
      </c>
      <c r="B42" s="11">
        <f t="shared" si="5"/>
        <v>5.4655029903312941E-3</v>
      </c>
      <c r="C42" s="11">
        <f t="shared" si="6"/>
        <v>6.3118118961098639E-3</v>
      </c>
      <c r="D42" s="11">
        <f t="shared" si="7"/>
        <v>1.7183474613123702E-2</v>
      </c>
      <c r="F42" s="11">
        <v>0.31537178305356561</v>
      </c>
      <c r="G42" s="11">
        <v>0.31442031970343498</v>
      </c>
      <c r="H42" s="11">
        <v>0.37020789724299946</v>
      </c>
    </row>
    <row r="43" spans="1:8" x14ac:dyDescent="0.25">
      <c r="A43" s="11">
        <f t="shared" si="4"/>
        <v>1.4053635935016328E-2</v>
      </c>
      <c r="B43" s="11">
        <f t="shared" si="5"/>
        <v>1.3292610854380738E-2</v>
      </c>
      <c r="C43" s="11">
        <f t="shared" si="6"/>
        <v>9.7479052793344977E-3</v>
      </c>
      <c r="D43" s="11">
        <f t="shared" si="7"/>
        <v>3.7094152068731567E-2</v>
      </c>
      <c r="F43" s="11">
        <v>0.38152187001217192</v>
      </c>
      <c r="G43" s="11">
        <v>0.35431588372823841</v>
      </c>
      <c r="H43" s="11">
        <v>0.26416224625958967</v>
      </c>
    </row>
    <row r="44" spans="1:8" x14ac:dyDescent="0.25">
      <c r="A44" s="11">
        <f t="shared" si="4"/>
        <v>4.5117053934891939E-2</v>
      </c>
      <c r="B44" s="11">
        <f t="shared" si="5"/>
        <v>4.4936437152325259E-2</v>
      </c>
      <c r="C44" s="11">
        <f t="shared" si="6"/>
        <v>2.0596834457820765E-2</v>
      </c>
      <c r="D44" s="11">
        <f t="shared" si="7"/>
        <v>0.11065032554503795</v>
      </c>
      <c r="F44" s="11">
        <v>0.37256020413030572</v>
      </c>
      <c r="G44" s="11">
        <v>0.41468035491508864</v>
      </c>
      <c r="H44" s="11">
        <v>0.21275944095460561</v>
      </c>
    </row>
    <row r="45" spans="1:8" x14ac:dyDescent="0.25">
      <c r="A45" s="11">
        <f t="shared" si="4"/>
        <v>6.5786738651867575E-3</v>
      </c>
      <c r="B45" s="11">
        <f t="shared" si="5"/>
        <v>6.7159558938829538E-3</v>
      </c>
      <c r="C45" s="11">
        <f t="shared" si="6"/>
        <v>7.8820790677285972E-3</v>
      </c>
      <c r="D45" s="11">
        <f t="shared" si="7"/>
        <v>2.1176708826798309E-2</v>
      </c>
      <c r="F45" s="11">
        <v>0.31449898227568884</v>
      </c>
      <c r="G45" s="11">
        <v>0.32525446041823813</v>
      </c>
      <c r="H45" s="11">
        <v>0.36024655730607297</v>
      </c>
    </row>
    <row r="48" spans="1:8" x14ac:dyDescent="0.25">
      <c r="A48" s="47" t="s">
        <v>97</v>
      </c>
      <c r="B48" s="47"/>
    </row>
    <row r="49" spans="1:6" x14ac:dyDescent="0.25">
      <c r="A49" s="16"/>
      <c r="B49" s="16"/>
      <c r="C49" s="16"/>
      <c r="D49" s="16"/>
      <c r="E49" s="16"/>
      <c r="F49" s="16"/>
    </row>
    <row r="50" spans="1:6" x14ac:dyDescent="0.25">
      <c r="A50" s="48" t="s">
        <v>2</v>
      </c>
      <c r="B50" s="28" t="s">
        <v>98</v>
      </c>
      <c r="C50" s="28"/>
      <c r="D50" s="28"/>
      <c r="E50" s="28" t="s">
        <v>102</v>
      </c>
      <c r="F50" s="28" t="s">
        <v>35</v>
      </c>
    </row>
    <row r="51" spans="1:6" x14ac:dyDescent="0.25">
      <c r="A51" s="49"/>
      <c r="B51" s="8" t="s">
        <v>99</v>
      </c>
      <c r="C51" s="8" t="s">
        <v>100</v>
      </c>
      <c r="D51" s="8" t="s">
        <v>101</v>
      </c>
      <c r="E51" s="28"/>
      <c r="F51" s="28"/>
    </row>
    <row r="52" spans="1:6" x14ac:dyDescent="0.25">
      <c r="A52" s="1" t="s">
        <v>9</v>
      </c>
      <c r="B52" s="11">
        <v>0.29464454276477159</v>
      </c>
      <c r="C52" s="11">
        <v>0.32786355209103429</v>
      </c>
      <c r="D52" s="11">
        <v>0.37749190514419423</v>
      </c>
      <c r="E52" s="11">
        <v>0.37749190514419423</v>
      </c>
      <c r="F52" s="1">
        <v>3</v>
      </c>
    </row>
    <row r="53" spans="1:6" x14ac:dyDescent="0.25">
      <c r="A53" s="1" t="s">
        <v>10</v>
      </c>
      <c r="B53" s="11">
        <v>0.35523957396344369</v>
      </c>
      <c r="C53" s="11">
        <v>0.34947243541626427</v>
      </c>
      <c r="D53" s="11">
        <v>0.2952879906202921</v>
      </c>
      <c r="E53" s="11">
        <v>0.35523957396344369</v>
      </c>
      <c r="F53" s="1">
        <v>1</v>
      </c>
    </row>
    <row r="54" spans="1:6" x14ac:dyDescent="0.25">
      <c r="A54" s="1" t="s">
        <v>11</v>
      </c>
      <c r="B54" s="11">
        <v>0.29996641121724144</v>
      </c>
      <c r="C54" s="11">
        <v>0.33763176506552711</v>
      </c>
      <c r="D54" s="11">
        <v>0.36240182371723156</v>
      </c>
      <c r="E54" s="11">
        <v>0.36240182371723156</v>
      </c>
      <c r="F54" s="1">
        <v>3</v>
      </c>
    </row>
    <row r="55" spans="1:6" x14ac:dyDescent="0.25">
      <c r="A55" s="1" t="s">
        <v>12</v>
      </c>
      <c r="B55" s="11">
        <v>0.34133804928728567</v>
      </c>
      <c r="C55" s="11">
        <v>0.32078184477217553</v>
      </c>
      <c r="D55" s="11">
        <v>0.3378801059405388</v>
      </c>
      <c r="E55" s="11">
        <v>0.34133804928728567</v>
      </c>
      <c r="F55" s="1">
        <v>1</v>
      </c>
    </row>
    <row r="56" spans="1:6" x14ac:dyDescent="0.25">
      <c r="A56" s="1" t="s">
        <v>13</v>
      </c>
      <c r="B56" s="11">
        <v>0.35064112264294872</v>
      </c>
      <c r="C56" s="11">
        <v>0.36185101013937898</v>
      </c>
      <c r="D56" s="11">
        <v>0.2875078672176723</v>
      </c>
      <c r="E56" s="11">
        <v>0.36185101013937898</v>
      </c>
      <c r="F56" s="1">
        <v>2</v>
      </c>
    </row>
    <row r="57" spans="1:6" x14ac:dyDescent="0.25">
      <c r="A57" s="1" t="s">
        <v>14</v>
      </c>
      <c r="B57" s="11">
        <v>0.42587566005438721</v>
      </c>
      <c r="C57" s="11">
        <v>0.35386326104708338</v>
      </c>
      <c r="D57" s="11">
        <v>0.22026107889852947</v>
      </c>
      <c r="E57" s="11">
        <v>0.42587566005438721</v>
      </c>
      <c r="F57" s="1">
        <v>1</v>
      </c>
    </row>
    <row r="58" spans="1:6" x14ac:dyDescent="0.25">
      <c r="A58" s="1" t="s">
        <v>15</v>
      </c>
      <c r="B58" s="11">
        <v>0.31537178305356561</v>
      </c>
      <c r="C58" s="11">
        <v>0.31442031970343498</v>
      </c>
      <c r="D58" s="11">
        <v>0.37020789724299946</v>
      </c>
      <c r="E58" s="11">
        <v>0.37020789724299946</v>
      </c>
      <c r="F58" s="1">
        <v>3</v>
      </c>
    </row>
    <row r="59" spans="1:6" x14ac:dyDescent="0.25">
      <c r="A59" s="1" t="s">
        <v>16</v>
      </c>
      <c r="B59" s="11">
        <v>0.38152187001217192</v>
      </c>
      <c r="C59" s="11">
        <v>0.35431588372823841</v>
      </c>
      <c r="D59" s="11">
        <v>0.26416224625958967</v>
      </c>
      <c r="E59" s="11">
        <v>0.38152187001217192</v>
      </c>
      <c r="F59" s="1">
        <v>1</v>
      </c>
    </row>
    <row r="60" spans="1:6" x14ac:dyDescent="0.25">
      <c r="A60" s="1" t="s">
        <v>17</v>
      </c>
      <c r="B60" s="11">
        <v>0.37256020413030572</v>
      </c>
      <c r="C60" s="11">
        <v>0.41468035491508864</v>
      </c>
      <c r="D60" s="11">
        <v>0.21275944095460561</v>
      </c>
      <c r="E60" s="11">
        <v>0.41468035491508864</v>
      </c>
      <c r="F60" s="1">
        <v>2</v>
      </c>
    </row>
    <row r="61" spans="1:6" x14ac:dyDescent="0.25">
      <c r="A61" s="1" t="s">
        <v>18</v>
      </c>
      <c r="B61" s="11">
        <v>0.31449898227568884</v>
      </c>
      <c r="C61" s="11">
        <v>0.32525446041823813</v>
      </c>
      <c r="D61" s="11">
        <v>0.36024655730607297</v>
      </c>
      <c r="E61" s="11">
        <v>0.36024655730607297</v>
      </c>
      <c r="F61" s="1">
        <v>3</v>
      </c>
    </row>
  </sheetData>
  <mergeCells count="16">
    <mergeCell ref="M1:O1"/>
    <mergeCell ref="G1:K1"/>
    <mergeCell ref="G20:H20"/>
    <mergeCell ref="A48:B48"/>
    <mergeCell ref="A50:A51"/>
    <mergeCell ref="B50:D50"/>
    <mergeCell ref="E50:E51"/>
    <mergeCell ref="F50:F51"/>
    <mergeCell ref="A1:A2"/>
    <mergeCell ref="B1:E1"/>
    <mergeCell ref="A34:D34"/>
    <mergeCell ref="A17:D17"/>
    <mergeCell ref="F34:H34"/>
    <mergeCell ref="F17:H17"/>
    <mergeCell ref="G18:H18"/>
    <mergeCell ref="G19:H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8323-83F2-4918-B84C-258E84008981}">
  <dimension ref="A1:R649"/>
  <sheetViews>
    <sheetView tabSelected="1" topLeftCell="A618" zoomScale="85" zoomScaleNormal="85" workbookViewId="0">
      <selection activeCell="L629" sqref="L629"/>
    </sheetView>
  </sheetViews>
  <sheetFormatPr defaultRowHeight="15" x14ac:dyDescent="0.25"/>
  <cols>
    <col min="1" max="1" width="8" customWidth="1"/>
    <col min="2" max="2" width="21.85546875" customWidth="1"/>
    <col min="3" max="3" width="19.7109375" customWidth="1"/>
    <col min="4" max="4" width="21.28515625" customWidth="1"/>
    <col min="5" max="5" width="17.85546875" customWidth="1"/>
    <col min="6" max="6" width="18.42578125" customWidth="1"/>
    <col min="7" max="7" width="16.28515625" customWidth="1"/>
    <col min="8" max="8" width="17.28515625" customWidth="1"/>
    <col min="9" max="9" width="19.28515625" customWidth="1"/>
    <col min="10" max="10" width="16.140625" customWidth="1"/>
    <col min="11" max="11" width="14.85546875" customWidth="1"/>
    <col min="12" max="12" width="10.85546875" customWidth="1"/>
    <col min="13" max="13" width="13.7109375" customWidth="1"/>
  </cols>
  <sheetData>
    <row r="1" spans="1:18" ht="26.25" customHeight="1" x14ac:dyDescent="0.25">
      <c r="A1" s="58" t="s">
        <v>105</v>
      </c>
      <c r="B1" s="58"/>
      <c r="C1" s="58"/>
      <c r="D1" s="58"/>
      <c r="E1" s="58"/>
      <c r="I1" s="58" t="s">
        <v>106</v>
      </c>
      <c r="J1" s="58"/>
      <c r="K1" s="58"/>
      <c r="L1" s="58"/>
      <c r="M1" s="58"/>
      <c r="N1" s="58"/>
      <c r="O1" s="58"/>
      <c r="P1" s="58"/>
      <c r="Q1" s="58"/>
      <c r="R1" s="58"/>
    </row>
    <row r="3" spans="1:18" x14ac:dyDescent="0.25">
      <c r="A3" s="25" t="s">
        <v>0</v>
      </c>
      <c r="B3" s="25"/>
      <c r="C3" s="25"/>
      <c r="D3" s="25"/>
      <c r="E3" s="25"/>
      <c r="F3" s="25"/>
      <c r="G3" s="25"/>
      <c r="I3" s="25" t="s">
        <v>19</v>
      </c>
      <c r="J3" s="25"/>
      <c r="L3" s="25" t="s">
        <v>26</v>
      </c>
      <c r="M3" s="25"/>
    </row>
    <row r="4" spans="1:18" x14ac:dyDescent="0.25">
      <c r="A4" s="25"/>
      <c r="B4" s="25"/>
      <c r="C4" s="25"/>
      <c r="D4" s="25"/>
      <c r="E4" s="25"/>
      <c r="F4" s="25"/>
      <c r="G4" s="25"/>
      <c r="I4" s="25"/>
      <c r="J4" s="25"/>
      <c r="L4" s="25"/>
      <c r="M4" s="25"/>
    </row>
    <row r="5" spans="1:18" x14ac:dyDescent="0.25">
      <c r="A5" s="27" t="s">
        <v>1</v>
      </c>
      <c r="B5" s="27" t="s">
        <v>2</v>
      </c>
      <c r="C5" s="27" t="s">
        <v>3</v>
      </c>
      <c r="D5" s="27"/>
      <c r="E5" s="27"/>
      <c r="F5" s="27"/>
      <c r="G5" s="27" t="s">
        <v>8</v>
      </c>
      <c r="I5" s="3" t="s">
        <v>20</v>
      </c>
      <c r="J5" s="2">
        <v>3</v>
      </c>
      <c r="L5" s="1" t="s">
        <v>27</v>
      </c>
      <c r="M5" s="1" t="s">
        <v>31</v>
      </c>
    </row>
    <row r="6" spans="1:18" x14ac:dyDescent="0.25">
      <c r="A6" s="27"/>
      <c r="B6" s="27"/>
      <c r="C6" s="1" t="s">
        <v>4</v>
      </c>
      <c r="D6" s="1" t="s">
        <v>5</v>
      </c>
      <c r="E6" s="1" t="s">
        <v>6</v>
      </c>
      <c r="F6" s="1" t="s">
        <v>7</v>
      </c>
      <c r="G6" s="27"/>
      <c r="I6" s="3" t="s">
        <v>21</v>
      </c>
      <c r="J6" s="2">
        <v>2</v>
      </c>
      <c r="L6" s="1" t="s">
        <v>28</v>
      </c>
      <c r="M6" s="1" t="s">
        <v>32</v>
      </c>
    </row>
    <row r="7" spans="1:18" x14ac:dyDescent="0.25">
      <c r="A7" s="2">
        <v>1</v>
      </c>
      <c r="B7" s="3" t="s">
        <v>9</v>
      </c>
      <c r="C7" s="2">
        <v>100</v>
      </c>
      <c r="D7" s="2">
        <v>80</v>
      </c>
      <c r="E7" s="2">
        <v>90</v>
      </c>
      <c r="F7" s="2">
        <v>150</v>
      </c>
      <c r="G7" s="2">
        <v>420</v>
      </c>
      <c r="I7" s="3" t="s">
        <v>108</v>
      </c>
      <c r="J7" s="2">
        <v>3</v>
      </c>
      <c r="L7" s="1" t="s">
        <v>29</v>
      </c>
      <c r="M7" s="1" t="s">
        <v>33</v>
      </c>
    </row>
    <row r="8" spans="1:18" x14ac:dyDescent="0.25">
      <c r="A8" s="2">
        <v>2</v>
      </c>
      <c r="B8" s="3" t="s">
        <v>10</v>
      </c>
      <c r="C8" s="2">
        <v>10</v>
      </c>
      <c r="D8" s="2">
        <v>6</v>
      </c>
      <c r="E8" s="2">
        <v>20</v>
      </c>
      <c r="F8" s="2">
        <v>8</v>
      </c>
      <c r="G8" s="2">
        <v>44</v>
      </c>
      <c r="I8" s="3" t="s">
        <v>22</v>
      </c>
      <c r="J8" s="2" t="s">
        <v>25</v>
      </c>
      <c r="L8" s="1" t="s">
        <v>30</v>
      </c>
      <c r="M8" s="1" t="s">
        <v>34</v>
      </c>
    </row>
    <row r="9" spans="1:18" x14ac:dyDescent="0.25">
      <c r="A9" s="2">
        <v>3</v>
      </c>
      <c r="B9" s="3" t="s">
        <v>11</v>
      </c>
      <c r="C9" s="2">
        <v>81</v>
      </c>
      <c r="D9" s="2">
        <v>10</v>
      </c>
      <c r="E9" s="2">
        <v>103</v>
      </c>
      <c r="F9" s="2">
        <v>94</v>
      </c>
      <c r="G9" s="2">
        <v>288</v>
      </c>
      <c r="I9" s="3" t="s">
        <v>23</v>
      </c>
      <c r="J9" s="2">
        <v>0</v>
      </c>
    </row>
    <row r="10" spans="1:18" x14ac:dyDescent="0.25">
      <c r="A10" s="2">
        <v>4</v>
      </c>
      <c r="B10" s="3" t="s">
        <v>12</v>
      </c>
      <c r="C10" s="2">
        <v>200</v>
      </c>
      <c r="D10" s="2">
        <v>120</v>
      </c>
      <c r="E10" s="2">
        <v>74</v>
      </c>
      <c r="F10" s="2">
        <v>27</v>
      </c>
      <c r="G10" s="2">
        <v>421</v>
      </c>
      <c r="I10" s="3" t="s">
        <v>107</v>
      </c>
      <c r="J10" s="2">
        <v>1</v>
      </c>
    </row>
    <row r="11" spans="1:18" x14ac:dyDescent="0.25">
      <c r="A11" s="2">
        <v>5</v>
      </c>
      <c r="B11" s="3" t="s">
        <v>13</v>
      </c>
      <c r="C11" s="2">
        <v>22</v>
      </c>
      <c r="D11" s="2">
        <v>17</v>
      </c>
      <c r="E11" s="2">
        <v>10</v>
      </c>
      <c r="F11" s="2">
        <v>66</v>
      </c>
      <c r="G11" s="2">
        <v>115</v>
      </c>
    </row>
    <row r="12" spans="1:18" x14ac:dyDescent="0.25">
      <c r="A12" s="2">
        <v>6</v>
      </c>
      <c r="B12" s="3" t="s">
        <v>14</v>
      </c>
      <c r="C12" s="2">
        <v>90</v>
      </c>
      <c r="D12" s="2">
        <v>28</v>
      </c>
      <c r="E12" s="2">
        <v>60</v>
      </c>
      <c r="F12" s="2">
        <v>49</v>
      </c>
      <c r="G12" s="2">
        <v>227</v>
      </c>
      <c r="I12" s="77" t="s">
        <v>35</v>
      </c>
      <c r="J12" s="78"/>
    </row>
    <row r="13" spans="1:18" x14ac:dyDescent="0.25">
      <c r="A13" s="2">
        <v>7</v>
      </c>
      <c r="B13" s="3" t="s">
        <v>15</v>
      </c>
      <c r="C13" s="2">
        <v>160</v>
      </c>
      <c r="D13" s="2">
        <v>88</v>
      </c>
      <c r="E13" s="2">
        <v>236</v>
      </c>
      <c r="F13" s="2">
        <v>95</v>
      </c>
      <c r="G13" s="2">
        <v>579</v>
      </c>
      <c r="I13" s="79"/>
      <c r="J13" s="80"/>
    </row>
    <row r="14" spans="1:18" x14ac:dyDescent="0.25">
      <c r="A14" s="2">
        <v>8</v>
      </c>
      <c r="B14" s="3" t="s">
        <v>16</v>
      </c>
      <c r="C14" s="2">
        <v>83</v>
      </c>
      <c r="D14" s="2">
        <v>27</v>
      </c>
      <c r="E14" s="2">
        <v>16</v>
      </c>
      <c r="F14" s="2">
        <v>28</v>
      </c>
      <c r="G14" s="2">
        <v>154</v>
      </c>
      <c r="I14" s="2" t="s">
        <v>36</v>
      </c>
      <c r="J14" s="2" t="s">
        <v>39</v>
      </c>
    </row>
    <row r="15" spans="1:18" x14ac:dyDescent="0.25">
      <c r="A15" s="2">
        <v>9</v>
      </c>
      <c r="B15" s="3" t="s">
        <v>17</v>
      </c>
      <c r="C15" s="2">
        <v>90</v>
      </c>
      <c r="D15" s="2">
        <v>24</v>
      </c>
      <c r="E15" s="2">
        <v>64</v>
      </c>
      <c r="F15" s="2">
        <v>71</v>
      </c>
      <c r="G15" s="2">
        <v>249</v>
      </c>
      <c r="I15" s="2" t="s">
        <v>37</v>
      </c>
      <c r="J15" s="2" t="s">
        <v>40</v>
      </c>
    </row>
    <row r="16" spans="1:18" x14ac:dyDescent="0.25">
      <c r="A16" s="2">
        <v>10</v>
      </c>
      <c r="B16" s="3" t="s">
        <v>18</v>
      </c>
      <c r="C16" s="2">
        <v>200</v>
      </c>
      <c r="D16" s="2">
        <v>67</v>
      </c>
      <c r="E16" s="2">
        <v>83</v>
      </c>
      <c r="F16" s="2">
        <v>180</v>
      </c>
      <c r="G16" s="2">
        <v>530</v>
      </c>
      <c r="I16" s="2" t="s">
        <v>38</v>
      </c>
      <c r="J16" s="2" t="s">
        <v>41</v>
      </c>
    </row>
    <row r="19" spans="1:6" ht="23.25" customHeight="1" x14ac:dyDescent="0.25">
      <c r="A19" s="58" t="s">
        <v>109</v>
      </c>
      <c r="B19" s="58"/>
      <c r="C19" s="58"/>
      <c r="D19" s="58"/>
      <c r="E19" s="58"/>
      <c r="F19" s="58"/>
    </row>
    <row r="21" spans="1:6" x14ac:dyDescent="0.25">
      <c r="A21" s="25" t="s">
        <v>42</v>
      </c>
      <c r="B21" s="74" t="s">
        <v>43</v>
      </c>
      <c r="C21" s="75"/>
      <c r="D21" s="76"/>
      <c r="E21" s="25" t="s">
        <v>44</v>
      </c>
    </row>
    <row r="22" spans="1:6" x14ac:dyDescent="0.25">
      <c r="A22" s="25"/>
      <c r="B22" s="5" t="s">
        <v>51</v>
      </c>
      <c r="C22" s="5" t="s">
        <v>52</v>
      </c>
      <c r="D22" s="5" t="s">
        <v>53</v>
      </c>
      <c r="E22" s="25"/>
    </row>
    <row r="23" spans="1:6" x14ac:dyDescent="0.25">
      <c r="A23" s="1">
        <v>1</v>
      </c>
      <c r="B23" s="1">
        <v>0.3</v>
      </c>
      <c r="C23" s="1">
        <v>0.43</v>
      </c>
      <c r="D23" s="1">
        <v>0.27</v>
      </c>
      <c r="E23" s="7" t="s">
        <v>45</v>
      </c>
    </row>
    <row r="24" spans="1:6" x14ac:dyDescent="0.25">
      <c r="A24" s="1">
        <v>2</v>
      </c>
      <c r="B24" s="1">
        <v>0.25</v>
      </c>
      <c r="C24" s="1">
        <v>0.4</v>
      </c>
      <c r="D24" s="1">
        <v>0.35</v>
      </c>
      <c r="E24" s="7" t="s">
        <v>45</v>
      </c>
    </row>
    <row r="25" spans="1:6" x14ac:dyDescent="0.25">
      <c r="A25" s="1">
        <v>3</v>
      </c>
      <c r="B25" s="1">
        <v>0.33</v>
      </c>
      <c r="C25" s="1">
        <v>0.22</v>
      </c>
      <c r="D25" s="1">
        <v>0.45</v>
      </c>
      <c r="E25" s="7" t="s">
        <v>45</v>
      </c>
    </row>
    <row r="26" spans="1:6" x14ac:dyDescent="0.25">
      <c r="A26" s="1">
        <v>4</v>
      </c>
      <c r="B26" s="1">
        <v>0.41</v>
      </c>
      <c r="C26" s="1">
        <v>0.3</v>
      </c>
      <c r="D26" s="1">
        <v>0.28999999999999998</v>
      </c>
      <c r="E26" s="7" t="s">
        <v>45</v>
      </c>
    </row>
    <row r="27" spans="1:6" x14ac:dyDescent="0.25">
      <c r="A27" s="1">
        <v>5</v>
      </c>
      <c r="B27" s="1">
        <v>0.32</v>
      </c>
      <c r="C27" s="1">
        <v>0.48</v>
      </c>
      <c r="D27" s="1">
        <v>0.2</v>
      </c>
      <c r="E27" s="7" t="s">
        <v>45</v>
      </c>
    </row>
    <row r="28" spans="1:6" x14ac:dyDescent="0.25">
      <c r="A28" s="1">
        <v>6</v>
      </c>
      <c r="B28" s="1">
        <v>0.15</v>
      </c>
      <c r="C28" s="1">
        <v>0.48</v>
      </c>
      <c r="D28" s="1">
        <v>0.37</v>
      </c>
      <c r="E28" s="7" t="s">
        <v>45</v>
      </c>
    </row>
    <row r="29" spans="1:6" x14ac:dyDescent="0.25">
      <c r="A29" s="1">
        <v>7</v>
      </c>
      <c r="B29" s="1">
        <v>0.31</v>
      </c>
      <c r="C29" s="1">
        <v>0.27</v>
      </c>
      <c r="D29" s="1">
        <v>0.42</v>
      </c>
      <c r="E29" s="7" t="s">
        <v>45</v>
      </c>
    </row>
    <row r="30" spans="1:6" x14ac:dyDescent="0.25">
      <c r="A30" s="1">
        <v>8</v>
      </c>
      <c r="B30" s="1">
        <v>0.46</v>
      </c>
      <c r="C30" s="1">
        <v>0.34</v>
      </c>
      <c r="D30" s="1">
        <v>0.2</v>
      </c>
      <c r="E30" s="7" t="s">
        <v>45</v>
      </c>
    </row>
    <row r="31" spans="1:6" x14ac:dyDescent="0.25">
      <c r="A31" s="1">
        <v>9</v>
      </c>
      <c r="B31" s="1">
        <v>0.38</v>
      </c>
      <c r="C31" s="1">
        <v>0.21</v>
      </c>
      <c r="D31" s="1">
        <v>0.41</v>
      </c>
      <c r="E31" s="7" t="s">
        <v>45</v>
      </c>
    </row>
    <row r="32" spans="1:6" x14ac:dyDescent="0.25">
      <c r="A32" s="1">
        <v>10</v>
      </c>
      <c r="B32" s="1">
        <v>0.23</v>
      </c>
      <c r="C32" s="1">
        <v>0.51</v>
      </c>
      <c r="D32" s="1">
        <v>0.26</v>
      </c>
      <c r="E32" s="7" t="s">
        <v>45</v>
      </c>
    </row>
    <row r="40" spans="1:3" ht="27.75" customHeight="1" x14ac:dyDescent="0.25">
      <c r="A40" s="58" t="s">
        <v>110</v>
      </c>
      <c r="B40" s="58"/>
      <c r="C40" s="58"/>
    </row>
    <row r="47" spans="1:3" ht="23.25" customHeight="1" x14ac:dyDescent="0.25">
      <c r="A47" s="72" t="s">
        <v>112</v>
      </c>
      <c r="B47" s="72"/>
    </row>
    <row r="48" spans="1:3" ht="23.25" customHeight="1" x14ac:dyDescent="0.25">
      <c r="A48" s="73" t="s">
        <v>111</v>
      </c>
      <c r="B48" s="73"/>
    </row>
    <row r="49" spans="2:7" ht="21.75" customHeight="1" x14ac:dyDescent="0.25">
      <c r="B49" s="81" t="s">
        <v>113</v>
      </c>
      <c r="C49" s="82"/>
      <c r="D49" s="82"/>
      <c r="E49" s="84"/>
      <c r="F49" s="84"/>
      <c r="G49" s="84"/>
    </row>
    <row r="50" spans="2:7" ht="19.5" customHeight="1" x14ac:dyDescent="0.25">
      <c r="B50" s="8" t="s">
        <v>51</v>
      </c>
      <c r="C50" s="8" t="s">
        <v>52</v>
      </c>
      <c r="D50" s="8" t="s">
        <v>53</v>
      </c>
      <c r="E50" s="22" t="s">
        <v>51</v>
      </c>
      <c r="F50" s="22" t="s">
        <v>52</v>
      </c>
      <c r="G50" s="22" t="s">
        <v>53</v>
      </c>
    </row>
    <row r="51" spans="2:7" x14ac:dyDescent="0.25">
      <c r="B51" s="1">
        <v>0.3</v>
      </c>
      <c r="C51" s="1">
        <v>0.43</v>
      </c>
      <c r="D51" s="1">
        <v>0.27</v>
      </c>
      <c r="E51" s="1">
        <f>POWER(B51,2)</f>
        <v>0.09</v>
      </c>
      <c r="F51" s="1">
        <f>POWER(C51,2)</f>
        <v>0.18489999999999998</v>
      </c>
      <c r="G51" s="1">
        <f>POWER(D51,2)</f>
        <v>7.2900000000000006E-2</v>
      </c>
    </row>
    <row r="52" spans="2:7" x14ac:dyDescent="0.25">
      <c r="B52" s="1">
        <v>0.25</v>
      </c>
      <c r="C52" s="1">
        <v>0.4</v>
      </c>
      <c r="D52" s="1">
        <v>0.35</v>
      </c>
      <c r="E52" s="1">
        <f t="shared" ref="E52:E60" si="0">POWER(B52,2)</f>
        <v>6.25E-2</v>
      </c>
      <c r="F52" s="1">
        <f t="shared" ref="F52:F60" si="1">POWER(C52,2)</f>
        <v>0.16000000000000003</v>
      </c>
      <c r="G52" s="1">
        <f t="shared" ref="G52:G60" si="2">POWER(D52,2)</f>
        <v>0.12249999999999998</v>
      </c>
    </row>
    <row r="53" spans="2:7" x14ac:dyDescent="0.25">
      <c r="B53" s="1">
        <v>0.33</v>
      </c>
      <c r="C53" s="1">
        <v>0.22</v>
      </c>
      <c r="D53" s="1">
        <v>0.45</v>
      </c>
      <c r="E53" s="1">
        <f t="shared" si="0"/>
        <v>0.10890000000000001</v>
      </c>
      <c r="F53" s="1">
        <f t="shared" si="1"/>
        <v>4.8399999999999999E-2</v>
      </c>
      <c r="G53" s="1">
        <f t="shared" si="2"/>
        <v>0.20250000000000001</v>
      </c>
    </row>
    <row r="54" spans="2:7" x14ac:dyDescent="0.25">
      <c r="B54" s="1">
        <v>0.41</v>
      </c>
      <c r="C54" s="1">
        <v>0.3</v>
      </c>
      <c r="D54" s="1">
        <v>0.28999999999999998</v>
      </c>
      <c r="E54" s="1">
        <f t="shared" si="0"/>
        <v>0.16809999999999997</v>
      </c>
      <c r="F54" s="1">
        <f t="shared" si="1"/>
        <v>0.09</v>
      </c>
      <c r="G54" s="1">
        <f t="shared" si="2"/>
        <v>8.4099999999999994E-2</v>
      </c>
    </row>
    <row r="55" spans="2:7" x14ac:dyDescent="0.25">
      <c r="B55" s="1">
        <v>0.32</v>
      </c>
      <c r="C55" s="1">
        <v>0.48</v>
      </c>
      <c r="D55" s="1">
        <v>0.2</v>
      </c>
      <c r="E55" s="1">
        <f t="shared" si="0"/>
        <v>0.1024</v>
      </c>
      <c r="F55" s="1">
        <f t="shared" si="1"/>
        <v>0.23039999999999999</v>
      </c>
      <c r="G55" s="1">
        <f t="shared" si="2"/>
        <v>4.0000000000000008E-2</v>
      </c>
    </row>
    <row r="56" spans="2:7" x14ac:dyDescent="0.25">
      <c r="B56" s="1">
        <v>0.15</v>
      </c>
      <c r="C56" s="1">
        <v>0.48</v>
      </c>
      <c r="D56" s="1">
        <v>0.37</v>
      </c>
      <c r="E56" s="1">
        <f t="shared" si="0"/>
        <v>2.2499999999999999E-2</v>
      </c>
      <c r="F56" s="1">
        <f t="shared" si="1"/>
        <v>0.23039999999999999</v>
      </c>
      <c r="G56" s="1">
        <f t="shared" si="2"/>
        <v>0.13689999999999999</v>
      </c>
    </row>
    <row r="57" spans="2:7" x14ac:dyDescent="0.25">
      <c r="B57" s="1">
        <v>0.31</v>
      </c>
      <c r="C57" s="1">
        <v>0.27</v>
      </c>
      <c r="D57" s="1">
        <v>0.42</v>
      </c>
      <c r="E57" s="1">
        <f t="shared" si="0"/>
        <v>9.6100000000000005E-2</v>
      </c>
      <c r="F57" s="1">
        <f t="shared" si="1"/>
        <v>7.2900000000000006E-2</v>
      </c>
      <c r="G57" s="1">
        <f t="shared" si="2"/>
        <v>0.17639999999999997</v>
      </c>
    </row>
    <row r="58" spans="2:7" x14ac:dyDescent="0.25">
      <c r="B58" s="1">
        <v>0.46</v>
      </c>
      <c r="C58" s="1">
        <v>0.34</v>
      </c>
      <c r="D58" s="1">
        <v>0.2</v>
      </c>
      <c r="E58" s="1">
        <f t="shared" si="0"/>
        <v>0.21160000000000001</v>
      </c>
      <c r="F58" s="1">
        <f t="shared" si="1"/>
        <v>0.11560000000000002</v>
      </c>
      <c r="G58" s="1">
        <f t="shared" si="2"/>
        <v>4.0000000000000008E-2</v>
      </c>
    </row>
    <row r="59" spans="2:7" x14ac:dyDescent="0.25">
      <c r="B59" s="1">
        <v>0.38</v>
      </c>
      <c r="C59" s="1">
        <v>0.21</v>
      </c>
      <c r="D59" s="1">
        <v>0.41</v>
      </c>
      <c r="E59" s="1">
        <f t="shared" si="0"/>
        <v>0.1444</v>
      </c>
      <c r="F59" s="1">
        <f t="shared" si="1"/>
        <v>4.4099999999999993E-2</v>
      </c>
      <c r="G59" s="1">
        <f t="shared" si="2"/>
        <v>0.16809999999999997</v>
      </c>
    </row>
    <row r="60" spans="2:7" x14ac:dyDescent="0.25">
      <c r="B60" s="1">
        <v>0.23</v>
      </c>
      <c r="C60" s="1">
        <v>0.51</v>
      </c>
      <c r="D60" s="1">
        <v>0.26</v>
      </c>
      <c r="E60" s="1">
        <f t="shared" si="0"/>
        <v>5.2900000000000003E-2</v>
      </c>
      <c r="F60" s="1">
        <f t="shared" si="1"/>
        <v>0.2601</v>
      </c>
      <c r="G60" s="1">
        <f t="shared" si="2"/>
        <v>6.7600000000000007E-2</v>
      </c>
    </row>
    <row r="61" spans="2:7" ht="39.75" customHeight="1" x14ac:dyDescent="0.25">
      <c r="B61" s="83"/>
      <c r="C61" s="83"/>
      <c r="D61" s="83"/>
      <c r="E61" s="23">
        <f>SUM(E51:E60)</f>
        <v>1.0593999999999999</v>
      </c>
      <c r="F61" s="23">
        <f>SUM(F51:F60)</f>
        <v>1.4367999999999999</v>
      </c>
      <c r="G61" s="23">
        <f>SUM(G51:G60)</f>
        <v>1.1110000000000002</v>
      </c>
    </row>
    <row r="65" spans="2:11" x14ac:dyDescent="0.25">
      <c r="B65" s="28" t="s">
        <v>2</v>
      </c>
      <c r="C65" s="28" t="s">
        <v>3</v>
      </c>
      <c r="D65" s="28"/>
      <c r="E65" s="28"/>
      <c r="F65" s="28"/>
      <c r="G65" s="28" t="s">
        <v>51</v>
      </c>
      <c r="H65" s="28" t="s">
        <v>57</v>
      </c>
      <c r="I65" s="28" t="s">
        <v>58</v>
      </c>
      <c r="J65" s="28" t="s">
        <v>59</v>
      </c>
      <c r="K65" s="28" t="s">
        <v>60</v>
      </c>
    </row>
    <row r="66" spans="2:11" x14ac:dyDescent="0.25">
      <c r="B66" s="28"/>
      <c r="C66" s="8" t="s">
        <v>4</v>
      </c>
      <c r="D66" s="8" t="s">
        <v>5</v>
      </c>
      <c r="E66" s="8" t="s">
        <v>6</v>
      </c>
      <c r="F66" s="8" t="s">
        <v>7</v>
      </c>
      <c r="G66" s="28"/>
      <c r="H66" s="28"/>
      <c r="I66" s="28"/>
      <c r="J66" s="28"/>
      <c r="K66" s="28"/>
    </row>
    <row r="67" spans="2:11" x14ac:dyDescent="0.25">
      <c r="B67" s="2" t="s">
        <v>9</v>
      </c>
      <c r="C67" s="2">
        <v>100</v>
      </c>
      <c r="D67" s="2">
        <v>80</v>
      </c>
      <c r="E67" s="2">
        <v>90</v>
      </c>
      <c r="F67" s="2">
        <v>150</v>
      </c>
      <c r="G67" s="2">
        <f>POWER(B51,2)</f>
        <v>0.09</v>
      </c>
      <c r="H67" s="2">
        <f>C67*G67</f>
        <v>9</v>
      </c>
      <c r="I67" s="2">
        <f>D67*G67</f>
        <v>7.1999999999999993</v>
      </c>
      <c r="J67" s="2">
        <f>E67*G67</f>
        <v>8.1</v>
      </c>
      <c r="K67" s="2">
        <f>F67*G67</f>
        <v>13.5</v>
      </c>
    </row>
    <row r="68" spans="2:11" x14ac:dyDescent="0.25">
      <c r="B68" s="2" t="s">
        <v>10</v>
      </c>
      <c r="C68" s="2">
        <v>10</v>
      </c>
      <c r="D68" s="2">
        <v>6</v>
      </c>
      <c r="E68" s="2">
        <v>20</v>
      </c>
      <c r="F68" s="2">
        <v>8</v>
      </c>
      <c r="G68" s="2">
        <f t="shared" ref="G68:G76" si="3">POWER(B52,2)</f>
        <v>6.25E-2</v>
      </c>
      <c r="H68" s="2">
        <f t="shared" ref="H68:H76" si="4">C68*G68</f>
        <v>0.625</v>
      </c>
      <c r="I68" s="2">
        <f t="shared" ref="I68:I76" si="5">D68*G68</f>
        <v>0.375</v>
      </c>
      <c r="J68" s="2">
        <f t="shared" ref="J68:J76" si="6">E68*G68</f>
        <v>1.25</v>
      </c>
      <c r="K68" s="2">
        <f t="shared" ref="K68:K76" si="7">F68*G68</f>
        <v>0.5</v>
      </c>
    </row>
    <row r="69" spans="2:11" x14ac:dyDescent="0.25">
      <c r="B69" s="2" t="s">
        <v>11</v>
      </c>
      <c r="C69" s="2">
        <v>81</v>
      </c>
      <c r="D69" s="2">
        <v>10</v>
      </c>
      <c r="E69" s="2">
        <v>103</v>
      </c>
      <c r="F69" s="2">
        <v>94</v>
      </c>
      <c r="G69" s="2">
        <f t="shared" si="3"/>
        <v>0.10890000000000001</v>
      </c>
      <c r="H69" s="2">
        <f t="shared" si="4"/>
        <v>8.8209000000000017</v>
      </c>
      <c r="I69" s="2">
        <f t="shared" si="5"/>
        <v>1.0890000000000002</v>
      </c>
      <c r="J69" s="2">
        <f t="shared" si="6"/>
        <v>11.216700000000001</v>
      </c>
      <c r="K69" s="2">
        <f t="shared" si="7"/>
        <v>10.236600000000001</v>
      </c>
    </row>
    <row r="70" spans="2:11" x14ac:dyDescent="0.25">
      <c r="B70" s="2" t="s">
        <v>12</v>
      </c>
      <c r="C70" s="2">
        <v>200</v>
      </c>
      <c r="D70" s="2">
        <v>120</v>
      </c>
      <c r="E70" s="2">
        <v>74</v>
      </c>
      <c r="F70" s="2">
        <v>27</v>
      </c>
      <c r="G70" s="2">
        <f t="shared" si="3"/>
        <v>0.16809999999999997</v>
      </c>
      <c r="H70" s="2">
        <f t="shared" si="4"/>
        <v>33.619999999999997</v>
      </c>
      <c r="I70" s="2">
        <f t="shared" si="5"/>
        <v>20.171999999999997</v>
      </c>
      <c r="J70" s="2">
        <f t="shared" si="6"/>
        <v>12.439399999999997</v>
      </c>
      <c r="K70" s="2">
        <f t="shared" si="7"/>
        <v>4.5386999999999995</v>
      </c>
    </row>
    <row r="71" spans="2:11" x14ac:dyDescent="0.25">
      <c r="B71" s="2" t="s">
        <v>13</v>
      </c>
      <c r="C71" s="2">
        <v>22</v>
      </c>
      <c r="D71" s="2">
        <v>17</v>
      </c>
      <c r="E71" s="2">
        <v>10</v>
      </c>
      <c r="F71" s="2">
        <v>66</v>
      </c>
      <c r="G71" s="2">
        <f t="shared" si="3"/>
        <v>0.1024</v>
      </c>
      <c r="H71" s="2">
        <f t="shared" si="4"/>
        <v>2.2528000000000001</v>
      </c>
      <c r="I71" s="2">
        <f t="shared" si="5"/>
        <v>1.7408000000000001</v>
      </c>
      <c r="J71" s="2">
        <f t="shared" si="6"/>
        <v>1.024</v>
      </c>
      <c r="K71" s="2">
        <f t="shared" si="7"/>
        <v>6.7584</v>
      </c>
    </row>
    <row r="72" spans="2:11" x14ac:dyDescent="0.25">
      <c r="B72" s="2" t="s">
        <v>14</v>
      </c>
      <c r="C72" s="2">
        <v>90</v>
      </c>
      <c r="D72" s="2">
        <v>28</v>
      </c>
      <c r="E72" s="2">
        <v>60</v>
      </c>
      <c r="F72" s="2">
        <v>49</v>
      </c>
      <c r="G72" s="2">
        <f t="shared" si="3"/>
        <v>2.2499999999999999E-2</v>
      </c>
      <c r="H72" s="2">
        <f t="shared" si="4"/>
        <v>2.0249999999999999</v>
      </c>
      <c r="I72" s="2">
        <f t="shared" si="5"/>
        <v>0.63</v>
      </c>
      <c r="J72" s="2">
        <f t="shared" si="6"/>
        <v>1.3499999999999999</v>
      </c>
      <c r="K72" s="2">
        <f t="shared" si="7"/>
        <v>1.1025</v>
      </c>
    </row>
    <row r="73" spans="2:11" x14ac:dyDescent="0.25">
      <c r="B73" s="2" t="s">
        <v>15</v>
      </c>
      <c r="C73" s="2">
        <v>160</v>
      </c>
      <c r="D73" s="2">
        <v>88</v>
      </c>
      <c r="E73" s="2">
        <v>236</v>
      </c>
      <c r="F73" s="2">
        <v>95</v>
      </c>
      <c r="G73" s="2">
        <f t="shared" si="3"/>
        <v>9.6100000000000005E-2</v>
      </c>
      <c r="H73" s="2">
        <f t="shared" si="4"/>
        <v>15.376000000000001</v>
      </c>
      <c r="I73" s="2">
        <f t="shared" si="5"/>
        <v>8.4568000000000012</v>
      </c>
      <c r="J73" s="2">
        <f t="shared" si="6"/>
        <v>22.679600000000001</v>
      </c>
      <c r="K73" s="2">
        <f t="shared" si="7"/>
        <v>9.1295000000000002</v>
      </c>
    </row>
    <row r="74" spans="2:11" x14ac:dyDescent="0.25">
      <c r="B74" s="2" t="s">
        <v>16</v>
      </c>
      <c r="C74" s="2">
        <v>83</v>
      </c>
      <c r="D74" s="2">
        <v>27</v>
      </c>
      <c r="E74" s="2">
        <v>16</v>
      </c>
      <c r="F74" s="2">
        <v>28</v>
      </c>
      <c r="G74" s="2">
        <f t="shared" si="3"/>
        <v>0.21160000000000001</v>
      </c>
      <c r="H74" s="2">
        <f t="shared" si="4"/>
        <v>17.562799999999999</v>
      </c>
      <c r="I74" s="2">
        <f t="shared" si="5"/>
        <v>5.7132000000000005</v>
      </c>
      <c r="J74" s="2">
        <f t="shared" si="6"/>
        <v>3.3856000000000002</v>
      </c>
      <c r="K74" s="2">
        <f t="shared" si="7"/>
        <v>5.9248000000000003</v>
      </c>
    </row>
    <row r="75" spans="2:11" x14ac:dyDescent="0.25">
      <c r="B75" s="2" t="s">
        <v>17</v>
      </c>
      <c r="C75" s="2">
        <v>90</v>
      </c>
      <c r="D75" s="2">
        <v>24</v>
      </c>
      <c r="E75" s="2">
        <v>64</v>
      </c>
      <c r="F75" s="2">
        <v>71</v>
      </c>
      <c r="G75" s="2">
        <f t="shared" si="3"/>
        <v>0.1444</v>
      </c>
      <c r="H75" s="2">
        <f t="shared" si="4"/>
        <v>12.996</v>
      </c>
      <c r="I75" s="2">
        <f t="shared" si="5"/>
        <v>3.4656000000000002</v>
      </c>
      <c r="J75" s="2">
        <f t="shared" si="6"/>
        <v>9.2416</v>
      </c>
      <c r="K75" s="2">
        <f t="shared" si="7"/>
        <v>10.2524</v>
      </c>
    </row>
    <row r="76" spans="2:11" x14ac:dyDescent="0.25">
      <c r="B76" s="2" t="s">
        <v>18</v>
      </c>
      <c r="C76" s="2">
        <v>200</v>
      </c>
      <c r="D76" s="2">
        <v>67</v>
      </c>
      <c r="E76" s="2">
        <v>83</v>
      </c>
      <c r="F76" s="2">
        <v>180</v>
      </c>
      <c r="G76" s="2">
        <f t="shared" si="3"/>
        <v>5.2900000000000003E-2</v>
      </c>
      <c r="H76" s="2">
        <f t="shared" si="4"/>
        <v>10.58</v>
      </c>
      <c r="I76" s="2">
        <f t="shared" si="5"/>
        <v>3.5443000000000002</v>
      </c>
      <c r="J76" s="2">
        <f t="shared" si="6"/>
        <v>4.3906999999999998</v>
      </c>
      <c r="K76" s="2">
        <f t="shared" si="7"/>
        <v>9.5220000000000002</v>
      </c>
    </row>
    <row r="77" spans="2:11" ht="39" customHeight="1" x14ac:dyDescent="0.25">
      <c r="B77" s="83"/>
      <c r="C77" s="83"/>
      <c r="D77" s="83"/>
      <c r="E77" s="83"/>
      <c r="F77" s="83"/>
      <c r="G77" s="83"/>
      <c r="H77" s="23">
        <f>SUM(H67:H76)</f>
        <v>112.85849999999999</v>
      </c>
      <c r="I77" s="23">
        <f>SUM(I67:I76)</f>
        <v>52.386700000000005</v>
      </c>
      <c r="J77" s="23">
        <f>SUM(J67:J76)</f>
        <v>75.077600000000004</v>
      </c>
      <c r="K77" s="23">
        <f>SUM(K67:K76)</f>
        <v>71.4649</v>
      </c>
    </row>
    <row r="80" spans="2:11" x14ac:dyDescent="0.25">
      <c r="B80" s="28" t="s">
        <v>2</v>
      </c>
      <c r="C80" s="28" t="s">
        <v>3</v>
      </c>
      <c r="D80" s="28"/>
      <c r="E80" s="28"/>
      <c r="F80" s="28"/>
      <c r="G80" s="28" t="s">
        <v>52</v>
      </c>
      <c r="H80" s="28" t="s">
        <v>61</v>
      </c>
      <c r="I80" s="28" t="s">
        <v>62</v>
      </c>
      <c r="J80" s="28" t="s">
        <v>63</v>
      </c>
      <c r="K80" s="28" t="s">
        <v>64</v>
      </c>
    </row>
    <row r="81" spans="2:11" x14ac:dyDescent="0.25">
      <c r="B81" s="28"/>
      <c r="C81" s="8" t="s">
        <v>4</v>
      </c>
      <c r="D81" s="8" t="s">
        <v>5</v>
      </c>
      <c r="E81" s="8" t="s">
        <v>6</v>
      </c>
      <c r="F81" s="8" t="s">
        <v>7</v>
      </c>
      <c r="G81" s="28"/>
      <c r="H81" s="28"/>
      <c r="I81" s="28"/>
      <c r="J81" s="28"/>
      <c r="K81" s="28"/>
    </row>
    <row r="82" spans="2:11" x14ac:dyDescent="0.25">
      <c r="B82" s="2" t="s">
        <v>9</v>
      </c>
      <c r="C82" s="2">
        <v>100</v>
      </c>
      <c r="D82" s="2">
        <v>80</v>
      </c>
      <c r="E82" s="2">
        <v>90</v>
      </c>
      <c r="F82" s="2">
        <v>150</v>
      </c>
      <c r="G82" s="2">
        <f>POWER(C51,2)</f>
        <v>0.18489999999999998</v>
      </c>
      <c r="H82" s="2">
        <f>C82*G82</f>
        <v>18.489999999999998</v>
      </c>
      <c r="I82" s="2">
        <f>D82*G82</f>
        <v>14.791999999999998</v>
      </c>
      <c r="J82" s="2">
        <f>E82*G82</f>
        <v>16.640999999999998</v>
      </c>
      <c r="K82" s="2">
        <f>F82*G82</f>
        <v>27.734999999999996</v>
      </c>
    </row>
    <row r="83" spans="2:11" x14ac:dyDescent="0.25">
      <c r="B83" s="2" t="s">
        <v>10</v>
      </c>
      <c r="C83" s="2">
        <v>10</v>
      </c>
      <c r="D83" s="2">
        <v>6</v>
      </c>
      <c r="E83" s="2">
        <v>20</v>
      </c>
      <c r="F83" s="2">
        <v>8</v>
      </c>
      <c r="G83" s="2">
        <f t="shared" ref="G83:G91" si="8">POWER(C52,2)</f>
        <v>0.16000000000000003</v>
      </c>
      <c r="H83" s="2">
        <f t="shared" ref="H83:H91" si="9">C83*G83</f>
        <v>1.6000000000000003</v>
      </c>
      <c r="I83" s="2">
        <f t="shared" ref="I83:I91" si="10">D83*G83</f>
        <v>0.96000000000000019</v>
      </c>
      <c r="J83" s="2">
        <f t="shared" ref="J83:J91" si="11">E83*G83</f>
        <v>3.2000000000000006</v>
      </c>
      <c r="K83" s="2">
        <f t="shared" ref="K83:K91" si="12">F83*G83</f>
        <v>1.2800000000000002</v>
      </c>
    </row>
    <row r="84" spans="2:11" x14ac:dyDescent="0.25">
      <c r="B84" s="2" t="s">
        <v>11</v>
      </c>
      <c r="C84" s="2">
        <v>81</v>
      </c>
      <c r="D84" s="2">
        <v>10</v>
      </c>
      <c r="E84" s="2">
        <v>103</v>
      </c>
      <c r="F84" s="2">
        <v>94</v>
      </c>
      <c r="G84" s="2">
        <f t="shared" si="8"/>
        <v>4.8399999999999999E-2</v>
      </c>
      <c r="H84" s="2">
        <f t="shared" si="9"/>
        <v>3.9203999999999999</v>
      </c>
      <c r="I84" s="2">
        <f t="shared" si="10"/>
        <v>0.48399999999999999</v>
      </c>
      <c r="J84" s="2">
        <f t="shared" si="11"/>
        <v>4.9851999999999999</v>
      </c>
      <c r="K84" s="2">
        <f t="shared" si="12"/>
        <v>4.5495999999999999</v>
      </c>
    </row>
    <row r="85" spans="2:11" x14ac:dyDescent="0.25">
      <c r="B85" s="2" t="s">
        <v>12</v>
      </c>
      <c r="C85" s="2">
        <v>200</v>
      </c>
      <c r="D85" s="2">
        <v>120</v>
      </c>
      <c r="E85" s="2">
        <v>74</v>
      </c>
      <c r="F85" s="2">
        <v>27</v>
      </c>
      <c r="G85" s="2">
        <f t="shared" si="8"/>
        <v>0.09</v>
      </c>
      <c r="H85" s="2">
        <f t="shared" si="9"/>
        <v>18</v>
      </c>
      <c r="I85" s="2">
        <f t="shared" si="10"/>
        <v>10.799999999999999</v>
      </c>
      <c r="J85" s="2">
        <f t="shared" si="11"/>
        <v>6.66</v>
      </c>
      <c r="K85" s="2">
        <f t="shared" si="12"/>
        <v>2.4299999999999997</v>
      </c>
    </row>
    <row r="86" spans="2:11" x14ac:dyDescent="0.25">
      <c r="B86" s="2" t="s">
        <v>13</v>
      </c>
      <c r="C86" s="2">
        <v>22</v>
      </c>
      <c r="D86" s="2">
        <v>17</v>
      </c>
      <c r="E86" s="2">
        <v>10</v>
      </c>
      <c r="F86" s="2">
        <v>66</v>
      </c>
      <c r="G86" s="2">
        <f t="shared" si="8"/>
        <v>0.23039999999999999</v>
      </c>
      <c r="H86" s="2">
        <f t="shared" si="9"/>
        <v>5.0687999999999995</v>
      </c>
      <c r="I86" s="2">
        <f t="shared" si="10"/>
        <v>3.9167999999999998</v>
      </c>
      <c r="J86" s="2">
        <f t="shared" si="11"/>
        <v>2.3039999999999998</v>
      </c>
      <c r="K86" s="2">
        <f t="shared" si="12"/>
        <v>15.2064</v>
      </c>
    </row>
    <row r="87" spans="2:11" x14ac:dyDescent="0.25">
      <c r="B87" s="2" t="s">
        <v>14</v>
      </c>
      <c r="C87" s="2">
        <v>90</v>
      </c>
      <c r="D87" s="2">
        <v>28</v>
      </c>
      <c r="E87" s="2">
        <v>60</v>
      </c>
      <c r="F87" s="2">
        <v>49</v>
      </c>
      <c r="G87" s="2">
        <f t="shared" si="8"/>
        <v>0.23039999999999999</v>
      </c>
      <c r="H87" s="2">
        <f t="shared" si="9"/>
        <v>20.736000000000001</v>
      </c>
      <c r="I87" s="2">
        <f t="shared" si="10"/>
        <v>6.4512</v>
      </c>
      <c r="J87" s="2">
        <f t="shared" si="11"/>
        <v>13.824</v>
      </c>
      <c r="K87" s="2">
        <f t="shared" si="12"/>
        <v>11.2896</v>
      </c>
    </row>
    <row r="88" spans="2:11" x14ac:dyDescent="0.25">
      <c r="B88" s="2" t="s">
        <v>15</v>
      </c>
      <c r="C88" s="2">
        <v>160</v>
      </c>
      <c r="D88" s="2">
        <v>88</v>
      </c>
      <c r="E88" s="2">
        <v>236</v>
      </c>
      <c r="F88" s="2">
        <v>95</v>
      </c>
      <c r="G88" s="2">
        <f t="shared" si="8"/>
        <v>7.2900000000000006E-2</v>
      </c>
      <c r="H88" s="2">
        <f t="shared" si="9"/>
        <v>11.664000000000001</v>
      </c>
      <c r="I88" s="2">
        <f t="shared" si="10"/>
        <v>6.4152000000000005</v>
      </c>
      <c r="J88" s="2">
        <f t="shared" si="11"/>
        <v>17.204400000000003</v>
      </c>
      <c r="K88" s="2">
        <f t="shared" si="12"/>
        <v>6.9255000000000004</v>
      </c>
    </row>
    <row r="89" spans="2:11" x14ac:dyDescent="0.25">
      <c r="B89" s="2" t="s">
        <v>16</v>
      </c>
      <c r="C89" s="2">
        <v>83</v>
      </c>
      <c r="D89" s="2">
        <v>27</v>
      </c>
      <c r="E89" s="2">
        <v>16</v>
      </c>
      <c r="F89" s="2">
        <v>28</v>
      </c>
      <c r="G89" s="2">
        <f t="shared" si="8"/>
        <v>0.11560000000000002</v>
      </c>
      <c r="H89" s="2">
        <f t="shared" si="9"/>
        <v>9.5948000000000011</v>
      </c>
      <c r="I89" s="2">
        <f t="shared" si="10"/>
        <v>3.1212000000000004</v>
      </c>
      <c r="J89" s="2">
        <f t="shared" si="11"/>
        <v>1.8496000000000004</v>
      </c>
      <c r="K89" s="2">
        <f t="shared" si="12"/>
        <v>3.2368000000000006</v>
      </c>
    </row>
    <row r="90" spans="2:11" x14ac:dyDescent="0.25">
      <c r="B90" s="2" t="s">
        <v>17</v>
      </c>
      <c r="C90" s="2">
        <v>90</v>
      </c>
      <c r="D90" s="2">
        <v>24</v>
      </c>
      <c r="E90" s="2">
        <v>64</v>
      </c>
      <c r="F90" s="2">
        <v>71</v>
      </c>
      <c r="G90" s="2">
        <f t="shared" si="8"/>
        <v>4.4099999999999993E-2</v>
      </c>
      <c r="H90" s="2">
        <f t="shared" si="9"/>
        <v>3.9689999999999994</v>
      </c>
      <c r="I90" s="2">
        <f t="shared" si="10"/>
        <v>1.0583999999999998</v>
      </c>
      <c r="J90" s="2">
        <f t="shared" si="11"/>
        <v>2.8223999999999996</v>
      </c>
      <c r="K90" s="2">
        <f t="shared" si="12"/>
        <v>3.1310999999999996</v>
      </c>
    </row>
    <row r="91" spans="2:11" x14ac:dyDescent="0.25">
      <c r="B91" s="2" t="s">
        <v>18</v>
      </c>
      <c r="C91" s="2">
        <v>200</v>
      </c>
      <c r="D91" s="2">
        <v>67</v>
      </c>
      <c r="E91" s="2">
        <v>83</v>
      </c>
      <c r="F91" s="2">
        <v>180</v>
      </c>
      <c r="G91" s="2">
        <f t="shared" si="8"/>
        <v>0.2601</v>
      </c>
      <c r="H91" s="2">
        <f t="shared" si="9"/>
        <v>52.019999999999996</v>
      </c>
      <c r="I91" s="2">
        <f t="shared" si="10"/>
        <v>17.4267</v>
      </c>
      <c r="J91" s="2">
        <f t="shared" si="11"/>
        <v>21.5883</v>
      </c>
      <c r="K91" s="2">
        <f t="shared" si="12"/>
        <v>46.817999999999998</v>
      </c>
    </row>
    <row r="92" spans="2:11" ht="39.75" customHeight="1" x14ac:dyDescent="0.25">
      <c r="B92" s="83"/>
      <c r="C92" s="83"/>
      <c r="D92" s="83"/>
      <c r="E92" s="83"/>
      <c r="F92" s="83"/>
      <c r="G92" s="83"/>
      <c r="H92" s="23">
        <f>SUM(H82:H91)</f>
        <v>145.06299999999999</v>
      </c>
      <c r="I92" s="23">
        <f>SUM(I82:I91)</f>
        <v>65.4255</v>
      </c>
      <c r="J92" s="23">
        <f>SUM(J82:J91)</f>
        <v>91.078900000000004</v>
      </c>
      <c r="K92" s="23">
        <f>SUM(K82:K91)</f>
        <v>122.602</v>
      </c>
    </row>
    <row r="95" spans="2:11" x14ac:dyDescent="0.25">
      <c r="B95" s="28" t="s">
        <v>2</v>
      </c>
      <c r="C95" s="28" t="s">
        <v>3</v>
      </c>
      <c r="D95" s="28"/>
      <c r="E95" s="28"/>
      <c r="F95" s="28"/>
      <c r="G95" s="28" t="s">
        <v>53</v>
      </c>
      <c r="H95" s="28" t="s">
        <v>65</v>
      </c>
      <c r="I95" s="28" t="s">
        <v>66</v>
      </c>
      <c r="J95" s="28" t="s">
        <v>67</v>
      </c>
      <c r="K95" s="28" t="s">
        <v>68</v>
      </c>
    </row>
    <row r="96" spans="2:11" x14ac:dyDescent="0.25">
      <c r="B96" s="28"/>
      <c r="C96" s="8" t="s">
        <v>4</v>
      </c>
      <c r="D96" s="8" t="s">
        <v>5</v>
      </c>
      <c r="E96" s="8" t="s">
        <v>6</v>
      </c>
      <c r="F96" s="8" t="s">
        <v>7</v>
      </c>
      <c r="G96" s="28"/>
      <c r="H96" s="28"/>
      <c r="I96" s="28"/>
      <c r="J96" s="28"/>
      <c r="K96" s="28"/>
    </row>
    <row r="97" spans="2:11" x14ac:dyDescent="0.25">
      <c r="B97" s="2" t="s">
        <v>9</v>
      </c>
      <c r="C97" s="2">
        <v>100</v>
      </c>
      <c r="D97" s="2">
        <v>80</v>
      </c>
      <c r="E97" s="2">
        <v>90</v>
      </c>
      <c r="F97" s="2">
        <v>150</v>
      </c>
      <c r="G97" s="2">
        <f>POWER(D51,2)</f>
        <v>7.2900000000000006E-2</v>
      </c>
      <c r="H97" s="2">
        <f>C97*G97</f>
        <v>7.2900000000000009</v>
      </c>
      <c r="I97" s="2">
        <f>D97*G97</f>
        <v>5.8320000000000007</v>
      </c>
      <c r="J97" s="2">
        <f>E97*G97</f>
        <v>6.5610000000000008</v>
      </c>
      <c r="K97" s="2">
        <f>F97*G97</f>
        <v>10.935</v>
      </c>
    </row>
    <row r="98" spans="2:11" x14ac:dyDescent="0.25">
      <c r="B98" s="2" t="s">
        <v>10</v>
      </c>
      <c r="C98" s="2">
        <v>10</v>
      </c>
      <c r="D98" s="2">
        <v>6</v>
      </c>
      <c r="E98" s="2">
        <v>20</v>
      </c>
      <c r="F98" s="2">
        <v>8</v>
      </c>
      <c r="G98" s="2">
        <f t="shared" ref="G98:G106" si="13">POWER(D52,2)</f>
        <v>0.12249999999999998</v>
      </c>
      <c r="H98" s="2">
        <f t="shared" ref="H98:H106" si="14">C98*G98</f>
        <v>1.2249999999999999</v>
      </c>
      <c r="I98" s="2">
        <f t="shared" ref="I98:I106" si="15">D98*G98</f>
        <v>0.73499999999999988</v>
      </c>
      <c r="J98" s="2">
        <f t="shared" ref="J98:J106" si="16">E98*G98</f>
        <v>2.4499999999999997</v>
      </c>
      <c r="K98" s="2">
        <f t="shared" ref="K98:K106" si="17">F98*G98</f>
        <v>0.97999999999999987</v>
      </c>
    </row>
    <row r="99" spans="2:11" x14ac:dyDescent="0.25">
      <c r="B99" s="2" t="s">
        <v>11</v>
      </c>
      <c r="C99" s="2">
        <v>81</v>
      </c>
      <c r="D99" s="2">
        <v>10</v>
      </c>
      <c r="E99" s="2">
        <v>103</v>
      </c>
      <c r="F99" s="2">
        <v>94</v>
      </c>
      <c r="G99" s="2">
        <f t="shared" si="13"/>
        <v>0.20250000000000001</v>
      </c>
      <c r="H99" s="2">
        <f t="shared" si="14"/>
        <v>16.4025</v>
      </c>
      <c r="I99" s="2">
        <f t="shared" si="15"/>
        <v>2.0250000000000004</v>
      </c>
      <c r="J99" s="2">
        <f t="shared" si="16"/>
        <v>20.857500000000002</v>
      </c>
      <c r="K99" s="2">
        <f t="shared" si="17"/>
        <v>19.035</v>
      </c>
    </row>
    <row r="100" spans="2:11" x14ac:dyDescent="0.25">
      <c r="B100" s="2" t="s">
        <v>12</v>
      </c>
      <c r="C100" s="2">
        <v>200</v>
      </c>
      <c r="D100" s="2">
        <v>120</v>
      </c>
      <c r="E100" s="2">
        <v>74</v>
      </c>
      <c r="F100" s="2">
        <v>27</v>
      </c>
      <c r="G100" s="2">
        <f t="shared" si="13"/>
        <v>8.4099999999999994E-2</v>
      </c>
      <c r="H100" s="2">
        <f t="shared" si="14"/>
        <v>16.82</v>
      </c>
      <c r="I100" s="2">
        <f t="shared" si="15"/>
        <v>10.091999999999999</v>
      </c>
      <c r="J100" s="2">
        <f t="shared" si="16"/>
        <v>6.2233999999999998</v>
      </c>
      <c r="K100" s="2">
        <f t="shared" si="17"/>
        <v>2.2706999999999997</v>
      </c>
    </row>
    <row r="101" spans="2:11" x14ac:dyDescent="0.25">
      <c r="B101" s="2" t="s">
        <v>13</v>
      </c>
      <c r="C101" s="2">
        <v>22</v>
      </c>
      <c r="D101" s="2">
        <v>17</v>
      </c>
      <c r="E101" s="2">
        <v>10</v>
      </c>
      <c r="F101" s="2">
        <v>66</v>
      </c>
      <c r="G101" s="2">
        <f t="shared" si="13"/>
        <v>4.0000000000000008E-2</v>
      </c>
      <c r="H101" s="2">
        <f t="shared" si="14"/>
        <v>0.88000000000000012</v>
      </c>
      <c r="I101" s="2">
        <f t="shared" si="15"/>
        <v>0.68000000000000016</v>
      </c>
      <c r="J101" s="2">
        <f t="shared" si="16"/>
        <v>0.40000000000000008</v>
      </c>
      <c r="K101" s="2">
        <f t="shared" si="17"/>
        <v>2.6400000000000006</v>
      </c>
    </row>
    <row r="102" spans="2:11" x14ac:dyDescent="0.25">
      <c r="B102" s="2" t="s">
        <v>14</v>
      </c>
      <c r="C102" s="2">
        <v>90</v>
      </c>
      <c r="D102" s="2">
        <v>28</v>
      </c>
      <c r="E102" s="2">
        <v>60</v>
      </c>
      <c r="F102" s="2">
        <v>49</v>
      </c>
      <c r="G102" s="2">
        <f t="shared" si="13"/>
        <v>0.13689999999999999</v>
      </c>
      <c r="H102" s="2">
        <f t="shared" si="14"/>
        <v>12.321</v>
      </c>
      <c r="I102" s="2">
        <f t="shared" si="15"/>
        <v>3.8331999999999997</v>
      </c>
      <c r="J102" s="2">
        <f t="shared" si="16"/>
        <v>8.2140000000000004</v>
      </c>
      <c r="K102" s="2">
        <f t="shared" si="17"/>
        <v>6.7081</v>
      </c>
    </row>
    <row r="103" spans="2:11" x14ac:dyDescent="0.25">
      <c r="B103" s="2" t="s">
        <v>15</v>
      </c>
      <c r="C103" s="2">
        <v>160</v>
      </c>
      <c r="D103" s="2">
        <v>88</v>
      </c>
      <c r="E103" s="2">
        <v>236</v>
      </c>
      <c r="F103" s="2">
        <v>95</v>
      </c>
      <c r="G103" s="2">
        <f t="shared" si="13"/>
        <v>0.17639999999999997</v>
      </c>
      <c r="H103" s="2">
        <f t="shared" si="14"/>
        <v>28.223999999999997</v>
      </c>
      <c r="I103" s="2">
        <f t="shared" si="15"/>
        <v>15.523199999999997</v>
      </c>
      <c r="J103" s="2">
        <f t="shared" si="16"/>
        <v>41.630399999999995</v>
      </c>
      <c r="K103" s="2">
        <f t="shared" si="17"/>
        <v>16.757999999999999</v>
      </c>
    </row>
    <row r="104" spans="2:11" x14ac:dyDescent="0.25">
      <c r="B104" s="2" t="s">
        <v>16</v>
      </c>
      <c r="C104" s="2">
        <v>83</v>
      </c>
      <c r="D104" s="2">
        <v>27</v>
      </c>
      <c r="E104" s="2">
        <v>16</v>
      </c>
      <c r="F104" s="2">
        <v>28</v>
      </c>
      <c r="G104" s="2">
        <f t="shared" si="13"/>
        <v>4.0000000000000008E-2</v>
      </c>
      <c r="H104" s="2">
        <f t="shared" si="14"/>
        <v>3.3200000000000007</v>
      </c>
      <c r="I104" s="2">
        <f t="shared" si="15"/>
        <v>1.0800000000000003</v>
      </c>
      <c r="J104" s="2">
        <f t="shared" si="16"/>
        <v>0.64000000000000012</v>
      </c>
      <c r="K104" s="2">
        <f t="shared" si="17"/>
        <v>1.1200000000000001</v>
      </c>
    </row>
    <row r="105" spans="2:11" x14ac:dyDescent="0.25">
      <c r="B105" s="2" t="s">
        <v>17</v>
      </c>
      <c r="C105" s="2">
        <v>90</v>
      </c>
      <c r="D105" s="2">
        <v>24</v>
      </c>
      <c r="E105" s="2">
        <v>64</v>
      </c>
      <c r="F105" s="2">
        <v>71</v>
      </c>
      <c r="G105" s="2">
        <f t="shared" si="13"/>
        <v>0.16809999999999997</v>
      </c>
      <c r="H105" s="2">
        <f t="shared" si="14"/>
        <v>15.128999999999998</v>
      </c>
      <c r="I105" s="2">
        <f t="shared" si="15"/>
        <v>4.0343999999999998</v>
      </c>
      <c r="J105" s="2">
        <f t="shared" si="16"/>
        <v>10.758399999999998</v>
      </c>
      <c r="K105" s="2">
        <f t="shared" si="17"/>
        <v>11.935099999999998</v>
      </c>
    </row>
    <row r="106" spans="2:11" x14ac:dyDescent="0.25">
      <c r="B106" s="2" t="s">
        <v>18</v>
      </c>
      <c r="C106" s="2">
        <v>200</v>
      </c>
      <c r="D106" s="2">
        <v>67</v>
      </c>
      <c r="E106" s="2">
        <v>83</v>
      </c>
      <c r="F106" s="2">
        <v>180</v>
      </c>
      <c r="G106" s="2">
        <f t="shared" si="13"/>
        <v>6.7600000000000007E-2</v>
      </c>
      <c r="H106" s="2">
        <f t="shared" si="14"/>
        <v>13.520000000000001</v>
      </c>
      <c r="I106" s="2">
        <f t="shared" si="15"/>
        <v>4.5292000000000003</v>
      </c>
      <c r="J106" s="2">
        <f t="shared" si="16"/>
        <v>5.6108000000000002</v>
      </c>
      <c r="K106" s="2">
        <f t="shared" si="17"/>
        <v>12.168000000000001</v>
      </c>
    </row>
    <row r="107" spans="2:11" ht="35.25" customHeight="1" x14ac:dyDescent="0.25">
      <c r="B107" s="83"/>
      <c r="C107" s="83"/>
      <c r="D107" s="83"/>
      <c r="E107" s="83"/>
      <c r="F107" s="83"/>
      <c r="G107" s="83"/>
      <c r="H107" s="23">
        <f>SUM(H97:H106)</f>
        <v>115.1315</v>
      </c>
      <c r="I107" s="23">
        <f>SUM(I97:I106)</f>
        <v>48.36399999999999</v>
      </c>
      <c r="J107" s="23">
        <f>SUM(J97:J106)</f>
        <v>103.34549999999999</v>
      </c>
      <c r="K107" s="23">
        <f>SUM(K97:K106)</f>
        <v>84.549900000000008</v>
      </c>
    </row>
    <row r="109" spans="2:11" ht="26.25" customHeight="1" x14ac:dyDescent="0.25">
      <c r="B109" s="59" t="s">
        <v>72</v>
      </c>
      <c r="C109" s="59"/>
    </row>
    <row r="110" spans="2:11" ht="33.75" customHeight="1" x14ac:dyDescent="0.25">
      <c r="F110" s="53"/>
      <c r="G110" s="54"/>
      <c r="H110" s="23">
        <f>SUM(H67:H76)</f>
        <v>112.85849999999999</v>
      </c>
      <c r="I110" s="23">
        <f>SUM(I67:I76)</f>
        <v>52.386700000000005</v>
      </c>
      <c r="J110" s="23">
        <f>SUM(J67:J76)</f>
        <v>75.077600000000004</v>
      </c>
      <c r="K110" s="23">
        <f>SUM(K67:K76)</f>
        <v>71.4649</v>
      </c>
    </row>
    <row r="111" spans="2:11" ht="36.75" customHeight="1" x14ac:dyDescent="0.25">
      <c r="F111" s="53"/>
      <c r="G111" s="54"/>
      <c r="H111" s="23">
        <f>SUM(H82:H91)</f>
        <v>145.06299999999999</v>
      </c>
      <c r="I111" s="23">
        <f>SUM(I82:I91)</f>
        <v>65.4255</v>
      </c>
      <c r="J111" s="23">
        <f>SUM(J82:J91)</f>
        <v>91.078900000000004</v>
      </c>
      <c r="K111" s="23">
        <f>SUM(K82:K91)</f>
        <v>122.602</v>
      </c>
    </row>
    <row r="112" spans="2:11" ht="36.75" customHeight="1" x14ac:dyDescent="0.25">
      <c r="F112" s="53"/>
      <c r="G112" s="54"/>
      <c r="H112" s="23">
        <f>SUM(H97:H106)</f>
        <v>115.1315</v>
      </c>
      <c r="I112" s="23">
        <f>SUM(I97:I106)</f>
        <v>48.36399999999999</v>
      </c>
      <c r="J112" s="23">
        <f>SUM(J97:J106)</f>
        <v>103.34549999999999</v>
      </c>
      <c r="K112" s="23">
        <f>SUM(K97:K106)</f>
        <v>84.549900000000008</v>
      </c>
    </row>
    <row r="114" spans="1:10" ht="44.25" customHeight="1" x14ac:dyDescent="0.25">
      <c r="F114" s="32"/>
      <c r="G114" s="32"/>
      <c r="H114" s="23">
        <f>SUM(E51:E60)</f>
        <v>1.0593999999999999</v>
      </c>
      <c r="I114" s="24">
        <f>SUM(F51:F60)</f>
        <v>1.4367999999999999</v>
      </c>
      <c r="J114" s="23">
        <f>SUM(G51:G60)</f>
        <v>1.1110000000000002</v>
      </c>
    </row>
    <row r="116" spans="1:10" ht="19.5" customHeight="1" x14ac:dyDescent="0.25">
      <c r="F116" s="85" t="s">
        <v>115</v>
      </c>
      <c r="G116" s="85"/>
      <c r="H116" s="85"/>
      <c r="I116" s="85"/>
      <c r="J116" s="85"/>
    </row>
    <row r="117" spans="1:10" ht="17.25" customHeight="1" x14ac:dyDescent="0.25">
      <c r="F117" s="8" t="s">
        <v>51</v>
      </c>
      <c r="G117" s="1">
        <f>H110/H114</f>
        <v>106.53058334906551</v>
      </c>
      <c r="H117" s="1">
        <f>I110/H114</f>
        <v>49.449405323768183</v>
      </c>
      <c r="I117" s="1">
        <f>J110/H114</f>
        <v>70.868038512365501</v>
      </c>
      <c r="J117" s="1">
        <f>K110/H114</f>
        <v>67.457900698508595</v>
      </c>
    </row>
    <row r="118" spans="1:10" ht="21.75" customHeight="1" x14ac:dyDescent="0.25">
      <c r="F118" s="8" t="s">
        <v>52</v>
      </c>
      <c r="G118" s="1">
        <f>H111/I114</f>
        <v>100.96255567928731</v>
      </c>
      <c r="H118" s="1">
        <f>I111/I114</f>
        <v>45.535565144766153</v>
      </c>
      <c r="I118" s="1">
        <f>J111/I114</f>
        <v>63.390103006681521</v>
      </c>
      <c r="J118" s="1">
        <f>K111/I114</f>
        <v>85.329899777282861</v>
      </c>
    </row>
    <row r="119" spans="1:10" x14ac:dyDescent="0.25">
      <c r="F119" s="8" t="s">
        <v>53</v>
      </c>
      <c r="G119" s="1">
        <f>H112/J114</f>
        <v>103.62871287128711</v>
      </c>
      <c r="H119" s="1">
        <f>I112/J114</f>
        <v>43.531953195319517</v>
      </c>
      <c r="I119" s="1">
        <f>J112/J114</f>
        <v>93.020252025202495</v>
      </c>
      <c r="J119" s="1">
        <f>K112/J114</f>
        <v>76.102520252025201</v>
      </c>
    </row>
    <row r="122" spans="1:10" ht="28.5" customHeight="1" x14ac:dyDescent="0.25">
      <c r="A122" s="58" t="s">
        <v>114</v>
      </c>
      <c r="B122" s="58"/>
      <c r="C122" s="58"/>
    </row>
    <row r="130" spans="1:13" x14ac:dyDescent="0.25">
      <c r="A130" s="33" t="s">
        <v>77</v>
      </c>
      <c r="B130" s="33"/>
      <c r="C130" s="33"/>
      <c r="D130" s="33"/>
      <c r="E130" s="33"/>
      <c r="F130" s="33"/>
      <c r="G130" s="33"/>
      <c r="H130" s="33"/>
      <c r="I130" s="33"/>
      <c r="K130" s="33" t="s">
        <v>78</v>
      </c>
      <c r="L130" s="33"/>
      <c r="M130" s="33"/>
    </row>
    <row r="131" spans="1:13" x14ac:dyDescent="0.25">
      <c r="A131" s="33" t="s">
        <v>51</v>
      </c>
      <c r="B131" s="33"/>
      <c r="C131" s="33" t="s">
        <v>52</v>
      </c>
      <c r="D131" s="33"/>
      <c r="E131" s="33"/>
      <c r="F131" s="33" t="s">
        <v>53</v>
      </c>
      <c r="G131" s="33"/>
      <c r="H131" s="33" t="s">
        <v>55</v>
      </c>
      <c r="I131" s="33"/>
      <c r="K131" s="1" t="s">
        <v>79</v>
      </c>
      <c r="L131" s="27">
        <f>SUM(H132:I141)</f>
        <v>41026.928791260696</v>
      </c>
      <c r="M131" s="27"/>
    </row>
    <row r="132" spans="1:13" x14ac:dyDescent="0.25">
      <c r="A132" s="32">
        <f>((C97-G117)^2 + (D97-H117)^2 + (E97-I117)^2 + (F97-J117)^2) *E51</f>
        <v>733.96957152708831</v>
      </c>
      <c r="B132" s="32"/>
      <c r="C132" s="27">
        <f>((C97-G118)^2 + (D97-H118)^2 + (E97-I118)^2 + (F97-J118)^2) *F51</f>
        <v>1124.0130656390579</v>
      </c>
      <c r="D132" s="27"/>
      <c r="E132" s="27"/>
      <c r="F132" s="27">
        <f>((C97-G119)^2 + (D97-H119)^2 + (E97-I119)^2 + (F97-J119)^2) *G51</f>
        <v>496.67101186513003</v>
      </c>
      <c r="G132" s="27"/>
      <c r="H132" s="50">
        <f>SUM(A132:G132)</f>
        <v>2354.653649031276</v>
      </c>
      <c r="I132" s="51"/>
      <c r="K132" s="1" t="s">
        <v>81</v>
      </c>
      <c r="L132" s="27">
        <v>0</v>
      </c>
      <c r="M132" s="27"/>
    </row>
    <row r="133" spans="1:13" x14ac:dyDescent="0.25">
      <c r="A133" s="32">
        <f>((C98-G117)^2 + (D98-H117)^2 + (E98-I117)^2 + (F98-J117)^2) *E52</f>
        <v>1083.0502276418242</v>
      </c>
      <c r="B133" s="32"/>
      <c r="C133" s="27">
        <f>((C98-G118)^2 + (D98-H118)^2 + (E98-I118)^2 + (F98-J118)^2) *F52</f>
        <v>2831.9779016829661</v>
      </c>
      <c r="D133" s="27"/>
      <c r="E133" s="27"/>
      <c r="F133" s="27">
        <f>((C98-G119)^2 + (D98-H119)^2 + (E98-I119)^2 + (F98-J119)^2) *G52</f>
        <v>2467.7494972486679</v>
      </c>
      <c r="G133" s="27"/>
      <c r="H133" s="50">
        <f t="shared" ref="H133:H141" si="18">SUM(A133:G133)</f>
        <v>6382.7776265734583</v>
      </c>
      <c r="I133" s="51"/>
      <c r="K133" s="23" t="s">
        <v>82</v>
      </c>
      <c r="L133" s="86">
        <f>L131-L132</f>
        <v>41026.928791260696</v>
      </c>
      <c r="M133" s="86"/>
    </row>
    <row r="134" spans="1:13" x14ac:dyDescent="0.25">
      <c r="A134" s="32">
        <f>((C99-G117)^2 + (D99-H117)^2 + (E99-I117)^2 + (F99-J117)^2) *E53</f>
        <v>429.61183412470757</v>
      </c>
      <c r="B134" s="32"/>
      <c r="C134" s="27">
        <f>((C99-G118)^2 + (D99-H118)^2 + (E99-I118)^2 + (F99-J118)^2) *F53</f>
        <v>159.98109849963154</v>
      </c>
      <c r="D134" s="27"/>
      <c r="E134" s="27"/>
      <c r="F134" s="27">
        <f>((C99-G119)^2 + (D99-H119)^2 + (E99-I119)^2 + (F99-J119)^2) *G53</f>
        <v>416.41405066046411</v>
      </c>
      <c r="G134" s="27"/>
      <c r="H134" s="50">
        <f t="shared" si="18"/>
        <v>1006.0069832848033</v>
      </c>
      <c r="I134" s="51"/>
    </row>
    <row r="135" spans="1:13" x14ac:dyDescent="0.25">
      <c r="A135" s="32">
        <f>((C100-G117)^2 + (D100-H117)^2 + (E100-I117)^2 + (F100-J117)^2) *E54</f>
        <v>2582.1116774646184</v>
      </c>
      <c r="B135" s="32"/>
      <c r="C135" s="27">
        <f>((C100-G118)^2 + (D100-H118)^2 + (E100-I118)^2 + (F100-J118)^2) *F54</f>
        <v>1698.148310231189</v>
      </c>
      <c r="D135" s="27"/>
      <c r="E135" s="27"/>
      <c r="F135" s="27">
        <f>((C100-G119)^2 + (D100-H119)^2 + (E100-I119)^2 + (F100-J119)^2) *G54</f>
        <v>1506.0303918270297</v>
      </c>
      <c r="G135" s="27"/>
      <c r="H135" s="50">
        <f t="shared" si="18"/>
        <v>5786.2903795228376</v>
      </c>
      <c r="I135" s="51"/>
    </row>
    <row r="136" spans="1:13" x14ac:dyDescent="0.25">
      <c r="A136" s="32">
        <f>((C101-G117)^2 + (D101-H117)^2 + (E101-I117)^2 + (F101-J117)^2) *E55</f>
        <v>1219.1157262324764</v>
      </c>
      <c r="B136" s="32"/>
      <c r="C136" s="27">
        <f>((C101-G118)^2 + (D101-H118)^2 + (E101-I118)^2 + (F101-J118)^2) *F55</f>
        <v>2367.017119180709</v>
      </c>
      <c r="D136" s="27"/>
      <c r="E136" s="27"/>
      <c r="F136" s="27">
        <f>((C101-G119)^2 + (D101-H119)^2 + (E101-I119)^2 + (F101-J119)^2) *G55</f>
        <v>574.46457868609525</v>
      </c>
      <c r="G136" s="27"/>
      <c r="H136" s="50">
        <f t="shared" si="18"/>
        <v>4160.5974240992809</v>
      </c>
      <c r="I136" s="51"/>
    </row>
    <row r="137" spans="1:13" x14ac:dyDescent="0.25">
      <c r="A137" s="32">
        <f>((C102-G117)^2 + (D102-H117)^2 + (E102-I117)^2 + (F102-J117)^2) *E56</f>
        <v>26.823274512884112</v>
      </c>
      <c r="B137" s="32"/>
      <c r="C137" s="27">
        <f>((C102-G118)^2 + (D102-H118)^2 + (E102-I118)^2 + (F102-J118)^2) *F56</f>
        <v>405.28007151923873</v>
      </c>
      <c r="D137" s="27"/>
      <c r="E137" s="27"/>
      <c r="F137" s="27">
        <f>((C102-G119)^2 + (D102-H119)^2 + (E102-I119)^2 + (F102-J119)^2) *G56</f>
        <v>308.28059673677961</v>
      </c>
      <c r="G137" s="27"/>
      <c r="H137" s="50">
        <f t="shared" si="18"/>
        <v>740.38394276890244</v>
      </c>
      <c r="I137" s="51"/>
    </row>
    <row r="138" spans="1:13" x14ac:dyDescent="0.25">
      <c r="A138" s="32">
        <f>((C103-G117)^2 + (D103-H117)^2 + (E103-I117)^2 + (F103-J117)^2) *E57</f>
        <v>3110.9740712151965</v>
      </c>
      <c r="B138" s="32"/>
      <c r="C138" s="27">
        <f>((C103-G118)^2 + (D103-H118)^2 + (E103-I118)^2 + (F103-J118)^2) *F57</f>
        <v>2564.3548534197798</v>
      </c>
      <c r="D138" s="27"/>
      <c r="E138" s="27"/>
      <c r="F138" s="27">
        <f>((C103-G119)^2 + (D103-H119)^2 + (E103-I119)^2 + (F103-J119)^2) *G57</f>
        <v>4578.5417805925399</v>
      </c>
      <c r="G138" s="27"/>
      <c r="H138" s="50">
        <f t="shared" si="18"/>
        <v>10253.870705227517</v>
      </c>
      <c r="I138" s="51"/>
    </row>
    <row r="139" spans="1:13" x14ac:dyDescent="0.25">
      <c r="A139" s="32">
        <f>((C104-G117)^2 + (D104-H117)^2 + (E104-I117)^2 + (F104-J117)^2) *E58</f>
        <v>1190.2694100396327</v>
      </c>
      <c r="B139" s="32"/>
      <c r="C139" s="27">
        <f>((C104-G118)^2 + (D104-H118)^2 + (E104-I118)^2 + (F104-J118)^2) *F58</f>
        <v>716.57663903275795</v>
      </c>
      <c r="D139" s="27"/>
      <c r="E139" s="27"/>
      <c r="F139" s="27">
        <f>((C104-G119)^2 + (D104-H119)^2 + (E104-I119)^2 + (F104-J119)^2) *G58</f>
        <v>357.79283791201794</v>
      </c>
      <c r="G139" s="27"/>
      <c r="H139" s="50">
        <f t="shared" si="18"/>
        <v>2264.6388869844086</v>
      </c>
      <c r="I139" s="51"/>
    </row>
    <row r="140" spans="1:13" x14ac:dyDescent="0.25">
      <c r="A140" s="32">
        <f>((C105-G117)^2 + (D105-H117)^2 + (E105-I117)^2 + (F105-J117)^2) *E59</f>
        <v>141.60569215850887</v>
      </c>
      <c r="B140" s="32"/>
      <c r="C140" s="27">
        <f>((C105-G118)^2 + (D105-H118)^2 + (E105-I118)^2 + (F105-J118)^2) *F59</f>
        <v>34.824720203705873</v>
      </c>
      <c r="D140" s="27"/>
      <c r="E140" s="27"/>
      <c r="F140" s="27">
        <f>((C105-G119)^2 + (D105-H119)^2 + (E105-I119)^2 + (F105-J119)^2) *G59</f>
        <v>241.29910308943167</v>
      </c>
      <c r="G140" s="27"/>
      <c r="H140" s="50">
        <f t="shared" si="18"/>
        <v>417.72951545164642</v>
      </c>
      <c r="I140" s="51"/>
    </row>
    <row r="141" spans="1:13" x14ac:dyDescent="0.25">
      <c r="A141" s="32">
        <f>((C106-G117)^2 + (D106-H117)^2 + (E106-I117)^2 + (F106-J117)^2) *E60</f>
        <v>1156.2598364630892</v>
      </c>
      <c r="B141" s="32"/>
      <c r="C141" s="27">
        <f>((C106-G118)^2 + (D106-H118)^2 + (E106-I118)^2 + (F106-J118)^2) *F60</f>
        <v>5102.1510634779352</v>
      </c>
      <c r="D141" s="27"/>
      <c r="E141" s="27"/>
      <c r="F141" s="27">
        <f>((C106-G119)^2 + (D106-H119)^2 + (E106-I119)^2 + (F106-J119)^2) *G60</f>
        <v>1401.5687783755413</v>
      </c>
      <c r="G141" s="27"/>
      <c r="H141" s="50">
        <f t="shared" si="18"/>
        <v>7659.9796783165657</v>
      </c>
      <c r="I141" s="51"/>
    </row>
    <row r="142" spans="1:13" x14ac:dyDescent="0.25">
      <c r="A142" s="86" t="s">
        <v>116</v>
      </c>
      <c r="B142" s="86"/>
      <c r="C142" s="86"/>
      <c r="D142" s="86"/>
      <c r="E142" s="86"/>
      <c r="F142" s="86"/>
      <c r="G142" s="86"/>
      <c r="H142" s="86">
        <f>SUM(H132:I141)</f>
        <v>41026.928791260696</v>
      </c>
      <c r="I142" s="86"/>
    </row>
    <row r="145" spans="1:18" ht="27.75" customHeight="1" x14ac:dyDescent="0.25">
      <c r="A145" s="58" t="s">
        <v>117</v>
      </c>
      <c r="B145" s="58"/>
      <c r="C145" s="58"/>
      <c r="D145" s="58"/>
      <c r="E145" s="58"/>
    </row>
    <row r="152" spans="1:18" x14ac:dyDescent="0.25">
      <c r="A152" s="33" t="s">
        <v>118</v>
      </c>
      <c r="B152" s="33"/>
      <c r="C152" s="33"/>
      <c r="D152" s="33"/>
      <c r="E152" s="33"/>
      <c r="F152" s="33"/>
      <c r="G152" s="33"/>
      <c r="H152" s="33"/>
      <c r="I152" s="33"/>
      <c r="K152" s="33" t="s">
        <v>85</v>
      </c>
      <c r="L152" s="33"/>
      <c r="M152" s="33"/>
      <c r="N152" s="33"/>
      <c r="O152" s="33"/>
      <c r="P152" s="33"/>
      <c r="Q152" s="33"/>
      <c r="R152" s="33"/>
    </row>
    <row r="153" spans="1:18" x14ac:dyDescent="0.25">
      <c r="A153" s="33" t="s">
        <v>51</v>
      </c>
      <c r="B153" s="33"/>
      <c r="C153" s="33" t="s">
        <v>52</v>
      </c>
      <c r="D153" s="33"/>
      <c r="E153" s="33"/>
      <c r="F153" s="33" t="s">
        <v>53</v>
      </c>
      <c r="G153" s="33"/>
      <c r="H153" s="33" t="s">
        <v>55</v>
      </c>
      <c r="I153" s="33"/>
      <c r="K153" s="33" t="s">
        <v>119</v>
      </c>
      <c r="L153" s="33"/>
      <c r="M153" s="33" t="s">
        <v>120</v>
      </c>
      <c r="N153" s="33"/>
      <c r="O153" s="33"/>
      <c r="P153" s="33" t="s">
        <v>121</v>
      </c>
      <c r="Q153" s="33"/>
      <c r="R153" s="33"/>
    </row>
    <row r="154" spans="1:18" x14ac:dyDescent="0.25">
      <c r="A154" s="27">
        <f>((C97-G117)^2 + (D97-H117)^2 + (E97-I117)^2 + (F97-J117)^2) ^ (-1/(2-1))</f>
        <v>1.2262088714760623E-4</v>
      </c>
      <c r="B154" s="27"/>
      <c r="C154" s="27">
        <f>((C97-G118)^2 + (D97-H118)^2 + (E97-I118)^2 + (F97-J118)^2) ^ (-1/(2-1))</f>
        <v>1.6449986717447545E-4</v>
      </c>
      <c r="D154" s="27"/>
      <c r="E154" s="27"/>
      <c r="F154" s="27">
        <f>((C97-G119)^2 + (D97-H119)^2 + (E97-I119)^2 + (F97-J119)^2) ^ (-1/(2-1))</f>
        <v>1.4677723937670808E-4</v>
      </c>
      <c r="G154" s="27"/>
      <c r="H154" s="50">
        <f>SUM(A154:G154)</f>
        <v>4.3389799369878974E-4</v>
      </c>
      <c r="I154" s="51"/>
      <c r="K154" s="27">
        <f>A154/H154</f>
        <v>0.28260302865730502</v>
      </c>
      <c r="L154" s="27"/>
      <c r="M154" s="50">
        <f>C154/H154</f>
        <v>0.37912105970388654</v>
      </c>
      <c r="N154" s="52"/>
      <c r="O154" s="51"/>
      <c r="P154" s="50">
        <f>F154/H154</f>
        <v>0.33827591163880849</v>
      </c>
      <c r="Q154" s="52"/>
      <c r="R154" s="51"/>
    </row>
    <row r="155" spans="1:18" x14ac:dyDescent="0.25">
      <c r="A155" s="27">
        <f>((C98-G117)^2 + (D98-H117)^2 + (E98-I117)^2 + (F98-J117)^2) ^ (-1/(2-1))</f>
        <v>5.7707388267748364E-5</v>
      </c>
      <c r="B155" s="27"/>
      <c r="C155" s="27">
        <f>((C98-G118)^2 + (D98-H118)^2 + (E98-I118)^2 + (F98-J118)^2) ^ (-1/(2-1))</f>
        <v>5.649761599655014E-5</v>
      </c>
      <c r="D155" s="27"/>
      <c r="E155" s="27"/>
      <c r="F155" s="27">
        <f>((C98-G119)^2 + (D98-H119)^2 + (E98-I119)^2 + (F98-J119)^2) ^ (-1/(2-1))</f>
        <v>4.9640370765580997E-5</v>
      </c>
      <c r="G155" s="27"/>
      <c r="H155" s="50">
        <f t="shared" ref="H155:H163" si="19">SUM(A155:G155)</f>
        <v>1.6384537502987949E-4</v>
      </c>
      <c r="I155" s="51"/>
      <c r="K155" s="27">
        <f t="shared" ref="K155:K163" si="20">A155/H155</f>
        <v>0.3522063912833952</v>
      </c>
      <c r="L155" s="27"/>
      <c r="M155" s="50">
        <f t="shared" ref="M155:M163" si="21">C155/H155</f>
        <v>0.34482276955481356</v>
      </c>
      <c r="N155" s="52"/>
      <c r="O155" s="51"/>
      <c r="P155" s="50">
        <f t="shared" ref="P155:P163" si="22">F155/H155</f>
        <v>0.30297083916179129</v>
      </c>
      <c r="Q155" s="52"/>
      <c r="R155" s="51"/>
    </row>
    <row r="156" spans="1:18" x14ac:dyDescent="0.25">
      <c r="A156" s="27">
        <f>((C99-G117)^2 + (D99-H117)^2 + (E99-I117)^2 + (F99-J117)^2) ^ (-1/(2-1))</f>
        <v>2.5348463740965886E-4</v>
      </c>
      <c r="B156" s="27"/>
      <c r="C156" s="27">
        <f>((C99-G118)^2 + (D99-H118)^2 + (E99-I118)^2 + (F99-J118)^2) ^ (-1/(2-1))</f>
        <v>3.0253573987124157E-4</v>
      </c>
      <c r="D156" s="27"/>
      <c r="E156" s="27"/>
      <c r="F156" s="27">
        <f>((C99-G119)^2 + (D99-H119)^2 + (E99-I119)^2 + (F99-J119)^2) ^ (-1/(2-1))</f>
        <v>4.8629483005873536E-4</v>
      </c>
      <c r="G156" s="27"/>
      <c r="H156" s="50">
        <f t="shared" si="19"/>
        <v>1.0423152073396357E-3</v>
      </c>
      <c r="I156" s="51"/>
      <c r="K156" s="27">
        <f t="shared" si="20"/>
        <v>0.24319383966069444</v>
      </c>
      <c r="L156" s="27"/>
      <c r="M156" s="50">
        <f t="shared" si="21"/>
        <v>0.2902535986627518</v>
      </c>
      <c r="N156" s="52"/>
      <c r="O156" s="51"/>
      <c r="P156" s="50">
        <f t="shared" si="22"/>
        <v>0.46655256167655379</v>
      </c>
      <c r="Q156" s="52"/>
      <c r="R156" s="51"/>
    </row>
    <row r="157" spans="1:18" x14ac:dyDescent="0.25">
      <c r="A157" s="50">
        <f>((C100-G117)^2 + (D100-H117)^2 + (E100-I117)^2 + (F100-J117)^2) ^ (-1/(2-1))</f>
        <v>6.5101754299433623E-5</v>
      </c>
      <c r="B157" s="51"/>
      <c r="C157" s="50">
        <f>((C100-G118)^2 + (D100-H118)^2 + (E100-I118)^2 + (F100-J118)^2) ^ (-1/(2-1))</f>
        <v>5.2998904428875966E-5</v>
      </c>
      <c r="D157" s="52"/>
      <c r="E157" s="51"/>
      <c r="F157" s="50">
        <f>((C100-G119)^2 + (D100-H119)^2 + (E100-I119)^2 + (F100-J119)^2) ^ (-1/(2-1))</f>
        <v>5.5842166570074789E-5</v>
      </c>
      <c r="G157" s="51"/>
      <c r="H157" s="50">
        <f t="shared" si="19"/>
        <v>1.7394282529838438E-4</v>
      </c>
      <c r="I157" s="51"/>
      <c r="K157" s="50">
        <f t="shared" si="20"/>
        <v>0.37427099501090089</v>
      </c>
      <c r="L157" s="51"/>
      <c r="M157" s="50">
        <f t="shared" si="21"/>
        <v>0.30469152342421008</v>
      </c>
      <c r="N157" s="52"/>
      <c r="O157" s="51"/>
      <c r="P157" s="50">
        <f t="shared" si="22"/>
        <v>0.32103748156488904</v>
      </c>
      <c r="Q157" s="52"/>
      <c r="R157" s="51"/>
    </row>
    <row r="158" spans="1:18" x14ac:dyDescent="0.25">
      <c r="A158" s="50">
        <f>((C101-G117)^2 + (D101-H117)^2 + (E101-I117)^2 + (F101-J117)^2) ^ (-1/(2-1))</f>
        <v>8.3995307251473421E-5</v>
      </c>
      <c r="B158" s="51"/>
      <c r="C158" s="50">
        <f>((C101-G118)^2 + (D101-H118)^2 + (E101-I118)^2 + (F101-J118)^2) ^ (-1/(2-1))</f>
        <v>9.7337699052953158E-5</v>
      </c>
      <c r="D158" s="52"/>
      <c r="E158" s="51"/>
      <c r="F158" s="50">
        <f>((C101-G119)^2 + (D101-H119)^2 + (E101-I119)^2 + (F101-J119)^2) ^ (-1/(2-1))</f>
        <v>6.9630054635374156E-5</v>
      </c>
      <c r="G158" s="51"/>
      <c r="H158" s="50">
        <f t="shared" si="19"/>
        <v>2.5096306093980072E-4</v>
      </c>
      <c r="I158" s="51"/>
      <c r="K158" s="50">
        <f t="shared" si="20"/>
        <v>0.33469191416828326</v>
      </c>
      <c r="L158" s="51"/>
      <c r="M158" s="50">
        <f t="shared" si="21"/>
        <v>0.38785667774550237</v>
      </c>
      <c r="N158" s="52"/>
      <c r="O158" s="51"/>
      <c r="P158" s="50">
        <f t="shared" si="22"/>
        <v>0.27745140808621443</v>
      </c>
      <c r="Q158" s="52"/>
      <c r="R158" s="51"/>
    </row>
    <row r="159" spans="1:18" x14ac:dyDescent="0.25">
      <c r="A159" s="50">
        <f>((C102-G117)^2 + (D102-H117)^2 + (E102-I117)^2 + (F102-J117)^2) ^ (-1/(2-1))</f>
        <v>8.3882376065578797E-4</v>
      </c>
      <c r="B159" s="51"/>
      <c r="C159" s="50">
        <f>((C102-G118)^2 + (D102-H118)^2 + (E102-I118)^2 + (F102-J118)^2) ^ (-1/(2-1))</f>
        <v>5.6849575439601367E-4</v>
      </c>
      <c r="D159" s="52"/>
      <c r="E159" s="51"/>
      <c r="F159" s="50">
        <f>((C102-G119)^2 + (D102-H119)^2 + (E102-I119)^2 + (F102-J119)^2) ^ (-1/(2-1))</f>
        <v>4.4407595368997497E-4</v>
      </c>
      <c r="G159" s="51"/>
      <c r="H159" s="50">
        <f t="shared" si="19"/>
        <v>1.8513954687417768E-3</v>
      </c>
      <c r="I159" s="51"/>
      <c r="K159" s="50">
        <f t="shared" si="20"/>
        <v>0.45307649004124406</v>
      </c>
      <c r="L159" s="51"/>
      <c r="M159" s="50">
        <f t="shared" si="21"/>
        <v>0.30706338218617762</v>
      </c>
      <c r="N159" s="52"/>
      <c r="O159" s="51"/>
      <c r="P159" s="50">
        <f t="shared" si="22"/>
        <v>0.23986012777257826</v>
      </c>
      <c r="Q159" s="52"/>
      <c r="R159" s="51"/>
    </row>
    <row r="160" spans="1:18" x14ac:dyDescent="0.25">
      <c r="A160" s="50">
        <f>((C103-G117)^2 + (D103-H117)^2 + (E103-I117)^2 + (F103-J117)^2) ^ (-1/(2-1))</f>
        <v>3.0890646402096756E-5</v>
      </c>
      <c r="B160" s="51"/>
      <c r="C160" s="50">
        <f>((C103-G118)^2 + (D103-H118)^2 + (E103-I118)^2 + (F103-J118)^2) ^ (-1/(2-1))</f>
        <v>2.8428202868562365E-5</v>
      </c>
      <c r="D160" s="52"/>
      <c r="E160" s="51"/>
      <c r="F160" s="50">
        <f>((C103-G119)^2 + (D103-H119)^2 + (E103-I119)^2 + (F103-J119)^2) ^ (-1/(2-1))</f>
        <v>3.8527550572481803E-5</v>
      </c>
      <c r="G160" s="51"/>
      <c r="H160" s="50">
        <f t="shared" si="19"/>
        <v>9.7846399843140922E-5</v>
      </c>
      <c r="I160" s="51"/>
      <c r="K160" s="50">
        <f t="shared" si="20"/>
        <v>0.31570549812377391</v>
      </c>
      <c r="L160" s="51"/>
      <c r="M160" s="50">
        <f t="shared" si="21"/>
        <v>0.29053907874112955</v>
      </c>
      <c r="N160" s="52"/>
      <c r="O160" s="51"/>
      <c r="P160" s="50">
        <f t="shared" si="22"/>
        <v>0.39375542313509659</v>
      </c>
      <c r="Q160" s="52"/>
      <c r="R160" s="51"/>
    </row>
    <row r="161" spans="1:18" x14ac:dyDescent="0.25">
      <c r="A161" s="50">
        <f>((C104-G117)^2 + (D104-H117)^2 + (E104-I117)^2 + (F104-J117)^2) ^ (-1/(2-1))</f>
        <v>1.777748787083038E-4</v>
      </c>
      <c r="B161" s="51"/>
      <c r="C161" s="50">
        <f>((C104-G118)^2 + (D104-H118)^2 + (E104-I118)^2 + (F104-J118)^2) ^ (-1/(2-1))</f>
        <v>1.6132259091789265E-4</v>
      </c>
      <c r="D161" s="52"/>
      <c r="E161" s="51"/>
      <c r="F161" s="50">
        <f>((C104-G119)^2 + (D104-H119)^2 + (E104-I119)^2 + (F104-J119)^2) ^ (-1/(2-1))</f>
        <v>1.1179653632372625E-4</v>
      </c>
      <c r="G161" s="51"/>
      <c r="H161" s="50">
        <f t="shared" si="19"/>
        <v>4.5089400594992271E-4</v>
      </c>
      <c r="I161" s="51"/>
      <c r="K161" s="50">
        <f t="shared" si="20"/>
        <v>0.39427199377773026</v>
      </c>
      <c r="L161" s="51"/>
      <c r="M161" s="50">
        <f t="shared" si="21"/>
        <v>0.35778384451579842</v>
      </c>
      <c r="N161" s="52"/>
      <c r="O161" s="51"/>
      <c r="P161" s="50">
        <f t="shared" si="22"/>
        <v>0.24794416170647124</v>
      </c>
      <c r="Q161" s="52"/>
      <c r="R161" s="51"/>
    </row>
    <row r="162" spans="1:18" x14ac:dyDescent="0.25">
      <c r="A162" s="50">
        <f>((C105-G117)^2 + (D105-H117)^2 + (E105-I117)^2 + (F105-J117)^2) ^ (-1/(2-1))</f>
        <v>1.0197330191950426E-3</v>
      </c>
      <c r="B162" s="51"/>
      <c r="C162" s="50">
        <f>((C105-G118)^2 + (D105-H118)^2 + (E105-I118)^2 + (F105-J118)^2) ^ (-1/(2-1))</f>
        <v>1.2663418325269727E-3</v>
      </c>
      <c r="D162" s="52"/>
      <c r="E162" s="51"/>
      <c r="F162" s="50">
        <f>((C105-G119)^2 + (D105-H119)^2 + (E105-I119)^2 + (F105-J119)^2) ^ (-1/(2-1))</f>
        <v>6.9664577218796285E-4</v>
      </c>
      <c r="G162" s="51"/>
      <c r="H162" s="50">
        <f t="shared" si="19"/>
        <v>2.9827206239099783E-3</v>
      </c>
      <c r="I162" s="51"/>
      <c r="K162" s="50">
        <f t="shared" si="20"/>
        <v>0.34188016504820978</v>
      </c>
      <c r="L162" s="51"/>
      <c r="M162" s="50">
        <f t="shared" si="21"/>
        <v>0.42455931754914245</v>
      </c>
      <c r="N162" s="52"/>
      <c r="O162" s="51"/>
      <c r="P162" s="50">
        <f t="shared" si="22"/>
        <v>0.23356051740264774</v>
      </c>
      <c r="Q162" s="52"/>
      <c r="R162" s="51"/>
    </row>
    <row r="163" spans="1:18" x14ac:dyDescent="0.25">
      <c r="A163" s="50">
        <f>((C106-G117)^2 + (D106-H117)^2 + (E106-I117)^2 + (F106-J117)^2) ^ (-1/(2-1))</f>
        <v>4.5750962138248332E-5</v>
      </c>
      <c r="B163" s="51"/>
      <c r="C163" s="50">
        <f>((C106-G118)^2 + (D106-H118)^2 + (E106-I118)^2 + (F106-J118)^2) ^ (-1/(2-1))</f>
        <v>5.0978498434089885E-5</v>
      </c>
      <c r="D163" s="52"/>
      <c r="E163" s="51"/>
      <c r="F163" s="50">
        <f>((C106-G119)^2 + (D106-H119)^2 + (E106-I119)^2 + (F106-J119)^2) ^ (-1/(2-1))</f>
        <v>4.8231668001587733E-5</v>
      </c>
      <c r="G163" s="51"/>
      <c r="H163" s="50">
        <f t="shared" si="19"/>
        <v>1.4496112857392596E-4</v>
      </c>
      <c r="I163" s="51"/>
      <c r="K163" s="50">
        <f t="shared" si="20"/>
        <v>0.31560848475953107</v>
      </c>
      <c r="L163" s="51"/>
      <c r="M163" s="50">
        <f t="shared" si="21"/>
        <v>0.35167012657529312</v>
      </c>
      <c r="N163" s="52"/>
      <c r="O163" s="51"/>
      <c r="P163" s="50">
        <f t="shared" si="22"/>
        <v>0.33272138866517575</v>
      </c>
      <c r="Q163" s="52"/>
      <c r="R163" s="51"/>
    </row>
    <row r="167" spans="1:18" x14ac:dyDescent="0.25">
      <c r="A167" s="58" t="s">
        <v>122</v>
      </c>
      <c r="B167" s="58"/>
      <c r="C167" s="58"/>
      <c r="D167" s="58"/>
      <c r="E167" s="58"/>
    </row>
    <row r="168" spans="1:18" x14ac:dyDescent="0.25">
      <c r="A168" s="87" t="s">
        <v>125</v>
      </c>
      <c r="B168" s="87"/>
      <c r="C168" s="87"/>
      <c r="D168" s="87"/>
      <c r="E168" s="87"/>
    </row>
    <row r="169" spans="1:18" x14ac:dyDescent="0.25">
      <c r="A169" s="87" t="s">
        <v>123</v>
      </c>
      <c r="B169" s="87"/>
      <c r="C169" s="87"/>
      <c r="D169" s="87"/>
      <c r="E169" s="87"/>
    </row>
    <row r="170" spans="1:18" x14ac:dyDescent="0.25">
      <c r="A170" s="87" t="s">
        <v>124</v>
      </c>
      <c r="B170" s="87"/>
      <c r="C170" s="87"/>
      <c r="D170" s="87"/>
      <c r="E170" s="87"/>
    </row>
    <row r="173" spans="1:18" ht="18.75" x14ac:dyDescent="0.25">
      <c r="A173" s="72" t="s">
        <v>126</v>
      </c>
      <c r="B173" s="72"/>
    </row>
    <row r="174" spans="1:18" x14ac:dyDescent="0.25">
      <c r="A174" s="73" t="s">
        <v>111</v>
      </c>
      <c r="B174" s="73"/>
    </row>
    <row r="175" spans="1:18" ht="23.25" x14ac:dyDescent="0.25">
      <c r="B175" s="81" t="s">
        <v>113</v>
      </c>
      <c r="C175" s="82"/>
      <c r="D175" s="82"/>
      <c r="E175" s="84"/>
      <c r="F175" s="84"/>
      <c r="G175" s="84"/>
    </row>
    <row r="176" spans="1:18" x14ac:dyDescent="0.25">
      <c r="B176" s="8" t="s">
        <v>51</v>
      </c>
      <c r="C176" s="8" t="s">
        <v>52</v>
      </c>
      <c r="D176" s="8" t="s">
        <v>53</v>
      </c>
      <c r="E176" s="22" t="s">
        <v>51</v>
      </c>
      <c r="F176" s="22" t="s">
        <v>52</v>
      </c>
      <c r="G176" s="22" t="s">
        <v>53</v>
      </c>
    </row>
    <row r="177" spans="2:11" x14ac:dyDescent="0.25">
      <c r="B177" s="1">
        <v>0.28260302865730502</v>
      </c>
      <c r="C177" s="1">
        <v>0.37912105970388654</v>
      </c>
      <c r="D177" s="1">
        <v>0.33827591163880849</v>
      </c>
      <c r="E177" s="1">
        <f>POWER(B177,2)</f>
        <v>7.9864471806281562E-2</v>
      </c>
      <c r="F177" s="1">
        <f>POWER(C177,2)</f>
        <v>0.14373277791099789</v>
      </c>
      <c r="G177" s="1">
        <f>POWER(D177,2)</f>
        <v>0.11443059239506696</v>
      </c>
    </row>
    <row r="178" spans="2:11" x14ac:dyDescent="0.25">
      <c r="B178" s="1">
        <v>0.3522063912833952</v>
      </c>
      <c r="C178" s="1">
        <v>0.34482276955481356</v>
      </c>
      <c r="D178" s="1">
        <v>0.30297083916179129</v>
      </c>
      <c r="E178" s="1">
        <f t="shared" ref="E178:E186" si="23">POWER(B178,2)</f>
        <v>0.12404934206087208</v>
      </c>
      <c r="F178" s="1">
        <f t="shared" ref="F178:F186" si="24">POWER(C178,2)</f>
        <v>0.11890274240345206</v>
      </c>
      <c r="G178" s="1">
        <f t="shared" ref="G178:G186" si="25">POWER(D178,2)</f>
        <v>9.1791329382400005E-2</v>
      </c>
    </row>
    <row r="179" spans="2:11" x14ac:dyDescent="0.25">
      <c r="B179" s="1">
        <v>0.24319383966069444</v>
      </c>
      <c r="C179" s="1">
        <v>0.2902535986627518</v>
      </c>
      <c r="D179" s="1">
        <v>0.46655256167655379</v>
      </c>
      <c r="E179" s="1">
        <f t="shared" si="23"/>
        <v>5.9143243648911555E-2</v>
      </c>
      <c r="F179" s="1">
        <f t="shared" si="24"/>
        <v>8.4247151536677792E-2</v>
      </c>
      <c r="G179" s="1">
        <f t="shared" si="25"/>
        <v>0.21767129280695452</v>
      </c>
    </row>
    <row r="180" spans="2:11" x14ac:dyDescent="0.25">
      <c r="B180" s="1">
        <v>0.37427099501090089</v>
      </c>
      <c r="C180" s="1">
        <v>0.30469152342421008</v>
      </c>
      <c r="D180" s="1">
        <v>0.32103748156488904</v>
      </c>
      <c r="E180" s="1">
        <f t="shared" si="23"/>
        <v>0.1400787777064498</v>
      </c>
      <c r="F180" s="1">
        <f t="shared" si="24"/>
        <v>9.2836924446565952E-2</v>
      </c>
      <c r="G180" s="1">
        <f t="shared" si="25"/>
        <v>0.10306506456952647</v>
      </c>
    </row>
    <row r="181" spans="2:11" x14ac:dyDescent="0.25">
      <c r="B181" s="1">
        <v>0.33469191416828326</v>
      </c>
      <c r="C181" s="1">
        <v>0.38785667774550237</v>
      </c>
      <c r="D181" s="1">
        <v>0.27745140808621443</v>
      </c>
      <c r="E181" s="1">
        <f t="shared" si="23"/>
        <v>0.11201867740962948</v>
      </c>
      <c r="F181" s="1">
        <f t="shared" si="24"/>
        <v>0.15043280247177848</v>
      </c>
      <c r="G181" s="1">
        <f t="shared" si="25"/>
        <v>7.6979283849023097E-2</v>
      </c>
    </row>
    <row r="182" spans="2:11" x14ac:dyDescent="0.25">
      <c r="B182" s="1">
        <v>0.45307649004124406</v>
      </c>
      <c r="C182" s="1">
        <v>0.30706338218617762</v>
      </c>
      <c r="D182" s="1">
        <v>0.23986012777257826</v>
      </c>
      <c r="E182" s="1">
        <f t="shared" si="23"/>
        <v>0.20527830582809353</v>
      </c>
      <c r="F182" s="1">
        <f t="shared" si="24"/>
        <v>9.4287920679614584E-2</v>
      </c>
      <c r="G182" s="1">
        <f t="shared" si="25"/>
        <v>5.7532880895077569E-2</v>
      </c>
    </row>
    <row r="183" spans="2:11" x14ac:dyDescent="0.25">
      <c r="B183" s="1">
        <v>0.31570549812377391</v>
      </c>
      <c r="C183" s="1">
        <v>0.29053907874112955</v>
      </c>
      <c r="D183" s="1">
        <v>0.39375542313509659</v>
      </c>
      <c r="E183" s="1">
        <f t="shared" si="23"/>
        <v>9.9669961545580207E-2</v>
      </c>
      <c r="F183" s="1">
        <f t="shared" si="24"/>
        <v>8.4412956275744272E-2</v>
      </c>
      <c r="G183" s="1">
        <f t="shared" si="25"/>
        <v>0.15504333324829897</v>
      </c>
    </row>
    <row r="184" spans="2:11" x14ac:dyDescent="0.25">
      <c r="B184" s="1">
        <v>0.39427199377773026</v>
      </c>
      <c r="C184" s="1">
        <v>0.35778384451579842</v>
      </c>
      <c r="D184" s="1">
        <v>0.24794416170647124</v>
      </c>
      <c r="E184" s="1">
        <f t="shared" si="23"/>
        <v>0.15545040507746657</v>
      </c>
      <c r="F184" s="1">
        <f t="shared" si="24"/>
        <v>0.12800927939650503</v>
      </c>
      <c r="G184" s="1">
        <f t="shared" si="25"/>
        <v>6.1476307324324755E-2</v>
      </c>
    </row>
    <row r="185" spans="2:11" x14ac:dyDescent="0.25">
      <c r="B185" s="1">
        <v>0.34188016504820978</v>
      </c>
      <c r="C185" s="1">
        <v>0.42455931754914245</v>
      </c>
      <c r="D185" s="1">
        <v>0.23356051740264774</v>
      </c>
      <c r="E185" s="1">
        <f t="shared" si="23"/>
        <v>0.11688204725339116</v>
      </c>
      <c r="F185" s="1">
        <f t="shared" si="24"/>
        <v>0.18025061411779358</v>
      </c>
      <c r="G185" s="1">
        <f t="shared" si="25"/>
        <v>5.4550515289392518E-2</v>
      </c>
    </row>
    <row r="186" spans="2:11" x14ac:dyDescent="0.25">
      <c r="B186" s="1">
        <v>0.31560848475953107</v>
      </c>
      <c r="C186" s="1">
        <v>0.35167012657529312</v>
      </c>
      <c r="D186" s="1">
        <v>0.33272138866517575</v>
      </c>
      <c r="E186" s="1">
        <f t="shared" si="23"/>
        <v>9.960871565220715E-2</v>
      </c>
      <c r="F186" s="1">
        <f t="shared" si="24"/>
        <v>0.12367187792548269</v>
      </c>
      <c r="G186" s="1">
        <f t="shared" si="25"/>
        <v>0.11070352247528295</v>
      </c>
    </row>
    <row r="187" spans="2:11" ht="35.25" customHeight="1" x14ac:dyDescent="0.25">
      <c r="B187" s="83"/>
      <c r="C187" s="83"/>
      <c r="D187" s="83"/>
      <c r="E187" s="23">
        <f>SUM(E177:E186)</f>
        <v>1.1920439479888831</v>
      </c>
      <c r="F187" s="23">
        <f>SUM(F177:F186)</f>
        <v>1.2007850471646122</v>
      </c>
      <c r="G187" s="23">
        <f>SUM(G177:G186)</f>
        <v>1.0432441222353479</v>
      </c>
    </row>
    <row r="191" spans="2:11" x14ac:dyDescent="0.25">
      <c r="B191" s="28" t="s">
        <v>2</v>
      </c>
      <c r="C191" s="28" t="s">
        <v>3</v>
      </c>
      <c r="D191" s="28"/>
      <c r="E191" s="28"/>
      <c r="F191" s="28"/>
      <c r="G191" s="28" t="s">
        <v>51</v>
      </c>
      <c r="H191" s="28" t="s">
        <v>57</v>
      </c>
      <c r="I191" s="28" t="s">
        <v>58</v>
      </c>
      <c r="J191" s="28" t="s">
        <v>59</v>
      </c>
      <c r="K191" s="28" t="s">
        <v>60</v>
      </c>
    </row>
    <row r="192" spans="2:11" x14ac:dyDescent="0.25">
      <c r="B192" s="28"/>
      <c r="C192" s="8" t="s">
        <v>4</v>
      </c>
      <c r="D192" s="8" t="s">
        <v>5</v>
      </c>
      <c r="E192" s="8" t="s">
        <v>6</v>
      </c>
      <c r="F192" s="8" t="s">
        <v>7</v>
      </c>
      <c r="G192" s="28"/>
      <c r="H192" s="28"/>
      <c r="I192" s="28"/>
      <c r="J192" s="28"/>
      <c r="K192" s="28"/>
    </row>
    <row r="193" spans="2:11" x14ac:dyDescent="0.25">
      <c r="B193" s="2" t="s">
        <v>9</v>
      </c>
      <c r="C193" s="2">
        <v>100</v>
      </c>
      <c r="D193" s="2">
        <v>80</v>
      </c>
      <c r="E193" s="2">
        <v>90</v>
      </c>
      <c r="F193" s="2">
        <v>150</v>
      </c>
      <c r="G193" s="2">
        <f>POWER(B177,2)</f>
        <v>7.9864471806281562E-2</v>
      </c>
      <c r="H193" s="2">
        <f>C193*G193</f>
        <v>7.9864471806281561</v>
      </c>
      <c r="I193" s="2">
        <f>D193*G193</f>
        <v>6.3891577445025245</v>
      </c>
      <c r="J193" s="2">
        <f>E193*G193</f>
        <v>7.1878024625653403</v>
      </c>
      <c r="K193" s="2">
        <f>F193*G193</f>
        <v>11.979670770942235</v>
      </c>
    </row>
    <row r="194" spans="2:11" x14ac:dyDescent="0.25">
      <c r="B194" s="2" t="s">
        <v>10</v>
      </c>
      <c r="C194" s="2">
        <v>10</v>
      </c>
      <c r="D194" s="2">
        <v>6</v>
      </c>
      <c r="E194" s="2">
        <v>20</v>
      </c>
      <c r="F194" s="2">
        <v>8</v>
      </c>
      <c r="G194" s="2">
        <f t="shared" ref="G194:G202" si="26">POWER(B178,2)</f>
        <v>0.12404934206087208</v>
      </c>
      <c r="H194" s="2">
        <f t="shared" ref="H194:H202" si="27">C194*G194</f>
        <v>1.2404934206087208</v>
      </c>
      <c r="I194" s="2">
        <f t="shared" ref="I194:I202" si="28">D194*G194</f>
        <v>0.74429605236523244</v>
      </c>
      <c r="J194" s="2">
        <f t="shared" ref="J194:J202" si="29">E194*G194</f>
        <v>2.4809868412174416</v>
      </c>
      <c r="K194" s="2">
        <f t="shared" ref="K194:K202" si="30">F194*G194</f>
        <v>0.99239473648697663</v>
      </c>
    </row>
    <row r="195" spans="2:11" x14ac:dyDescent="0.25">
      <c r="B195" s="2" t="s">
        <v>11</v>
      </c>
      <c r="C195" s="2">
        <v>81</v>
      </c>
      <c r="D195" s="2">
        <v>10</v>
      </c>
      <c r="E195" s="2">
        <v>103</v>
      </c>
      <c r="F195" s="2">
        <v>94</v>
      </c>
      <c r="G195" s="2">
        <f t="shared" si="26"/>
        <v>5.9143243648911555E-2</v>
      </c>
      <c r="H195" s="2">
        <f t="shared" si="27"/>
        <v>4.7906027355618361</v>
      </c>
      <c r="I195" s="2">
        <f t="shared" si="28"/>
        <v>0.59143243648911559</v>
      </c>
      <c r="J195" s="2">
        <f t="shared" si="29"/>
        <v>6.0917540958378904</v>
      </c>
      <c r="K195" s="2">
        <f t="shared" si="30"/>
        <v>5.5594649029976857</v>
      </c>
    </row>
    <row r="196" spans="2:11" x14ac:dyDescent="0.25">
      <c r="B196" s="2" t="s">
        <v>12</v>
      </c>
      <c r="C196" s="2">
        <v>200</v>
      </c>
      <c r="D196" s="2">
        <v>120</v>
      </c>
      <c r="E196" s="2">
        <v>74</v>
      </c>
      <c r="F196" s="2">
        <v>27</v>
      </c>
      <c r="G196" s="2">
        <f t="shared" si="26"/>
        <v>0.1400787777064498</v>
      </c>
      <c r="H196" s="2">
        <f t="shared" si="27"/>
        <v>28.015755541289959</v>
      </c>
      <c r="I196" s="2">
        <f t="shared" si="28"/>
        <v>16.809453324773976</v>
      </c>
      <c r="J196" s="2">
        <f t="shared" si="29"/>
        <v>10.365829550277285</v>
      </c>
      <c r="K196" s="2">
        <f t="shared" si="30"/>
        <v>3.7821269980741445</v>
      </c>
    </row>
    <row r="197" spans="2:11" x14ac:dyDescent="0.25">
      <c r="B197" s="2" t="s">
        <v>13</v>
      </c>
      <c r="C197" s="2">
        <v>22</v>
      </c>
      <c r="D197" s="2">
        <v>17</v>
      </c>
      <c r="E197" s="2">
        <v>10</v>
      </c>
      <c r="F197" s="2">
        <v>66</v>
      </c>
      <c r="G197" s="2">
        <f t="shared" si="26"/>
        <v>0.11201867740962948</v>
      </c>
      <c r="H197" s="2">
        <f t="shared" si="27"/>
        <v>2.4644109030118484</v>
      </c>
      <c r="I197" s="2">
        <f t="shared" si="28"/>
        <v>1.9043175159637011</v>
      </c>
      <c r="J197" s="2">
        <f t="shared" si="29"/>
        <v>1.1201867740962947</v>
      </c>
      <c r="K197" s="2">
        <f t="shared" si="30"/>
        <v>7.3932327090355461</v>
      </c>
    </row>
    <row r="198" spans="2:11" x14ac:dyDescent="0.25">
      <c r="B198" s="2" t="s">
        <v>14</v>
      </c>
      <c r="C198" s="2">
        <v>90</v>
      </c>
      <c r="D198" s="2">
        <v>28</v>
      </c>
      <c r="E198" s="2">
        <v>60</v>
      </c>
      <c r="F198" s="2">
        <v>49</v>
      </c>
      <c r="G198" s="2">
        <f t="shared" si="26"/>
        <v>0.20527830582809353</v>
      </c>
      <c r="H198" s="2">
        <f t="shared" si="27"/>
        <v>18.475047524528417</v>
      </c>
      <c r="I198" s="2">
        <f t="shared" si="28"/>
        <v>5.7477925631866187</v>
      </c>
      <c r="J198" s="2">
        <f t="shared" si="29"/>
        <v>12.316698349685613</v>
      </c>
      <c r="K198" s="2">
        <f t="shared" si="30"/>
        <v>10.058636985576584</v>
      </c>
    </row>
    <row r="199" spans="2:11" x14ac:dyDescent="0.25">
      <c r="B199" s="2" t="s">
        <v>15</v>
      </c>
      <c r="C199" s="2">
        <v>160</v>
      </c>
      <c r="D199" s="2">
        <v>88</v>
      </c>
      <c r="E199" s="2">
        <v>236</v>
      </c>
      <c r="F199" s="2">
        <v>95</v>
      </c>
      <c r="G199" s="2">
        <f t="shared" si="26"/>
        <v>9.9669961545580207E-2</v>
      </c>
      <c r="H199" s="2">
        <f t="shared" si="27"/>
        <v>15.947193847292834</v>
      </c>
      <c r="I199" s="2">
        <f t="shared" si="28"/>
        <v>8.770956616011059</v>
      </c>
      <c r="J199" s="2">
        <f t="shared" si="29"/>
        <v>23.52211092475693</v>
      </c>
      <c r="K199" s="2">
        <f t="shared" si="30"/>
        <v>9.4686463468301199</v>
      </c>
    </row>
    <row r="200" spans="2:11" x14ac:dyDescent="0.25">
      <c r="B200" s="2" t="s">
        <v>16</v>
      </c>
      <c r="C200" s="2">
        <v>83</v>
      </c>
      <c r="D200" s="2">
        <v>27</v>
      </c>
      <c r="E200" s="2">
        <v>16</v>
      </c>
      <c r="F200" s="2">
        <v>28</v>
      </c>
      <c r="G200" s="2">
        <f t="shared" si="26"/>
        <v>0.15545040507746657</v>
      </c>
      <c r="H200" s="2">
        <f t="shared" si="27"/>
        <v>12.902383621429726</v>
      </c>
      <c r="I200" s="2">
        <f t="shared" si="28"/>
        <v>4.1971609370915974</v>
      </c>
      <c r="J200" s="2">
        <f t="shared" si="29"/>
        <v>2.4872064812394652</v>
      </c>
      <c r="K200" s="2">
        <f t="shared" si="30"/>
        <v>4.3526113421690642</v>
      </c>
    </row>
    <row r="201" spans="2:11" x14ac:dyDescent="0.25">
      <c r="B201" s="2" t="s">
        <v>17</v>
      </c>
      <c r="C201" s="2">
        <v>90</v>
      </c>
      <c r="D201" s="2">
        <v>24</v>
      </c>
      <c r="E201" s="2">
        <v>64</v>
      </c>
      <c r="F201" s="2">
        <v>71</v>
      </c>
      <c r="G201" s="2">
        <f t="shared" si="26"/>
        <v>0.11688204725339116</v>
      </c>
      <c r="H201" s="2">
        <f t="shared" si="27"/>
        <v>10.519384252805205</v>
      </c>
      <c r="I201" s="2">
        <f t="shared" si="28"/>
        <v>2.805169134081388</v>
      </c>
      <c r="J201" s="2">
        <f t="shared" si="29"/>
        <v>7.4804510242170341</v>
      </c>
      <c r="K201" s="2">
        <f t="shared" si="30"/>
        <v>8.2986253549907723</v>
      </c>
    </row>
    <row r="202" spans="2:11" x14ac:dyDescent="0.25">
      <c r="B202" s="2" t="s">
        <v>18</v>
      </c>
      <c r="C202" s="2">
        <v>200</v>
      </c>
      <c r="D202" s="2">
        <v>67</v>
      </c>
      <c r="E202" s="2">
        <v>83</v>
      </c>
      <c r="F202" s="2">
        <v>180</v>
      </c>
      <c r="G202" s="2">
        <f t="shared" si="26"/>
        <v>9.960871565220715E-2</v>
      </c>
      <c r="H202" s="2">
        <f t="shared" si="27"/>
        <v>19.921743130441431</v>
      </c>
      <c r="I202" s="2">
        <f t="shared" si="28"/>
        <v>6.6737839486978787</v>
      </c>
      <c r="J202" s="2">
        <f t="shared" si="29"/>
        <v>8.2675233991331929</v>
      </c>
      <c r="K202" s="2">
        <f t="shared" si="30"/>
        <v>17.929568817397286</v>
      </c>
    </row>
    <row r="203" spans="2:11" ht="39" customHeight="1" x14ac:dyDescent="0.25">
      <c r="B203" s="83"/>
      <c r="C203" s="83"/>
      <c r="D203" s="83"/>
      <c r="E203" s="83"/>
      <c r="F203" s="83"/>
      <c r="G203" s="83"/>
      <c r="H203" s="23">
        <f>SUM(H193:H202)</f>
        <v>122.26346215759813</v>
      </c>
      <c r="I203" s="23">
        <f>SUM(I193:I202)</f>
        <v>54.6335202731631</v>
      </c>
      <c r="J203" s="23">
        <f>SUM(J193:J202)</f>
        <v>81.320549903026489</v>
      </c>
      <c r="K203" s="23">
        <f>SUM(K193:K202)</f>
        <v>79.814978964500412</v>
      </c>
    </row>
    <row r="206" spans="2:11" x14ac:dyDescent="0.25">
      <c r="B206" s="28" t="s">
        <v>2</v>
      </c>
      <c r="C206" s="28" t="s">
        <v>3</v>
      </c>
      <c r="D206" s="28"/>
      <c r="E206" s="28"/>
      <c r="F206" s="28"/>
      <c r="G206" s="28" t="s">
        <v>52</v>
      </c>
      <c r="H206" s="28" t="s">
        <v>61</v>
      </c>
      <c r="I206" s="28" t="s">
        <v>62</v>
      </c>
      <c r="J206" s="28" t="s">
        <v>63</v>
      </c>
      <c r="K206" s="28" t="s">
        <v>64</v>
      </c>
    </row>
    <row r="207" spans="2:11" x14ac:dyDescent="0.25">
      <c r="B207" s="28"/>
      <c r="C207" s="8" t="s">
        <v>4</v>
      </c>
      <c r="D207" s="8" t="s">
        <v>5</v>
      </c>
      <c r="E207" s="8" t="s">
        <v>6</v>
      </c>
      <c r="F207" s="8" t="s">
        <v>7</v>
      </c>
      <c r="G207" s="28"/>
      <c r="H207" s="28"/>
      <c r="I207" s="28"/>
      <c r="J207" s="28"/>
      <c r="K207" s="28"/>
    </row>
    <row r="208" spans="2:11" x14ac:dyDescent="0.25">
      <c r="B208" s="2" t="s">
        <v>9</v>
      </c>
      <c r="C208" s="2">
        <v>100</v>
      </c>
      <c r="D208" s="2">
        <v>80</v>
      </c>
      <c r="E208" s="2">
        <v>90</v>
      </c>
      <c r="F208" s="2">
        <v>150</v>
      </c>
      <c r="G208" s="2">
        <f>POWER(C177,2)</f>
        <v>0.14373277791099789</v>
      </c>
      <c r="H208" s="2">
        <f>C208*G208</f>
        <v>14.37327779109979</v>
      </c>
      <c r="I208" s="2">
        <f>D208*G208</f>
        <v>11.498622232879832</v>
      </c>
      <c r="J208" s="2">
        <f>E208*G208</f>
        <v>12.93595001198981</v>
      </c>
      <c r="K208" s="2">
        <f>F208*G208</f>
        <v>21.559916686649686</v>
      </c>
    </row>
    <row r="209" spans="2:11" x14ac:dyDescent="0.25">
      <c r="B209" s="2" t="s">
        <v>10</v>
      </c>
      <c r="C209" s="2">
        <v>10</v>
      </c>
      <c r="D209" s="2">
        <v>6</v>
      </c>
      <c r="E209" s="2">
        <v>20</v>
      </c>
      <c r="F209" s="2">
        <v>8</v>
      </c>
      <c r="G209" s="2">
        <f t="shared" ref="G209:G217" si="31">POWER(C178,2)</f>
        <v>0.11890274240345206</v>
      </c>
      <c r="H209" s="2">
        <f t="shared" ref="H209:H217" si="32">C209*G209</f>
        <v>1.1890274240345207</v>
      </c>
      <c r="I209" s="2">
        <f t="shared" ref="I209:I217" si="33">D209*G209</f>
        <v>0.71341645442071233</v>
      </c>
      <c r="J209" s="2">
        <f t="shared" ref="J209:J217" si="34">E209*G209</f>
        <v>2.3780548480690413</v>
      </c>
      <c r="K209" s="2">
        <f t="shared" ref="K209:K217" si="35">F209*G209</f>
        <v>0.95122193922761644</v>
      </c>
    </row>
    <row r="210" spans="2:11" x14ac:dyDescent="0.25">
      <c r="B210" s="2" t="s">
        <v>11</v>
      </c>
      <c r="C210" s="2">
        <v>81</v>
      </c>
      <c r="D210" s="2">
        <v>10</v>
      </c>
      <c r="E210" s="2">
        <v>103</v>
      </c>
      <c r="F210" s="2">
        <v>94</v>
      </c>
      <c r="G210" s="2">
        <f t="shared" si="31"/>
        <v>8.4247151536677792E-2</v>
      </c>
      <c r="H210" s="2">
        <f t="shared" si="32"/>
        <v>6.824019274470901</v>
      </c>
      <c r="I210" s="2">
        <f t="shared" si="33"/>
        <v>0.84247151536677789</v>
      </c>
      <c r="J210" s="2">
        <f t="shared" si="34"/>
        <v>8.6774566082778133</v>
      </c>
      <c r="K210" s="2">
        <f t="shared" si="35"/>
        <v>7.9192322444477128</v>
      </c>
    </row>
    <row r="211" spans="2:11" x14ac:dyDescent="0.25">
      <c r="B211" s="2" t="s">
        <v>12</v>
      </c>
      <c r="C211" s="2">
        <v>200</v>
      </c>
      <c r="D211" s="2">
        <v>120</v>
      </c>
      <c r="E211" s="2">
        <v>74</v>
      </c>
      <c r="F211" s="2">
        <v>27</v>
      </c>
      <c r="G211" s="2">
        <f t="shared" si="31"/>
        <v>9.2836924446565952E-2</v>
      </c>
      <c r="H211" s="2">
        <f t="shared" si="32"/>
        <v>18.567384889313189</v>
      </c>
      <c r="I211" s="2">
        <f t="shared" si="33"/>
        <v>11.140430933587915</v>
      </c>
      <c r="J211" s="2">
        <f t="shared" si="34"/>
        <v>6.8699324090458802</v>
      </c>
      <c r="K211" s="2">
        <f t="shared" si="35"/>
        <v>2.5065969600572808</v>
      </c>
    </row>
    <row r="212" spans="2:11" x14ac:dyDescent="0.25">
      <c r="B212" s="2" t="s">
        <v>13</v>
      </c>
      <c r="C212" s="2">
        <v>22</v>
      </c>
      <c r="D212" s="2">
        <v>17</v>
      </c>
      <c r="E212" s="2">
        <v>10</v>
      </c>
      <c r="F212" s="2">
        <v>66</v>
      </c>
      <c r="G212" s="2">
        <f t="shared" si="31"/>
        <v>0.15043280247177848</v>
      </c>
      <c r="H212" s="2">
        <f t="shared" si="32"/>
        <v>3.3095216543791266</v>
      </c>
      <c r="I212" s="2">
        <f t="shared" si="33"/>
        <v>2.557357642020234</v>
      </c>
      <c r="J212" s="2">
        <f t="shared" si="34"/>
        <v>1.5043280247177848</v>
      </c>
      <c r="K212" s="2">
        <f t="shared" si="35"/>
        <v>9.9285649631373794</v>
      </c>
    </row>
    <row r="213" spans="2:11" x14ac:dyDescent="0.25">
      <c r="B213" s="2" t="s">
        <v>14</v>
      </c>
      <c r="C213" s="2">
        <v>90</v>
      </c>
      <c r="D213" s="2">
        <v>28</v>
      </c>
      <c r="E213" s="2">
        <v>60</v>
      </c>
      <c r="F213" s="2">
        <v>49</v>
      </c>
      <c r="G213" s="2">
        <f t="shared" si="31"/>
        <v>9.4287920679614584E-2</v>
      </c>
      <c r="H213" s="2">
        <f t="shared" si="32"/>
        <v>8.4859128611653123</v>
      </c>
      <c r="I213" s="2">
        <f t="shared" si="33"/>
        <v>2.6400617790292085</v>
      </c>
      <c r="J213" s="2">
        <f t="shared" si="34"/>
        <v>5.6572752407768752</v>
      </c>
      <c r="K213" s="2">
        <f t="shared" si="35"/>
        <v>4.6201081133011144</v>
      </c>
    </row>
    <row r="214" spans="2:11" x14ac:dyDescent="0.25">
      <c r="B214" s="2" t="s">
        <v>15</v>
      </c>
      <c r="C214" s="2">
        <v>160</v>
      </c>
      <c r="D214" s="2">
        <v>88</v>
      </c>
      <c r="E214" s="2">
        <v>236</v>
      </c>
      <c r="F214" s="2">
        <v>95</v>
      </c>
      <c r="G214" s="2">
        <f t="shared" si="31"/>
        <v>8.4412956275744272E-2</v>
      </c>
      <c r="H214" s="2">
        <f t="shared" si="32"/>
        <v>13.506073004119084</v>
      </c>
      <c r="I214" s="2">
        <f t="shared" si="33"/>
        <v>7.4283401522654957</v>
      </c>
      <c r="J214" s="2">
        <f t="shared" si="34"/>
        <v>19.921457681075648</v>
      </c>
      <c r="K214" s="2">
        <f t="shared" si="35"/>
        <v>8.0192308461957058</v>
      </c>
    </row>
    <row r="215" spans="2:11" x14ac:dyDescent="0.25">
      <c r="B215" s="2" t="s">
        <v>16</v>
      </c>
      <c r="C215" s="2">
        <v>83</v>
      </c>
      <c r="D215" s="2">
        <v>27</v>
      </c>
      <c r="E215" s="2">
        <v>16</v>
      </c>
      <c r="F215" s="2">
        <v>28</v>
      </c>
      <c r="G215" s="2">
        <f t="shared" si="31"/>
        <v>0.12800927939650503</v>
      </c>
      <c r="H215" s="2">
        <f t="shared" si="32"/>
        <v>10.624770189909917</v>
      </c>
      <c r="I215" s="2">
        <f t="shared" si="33"/>
        <v>3.4562505437056359</v>
      </c>
      <c r="J215" s="2">
        <f t="shared" si="34"/>
        <v>2.0481484703440804</v>
      </c>
      <c r="K215" s="2">
        <f t="shared" si="35"/>
        <v>3.5842598231021405</v>
      </c>
    </row>
    <row r="216" spans="2:11" x14ac:dyDescent="0.25">
      <c r="B216" s="2" t="s">
        <v>17</v>
      </c>
      <c r="C216" s="2">
        <v>90</v>
      </c>
      <c r="D216" s="2">
        <v>24</v>
      </c>
      <c r="E216" s="2">
        <v>64</v>
      </c>
      <c r="F216" s="2">
        <v>71</v>
      </c>
      <c r="G216" s="2">
        <f t="shared" si="31"/>
        <v>0.18025061411779358</v>
      </c>
      <c r="H216" s="2">
        <f t="shared" si="32"/>
        <v>16.222555270601422</v>
      </c>
      <c r="I216" s="2">
        <f t="shared" si="33"/>
        <v>4.3260147388270465</v>
      </c>
      <c r="J216" s="2">
        <f t="shared" si="34"/>
        <v>11.536039303538789</v>
      </c>
      <c r="K216" s="2">
        <f t="shared" si="35"/>
        <v>12.797793602363344</v>
      </c>
    </row>
    <row r="217" spans="2:11" x14ac:dyDescent="0.25">
      <c r="B217" s="2" t="s">
        <v>18</v>
      </c>
      <c r="C217" s="2">
        <v>200</v>
      </c>
      <c r="D217" s="2">
        <v>67</v>
      </c>
      <c r="E217" s="2">
        <v>83</v>
      </c>
      <c r="F217" s="2">
        <v>180</v>
      </c>
      <c r="G217" s="2">
        <f t="shared" si="31"/>
        <v>0.12367187792548269</v>
      </c>
      <c r="H217" s="2">
        <f t="shared" si="32"/>
        <v>24.734375585096537</v>
      </c>
      <c r="I217" s="2">
        <f t="shared" si="33"/>
        <v>8.2860158210073394</v>
      </c>
      <c r="J217" s="2">
        <f t="shared" si="34"/>
        <v>10.264765867815063</v>
      </c>
      <c r="K217" s="2">
        <f t="shared" si="35"/>
        <v>22.260938026586885</v>
      </c>
    </row>
    <row r="218" spans="2:11" ht="38.25" customHeight="1" x14ac:dyDescent="0.25">
      <c r="B218" s="83"/>
      <c r="C218" s="83"/>
      <c r="D218" s="83"/>
      <c r="E218" s="83"/>
      <c r="F218" s="83"/>
      <c r="G218" s="83"/>
      <c r="H218" s="23">
        <f>SUM(H208:H217)</f>
        <v>117.83691794418979</v>
      </c>
      <c r="I218" s="23">
        <f>SUM(I208:I217)</f>
        <v>52.888981813110206</v>
      </c>
      <c r="J218" s="23">
        <f>SUM(J208:J217)</f>
        <v>81.793408465650785</v>
      </c>
      <c r="K218" s="23">
        <f>SUM(K208:K217)</f>
        <v>94.147863205068859</v>
      </c>
    </row>
    <row r="221" spans="2:11" x14ac:dyDescent="0.25">
      <c r="B221" s="28" t="s">
        <v>2</v>
      </c>
      <c r="C221" s="28" t="s">
        <v>3</v>
      </c>
      <c r="D221" s="28"/>
      <c r="E221" s="28"/>
      <c r="F221" s="28"/>
      <c r="G221" s="28" t="s">
        <v>53</v>
      </c>
      <c r="H221" s="28" t="s">
        <v>65</v>
      </c>
      <c r="I221" s="28" t="s">
        <v>66</v>
      </c>
      <c r="J221" s="28" t="s">
        <v>67</v>
      </c>
      <c r="K221" s="28" t="s">
        <v>68</v>
      </c>
    </row>
    <row r="222" spans="2:11" x14ac:dyDescent="0.25">
      <c r="B222" s="28"/>
      <c r="C222" s="8" t="s">
        <v>4</v>
      </c>
      <c r="D222" s="8" t="s">
        <v>5</v>
      </c>
      <c r="E222" s="8" t="s">
        <v>6</v>
      </c>
      <c r="F222" s="8" t="s">
        <v>7</v>
      </c>
      <c r="G222" s="28"/>
      <c r="H222" s="28"/>
      <c r="I222" s="28"/>
      <c r="J222" s="28"/>
      <c r="K222" s="28"/>
    </row>
    <row r="223" spans="2:11" x14ac:dyDescent="0.25">
      <c r="B223" s="2" t="s">
        <v>9</v>
      </c>
      <c r="C223" s="2">
        <v>100</v>
      </c>
      <c r="D223" s="2">
        <v>80</v>
      </c>
      <c r="E223" s="2">
        <v>90</v>
      </c>
      <c r="F223" s="2">
        <v>150</v>
      </c>
      <c r="G223" s="2">
        <f>POWER(D177,2)</f>
        <v>0.11443059239506696</v>
      </c>
      <c r="H223" s="2">
        <f>C223*G223</f>
        <v>11.443059239506697</v>
      </c>
      <c r="I223" s="2">
        <f>D223*G223</f>
        <v>9.1544473916053573</v>
      </c>
      <c r="J223" s="2">
        <f>E223*G223</f>
        <v>10.298753315556027</v>
      </c>
      <c r="K223" s="2">
        <f>F223*G223</f>
        <v>17.164588859260043</v>
      </c>
    </row>
    <row r="224" spans="2:11" x14ac:dyDescent="0.25">
      <c r="B224" s="2" t="s">
        <v>10</v>
      </c>
      <c r="C224" s="2">
        <v>10</v>
      </c>
      <c r="D224" s="2">
        <v>6</v>
      </c>
      <c r="E224" s="2">
        <v>20</v>
      </c>
      <c r="F224" s="2">
        <v>8</v>
      </c>
      <c r="G224" s="2">
        <f t="shared" ref="G224:G232" si="36">POWER(D178,2)</f>
        <v>9.1791329382400005E-2</v>
      </c>
      <c r="H224" s="2">
        <f t="shared" ref="H224:H232" si="37">C224*G224</f>
        <v>0.917913293824</v>
      </c>
      <c r="I224" s="2">
        <f t="shared" ref="I224:I232" si="38">D224*G224</f>
        <v>0.55074797629440009</v>
      </c>
      <c r="J224" s="2">
        <f t="shared" ref="J224:J232" si="39">E224*G224</f>
        <v>1.835826587648</v>
      </c>
      <c r="K224" s="2">
        <f t="shared" ref="K224:K232" si="40">F224*G224</f>
        <v>0.73433063505920004</v>
      </c>
    </row>
    <row r="225" spans="2:11" x14ac:dyDescent="0.25">
      <c r="B225" s="2" t="s">
        <v>11</v>
      </c>
      <c r="C225" s="2">
        <v>81</v>
      </c>
      <c r="D225" s="2">
        <v>10</v>
      </c>
      <c r="E225" s="2">
        <v>103</v>
      </c>
      <c r="F225" s="2">
        <v>94</v>
      </c>
      <c r="G225" s="2">
        <f t="shared" si="36"/>
        <v>0.21767129280695452</v>
      </c>
      <c r="H225" s="2">
        <f t="shared" si="37"/>
        <v>17.631374717363315</v>
      </c>
      <c r="I225" s="2">
        <f t="shared" si="38"/>
        <v>2.176712928069545</v>
      </c>
      <c r="J225" s="2">
        <f t="shared" si="39"/>
        <v>22.420143159116314</v>
      </c>
      <c r="K225" s="2">
        <f t="shared" si="40"/>
        <v>20.461101523853724</v>
      </c>
    </row>
    <row r="226" spans="2:11" x14ac:dyDescent="0.25">
      <c r="B226" s="2" t="s">
        <v>12</v>
      </c>
      <c r="C226" s="2">
        <v>200</v>
      </c>
      <c r="D226" s="2">
        <v>120</v>
      </c>
      <c r="E226" s="2">
        <v>74</v>
      </c>
      <c r="F226" s="2">
        <v>27</v>
      </c>
      <c r="G226" s="2">
        <f t="shared" si="36"/>
        <v>0.10306506456952647</v>
      </c>
      <c r="H226" s="2">
        <f t="shared" si="37"/>
        <v>20.613012913905294</v>
      </c>
      <c r="I226" s="2">
        <f t="shared" si="38"/>
        <v>12.367807748343175</v>
      </c>
      <c r="J226" s="2">
        <f t="shared" si="39"/>
        <v>7.6268147781449587</v>
      </c>
      <c r="K226" s="2">
        <f t="shared" si="40"/>
        <v>2.7827567433772145</v>
      </c>
    </row>
    <row r="227" spans="2:11" x14ac:dyDescent="0.25">
      <c r="B227" s="2" t="s">
        <v>13</v>
      </c>
      <c r="C227" s="2">
        <v>22</v>
      </c>
      <c r="D227" s="2">
        <v>17</v>
      </c>
      <c r="E227" s="2">
        <v>10</v>
      </c>
      <c r="F227" s="2">
        <v>66</v>
      </c>
      <c r="G227" s="2">
        <f t="shared" si="36"/>
        <v>7.6979283849023097E-2</v>
      </c>
      <c r="H227" s="2">
        <f t="shared" si="37"/>
        <v>1.6935442446785081</v>
      </c>
      <c r="I227" s="2">
        <f t="shared" si="38"/>
        <v>1.3086478254333926</v>
      </c>
      <c r="J227" s="2">
        <f t="shared" si="39"/>
        <v>0.76979283849023095</v>
      </c>
      <c r="K227" s="2">
        <f t="shared" si="40"/>
        <v>5.0806327340355244</v>
      </c>
    </row>
    <row r="228" spans="2:11" x14ac:dyDescent="0.25">
      <c r="B228" s="2" t="s">
        <v>14</v>
      </c>
      <c r="C228" s="2">
        <v>90</v>
      </c>
      <c r="D228" s="2">
        <v>28</v>
      </c>
      <c r="E228" s="2">
        <v>60</v>
      </c>
      <c r="F228" s="2">
        <v>49</v>
      </c>
      <c r="G228" s="2">
        <f t="shared" si="36"/>
        <v>5.7532880895077569E-2</v>
      </c>
      <c r="H228" s="2">
        <f t="shared" si="37"/>
        <v>5.1779592805569816</v>
      </c>
      <c r="I228" s="2">
        <f t="shared" si="38"/>
        <v>1.6109206650621719</v>
      </c>
      <c r="J228" s="2">
        <f t="shared" si="39"/>
        <v>3.4519728537046541</v>
      </c>
      <c r="K228" s="2">
        <f t="shared" si="40"/>
        <v>2.8191111638588007</v>
      </c>
    </row>
    <row r="229" spans="2:11" x14ac:dyDescent="0.25">
      <c r="B229" s="2" t="s">
        <v>15</v>
      </c>
      <c r="C229" s="2">
        <v>160</v>
      </c>
      <c r="D229" s="2">
        <v>88</v>
      </c>
      <c r="E229" s="2">
        <v>236</v>
      </c>
      <c r="F229" s="2">
        <v>95</v>
      </c>
      <c r="G229" s="2">
        <f t="shared" si="36"/>
        <v>0.15504333324829897</v>
      </c>
      <c r="H229" s="2">
        <f t="shared" si="37"/>
        <v>24.806933319727836</v>
      </c>
      <c r="I229" s="2">
        <f t="shared" si="38"/>
        <v>13.64381332585031</v>
      </c>
      <c r="J229" s="2">
        <f t="shared" si="39"/>
        <v>36.590226646598559</v>
      </c>
      <c r="K229" s="2">
        <f t="shared" si="40"/>
        <v>14.729116658588403</v>
      </c>
    </row>
    <row r="230" spans="2:11" x14ac:dyDescent="0.25">
      <c r="B230" s="2" t="s">
        <v>16</v>
      </c>
      <c r="C230" s="2">
        <v>83</v>
      </c>
      <c r="D230" s="2">
        <v>27</v>
      </c>
      <c r="E230" s="2">
        <v>16</v>
      </c>
      <c r="F230" s="2">
        <v>28</v>
      </c>
      <c r="G230" s="2">
        <f t="shared" si="36"/>
        <v>6.1476307324324755E-2</v>
      </c>
      <c r="H230" s="2">
        <f t="shared" si="37"/>
        <v>5.1025335079189551</v>
      </c>
      <c r="I230" s="2">
        <f t="shared" si="38"/>
        <v>1.6598602977567685</v>
      </c>
      <c r="J230" s="2">
        <f t="shared" si="39"/>
        <v>0.98362091718919609</v>
      </c>
      <c r="K230" s="2">
        <f t="shared" si="40"/>
        <v>1.7213366050810932</v>
      </c>
    </row>
    <row r="231" spans="2:11" x14ac:dyDescent="0.25">
      <c r="B231" s="2" t="s">
        <v>17</v>
      </c>
      <c r="C231" s="2">
        <v>90</v>
      </c>
      <c r="D231" s="2">
        <v>24</v>
      </c>
      <c r="E231" s="2">
        <v>64</v>
      </c>
      <c r="F231" s="2">
        <v>71</v>
      </c>
      <c r="G231" s="2">
        <f t="shared" si="36"/>
        <v>5.4550515289392518E-2</v>
      </c>
      <c r="H231" s="2">
        <f t="shared" si="37"/>
        <v>4.9095463760453262</v>
      </c>
      <c r="I231" s="2">
        <f t="shared" si="38"/>
        <v>1.3092123669454203</v>
      </c>
      <c r="J231" s="2">
        <f t="shared" si="39"/>
        <v>3.4912329785211211</v>
      </c>
      <c r="K231" s="2">
        <f t="shared" si="40"/>
        <v>3.8730865855468686</v>
      </c>
    </row>
    <row r="232" spans="2:11" x14ac:dyDescent="0.25">
      <c r="B232" s="2" t="s">
        <v>18</v>
      </c>
      <c r="C232" s="2">
        <v>200</v>
      </c>
      <c r="D232" s="2">
        <v>67</v>
      </c>
      <c r="E232" s="2">
        <v>83</v>
      </c>
      <c r="F232" s="2">
        <v>180</v>
      </c>
      <c r="G232" s="2">
        <f t="shared" si="36"/>
        <v>0.11070352247528295</v>
      </c>
      <c r="H232" s="2">
        <f t="shared" si="37"/>
        <v>22.140704495056589</v>
      </c>
      <c r="I232" s="2">
        <f t="shared" si="38"/>
        <v>7.4171360058439575</v>
      </c>
      <c r="J232" s="2">
        <f t="shared" si="39"/>
        <v>9.1883923654484843</v>
      </c>
      <c r="K232" s="2">
        <f t="shared" si="40"/>
        <v>19.92663404555093</v>
      </c>
    </row>
    <row r="233" spans="2:11" ht="38.25" customHeight="1" x14ac:dyDescent="0.25">
      <c r="B233" s="83"/>
      <c r="C233" s="83"/>
      <c r="D233" s="83"/>
      <c r="E233" s="83"/>
      <c r="F233" s="83"/>
      <c r="G233" s="83"/>
      <c r="H233" s="23">
        <f>SUM(H223:H232)</f>
        <v>114.43658138858351</v>
      </c>
      <c r="I233" s="23">
        <f>SUM(I223:I232)</f>
        <v>51.199306531204499</v>
      </c>
      <c r="J233" s="23">
        <f>SUM(J223:J232)</f>
        <v>96.656776440417559</v>
      </c>
      <c r="K233" s="23">
        <f>SUM(K223:K232)</f>
        <v>89.292695554211804</v>
      </c>
    </row>
    <row r="235" spans="2:11" ht="18.75" x14ac:dyDescent="0.25">
      <c r="B235" s="59" t="s">
        <v>72</v>
      </c>
      <c r="C235" s="59"/>
    </row>
    <row r="236" spans="2:11" ht="31.5" customHeight="1" x14ac:dyDescent="0.25">
      <c r="F236" s="53"/>
      <c r="G236" s="54"/>
      <c r="H236" s="23">
        <f>SUM(H193:H202)</f>
        <v>122.26346215759813</v>
      </c>
      <c r="I236" s="23">
        <f>SUM(I193:I202)</f>
        <v>54.6335202731631</v>
      </c>
      <c r="J236" s="23">
        <f>SUM(J193:J202)</f>
        <v>81.320549903026489</v>
      </c>
      <c r="K236" s="23">
        <f>SUM(K193:K202)</f>
        <v>79.814978964500412</v>
      </c>
    </row>
    <row r="237" spans="2:11" ht="35.25" customHeight="1" x14ac:dyDescent="0.25">
      <c r="F237" s="53"/>
      <c r="G237" s="54"/>
      <c r="H237" s="23">
        <f>SUM(H208:H217)</f>
        <v>117.83691794418979</v>
      </c>
      <c r="I237" s="23">
        <f>SUM(I208:I217)</f>
        <v>52.888981813110206</v>
      </c>
      <c r="J237" s="23">
        <f>SUM(J208:J217)</f>
        <v>81.793408465650785</v>
      </c>
      <c r="K237" s="23">
        <f>SUM(K208:K217)</f>
        <v>94.147863205068859</v>
      </c>
    </row>
    <row r="238" spans="2:11" ht="30.75" customHeight="1" x14ac:dyDescent="0.25">
      <c r="F238" s="53"/>
      <c r="G238" s="54"/>
      <c r="H238" s="23">
        <f>SUM(H223:H232)</f>
        <v>114.43658138858351</v>
      </c>
      <c r="I238" s="23">
        <f>SUM(I223:I232)</f>
        <v>51.199306531204499</v>
      </c>
      <c r="J238" s="23">
        <f>SUM(J223:J232)</f>
        <v>96.656776440417559</v>
      </c>
      <c r="K238" s="23">
        <f>SUM(K223:K232)</f>
        <v>89.292695554211804</v>
      </c>
    </row>
    <row r="240" spans="2:11" ht="36" customHeight="1" x14ac:dyDescent="0.25">
      <c r="F240" s="32"/>
      <c r="G240" s="32"/>
      <c r="H240" s="23">
        <f>SUM(E177:E186)</f>
        <v>1.1920439479888831</v>
      </c>
      <c r="I240" s="24">
        <f>SUM(F177:F186)</f>
        <v>1.2007850471646122</v>
      </c>
      <c r="J240" s="23">
        <f>SUM(G177:G186)</f>
        <v>1.0432441222353479</v>
      </c>
    </row>
    <row r="242" spans="1:13" x14ac:dyDescent="0.25">
      <c r="F242" s="85" t="s">
        <v>115</v>
      </c>
      <c r="G242" s="85"/>
      <c r="H242" s="85"/>
      <c r="I242" s="85"/>
      <c r="J242" s="85"/>
    </row>
    <row r="243" spans="1:13" x14ac:dyDescent="0.25">
      <c r="F243" s="8" t="s">
        <v>51</v>
      </c>
      <c r="G243" s="1">
        <f>H236/H240</f>
        <v>102.56623706187244</v>
      </c>
      <c r="H243" s="1">
        <f>I236/H240</f>
        <v>45.831800383984337</v>
      </c>
      <c r="I243" s="1">
        <f>J236/H240</f>
        <v>68.219422648152971</v>
      </c>
      <c r="J243" s="1">
        <f>K236/H240</f>
        <v>66.956406346559262</v>
      </c>
    </row>
    <row r="244" spans="1:13" x14ac:dyDescent="0.25">
      <c r="F244" s="8" t="s">
        <v>52</v>
      </c>
      <c r="G244" s="1">
        <f>H237/I240</f>
        <v>98.13323227369925</v>
      </c>
      <c r="H244" s="1">
        <f>I237/I240</f>
        <v>44.045336788624923</v>
      </c>
      <c r="I244" s="1">
        <f>J237/I240</f>
        <v>68.116611427488863</v>
      </c>
      <c r="J244" s="1">
        <f>K237/I240</f>
        <v>78.405259482018181</v>
      </c>
    </row>
    <row r="245" spans="1:13" x14ac:dyDescent="0.25">
      <c r="F245" s="8" t="s">
        <v>53</v>
      </c>
      <c r="G245" s="1">
        <f>H238/J240</f>
        <v>109.69300372704855</v>
      </c>
      <c r="H245" s="1">
        <f>I238/J240</f>
        <v>49.077014133087374</v>
      </c>
      <c r="I245" s="1">
        <f>J238/J240</f>
        <v>92.650199872022412</v>
      </c>
      <c r="J245" s="1">
        <f>K238/J240</f>
        <v>85.591371809395213</v>
      </c>
    </row>
    <row r="248" spans="1:13" x14ac:dyDescent="0.25">
      <c r="A248" s="58" t="s">
        <v>114</v>
      </c>
      <c r="B248" s="58"/>
      <c r="C248" s="58"/>
    </row>
    <row r="256" spans="1:13" x14ac:dyDescent="0.25">
      <c r="A256" s="33" t="s">
        <v>77</v>
      </c>
      <c r="B256" s="33"/>
      <c r="C256" s="33"/>
      <c r="D256" s="33"/>
      <c r="E256" s="33"/>
      <c r="F256" s="33"/>
      <c r="G256" s="33"/>
      <c r="H256" s="33"/>
      <c r="I256" s="33"/>
      <c r="K256" s="33" t="s">
        <v>78</v>
      </c>
      <c r="L256" s="33"/>
      <c r="M256" s="33"/>
    </row>
    <row r="257" spans="1:13" x14ac:dyDescent="0.25">
      <c r="A257" s="33" t="s">
        <v>51</v>
      </c>
      <c r="B257" s="33"/>
      <c r="C257" s="33" t="s">
        <v>52</v>
      </c>
      <c r="D257" s="33"/>
      <c r="E257" s="33"/>
      <c r="F257" s="33" t="s">
        <v>53</v>
      </c>
      <c r="G257" s="33"/>
      <c r="H257" s="33" t="s">
        <v>55</v>
      </c>
      <c r="I257" s="33"/>
      <c r="K257" s="1" t="s">
        <v>79</v>
      </c>
      <c r="L257" s="27">
        <f>SUM(H132:I141)</f>
        <v>41026.928791260696</v>
      </c>
      <c r="M257" s="27"/>
    </row>
    <row r="258" spans="1:13" x14ac:dyDescent="0.25">
      <c r="A258" s="32">
        <f>((C223-G243)^2 + (D223-H243)^2 + (E223-I243)^2 + (F223-J243)^2) *E177</f>
        <v>682.41662923346701</v>
      </c>
      <c r="B258" s="32"/>
      <c r="C258" s="27">
        <f>((C223-G244)^2 + (D223-H244)^2 + (E223-I244)^2 + (F223-J244)^2) *F177</f>
        <v>991.88727971175888</v>
      </c>
      <c r="D258" s="27"/>
      <c r="E258" s="27"/>
      <c r="F258" s="27">
        <f>((C223-G245)^2 + (D223-H245)^2 + (E223-I245)^2 + (F223-J245)^2) *G177</f>
        <v>595.68908294394498</v>
      </c>
      <c r="G258" s="27"/>
      <c r="H258" s="50">
        <f>SUM(A258:G258)</f>
        <v>2269.9929918891708</v>
      </c>
      <c r="I258" s="51"/>
      <c r="K258" s="1" t="s">
        <v>80</v>
      </c>
      <c r="L258" s="50">
        <f>SUM(H258:I267)</f>
        <v>39008.58993875789</v>
      </c>
      <c r="M258" s="51"/>
    </row>
    <row r="259" spans="1:13" x14ac:dyDescent="0.25">
      <c r="A259" s="32">
        <f>((C224-G243)^2 + (D224-H243)^2 + (E224-I243)^2 + (F224-J243)^2) *E178</f>
        <v>1979.3376452417274</v>
      </c>
      <c r="B259" s="32"/>
      <c r="C259" s="27">
        <f>((C224-G244)^2 + (D224-H244)^2 + (E224-I244)^2 + (F224-J244)^2) *F178</f>
        <v>1960.3522654584519</v>
      </c>
      <c r="D259" s="27"/>
      <c r="E259" s="27"/>
      <c r="F259" s="27">
        <f>((C224-G245)^2 + (D224-H245)^2 + (E224-I245)^2 + (F224-J245)^2) *G178</f>
        <v>2119.7185045285582</v>
      </c>
      <c r="G259" s="27"/>
      <c r="H259" s="50">
        <f t="shared" ref="H259:H267" si="41">SUM(A259:G259)</f>
        <v>6059.4084152287378</v>
      </c>
      <c r="I259" s="51"/>
      <c r="K259" s="23" t="s">
        <v>94</v>
      </c>
      <c r="L259" s="86">
        <f>L257-L258</f>
        <v>2018.3388525028058</v>
      </c>
      <c r="M259" s="86"/>
    </row>
    <row r="260" spans="1:13" x14ac:dyDescent="0.25">
      <c r="A260" s="32">
        <f>((C225-G243)^2 + (D225-H243)^2 + (E225-I243)^2 + (F225-J243)^2) *E179</f>
        <v>218.24241446277668</v>
      </c>
      <c r="B260" s="32"/>
      <c r="C260" s="27">
        <f>((C225-G244)^2 + (D225-H244)^2 + (E225-I244)^2 + (F225-J244)^2) *F179</f>
        <v>245.38493734040441</v>
      </c>
      <c r="D260" s="27"/>
      <c r="E260" s="27"/>
      <c r="F260" s="27">
        <f>((C225-G245)^2 + (D225-H245)^2 + (E225-I245)^2 + (F225-J245)^2) *G179</f>
        <v>550.3002125687857</v>
      </c>
      <c r="G260" s="27"/>
      <c r="H260" s="50">
        <f t="shared" si="41"/>
        <v>1013.9275643719668</v>
      </c>
      <c r="I260" s="51"/>
    </row>
    <row r="261" spans="1:13" x14ac:dyDescent="0.25">
      <c r="A261" s="32">
        <f>((C226-G243)^2 + (D226-H243)^2 + (E226-I243)^2 + (F226-J243)^2) *E180</f>
        <v>2328.6961423289026</v>
      </c>
      <c r="B261" s="32"/>
      <c r="C261" s="27">
        <f>((C226-G244)^2 + (D226-H244)^2 + (E226-I244)^2 + (F226-J244)^2) *F180</f>
        <v>1747.4753884373936</v>
      </c>
      <c r="D261" s="27"/>
      <c r="E261" s="27"/>
      <c r="F261" s="27">
        <f>((C226-G245)^2 + (D226-H245)^2 + (E226-I245)^2 + (F226-J245)^2) *G180</f>
        <v>1748.6227361566484</v>
      </c>
      <c r="G261" s="27"/>
      <c r="H261" s="50">
        <f t="shared" si="41"/>
        <v>5824.7942669229451</v>
      </c>
      <c r="I261" s="51"/>
    </row>
    <row r="262" spans="1:13" x14ac:dyDescent="0.25">
      <c r="A262" s="32">
        <f>((C227-G243)^2 + (D227-H243)^2 + (E227-I243)^2 + (F227-J243)^2) *E181</f>
        <v>1200.0120850309045</v>
      </c>
      <c r="B262" s="32"/>
      <c r="C262" s="27">
        <f>((C227-G244)^2 + (D227-H244)^2 + (E227-I244)^2 + (F227-J244)^2) *F181</f>
        <v>1513.2261678695425</v>
      </c>
      <c r="D262" s="27"/>
      <c r="E262" s="27"/>
      <c r="F262" s="27">
        <f>((C227-G245)^2 + (D227-H245)^2 + (E227-I245)^2 + (F227-J245)^2) *G181</f>
        <v>1226.5782961874054</v>
      </c>
      <c r="G262" s="27"/>
      <c r="H262" s="50">
        <f t="shared" si="41"/>
        <v>3939.8165490878528</v>
      </c>
      <c r="I262" s="51"/>
    </row>
    <row r="263" spans="1:13" x14ac:dyDescent="0.25">
      <c r="A263" s="32">
        <f>((C228-G243)^2 + (D228-H243)^2 + (E228-I243)^2 + (F228-J243)^2) *E182</f>
        <v>177.74532357706923</v>
      </c>
      <c r="B263" s="32"/>
      <c r="C263" s="27">
        <f>((C228-G244)^2 + (D228-H244)^2 + (E228-I244)^2 + (F228-J244)^2) *F182</f>
        <v>118.25128681642522</v>
      </c>
      <c r="D263" s="27"/>
      <c r="E263" s="27"/>
      <c r="F263" s="27">
        <f>((C228-G245)^2 + (D228-H245)^2 + (E228-I245)^2 + (F228-J245)^2) *G182</f>
        <v>186.23502646122986</v>
      </c>
      <c r="G263" s="27"/>
      <c r="H263" s="50">
        <f t="shared" si="41"/>
        <v>482.23163685472434</v>
      </c>
      <c r="I263" s="51"/>
    </row>
    <row r="264" spans="1:13" x14ac:dyDescent="0.25">
      <c r="A264" s="32">
        <f>((C229-G243)^2 + (D229-H243)^2 + (E229-I243)^2 + (F229-J243)^2) *E183</f>
        <v>3390.1301639654152</v>
      </c>
      <c r="B264" s="32"/>
      <c r="C264" s="27">
        <f>((C229-G244)^2 + (D229-H244)^2 + (E229-I244)^2 + (F229-J244)^2) *F183</f>
        <v>2888.5883138168201</v>
      </c>
      <c r="D264" s="27"/>
      <c r="E264" s="27"/>
      <c r="F264" s="27">
        <f>((C229-G245)^2 + (D229-H245)^2 + (E229-I245)^2 + (F229-J245)^2) *G183</f>
        <v>3827.0090438899274</v>
      </c>
      <c r="G264" s="27"/>
      <c r="H264" s="50">
        <f t="shared" si="41"/>
        <v>10105.727521672163</v>
      </c>
      <c r="I264" s="51"/>
    </row>
    <row r="265" spans="1:13" x14ac:dyDescent="0.25">
      <c r="A265" s="32">
        <f>((C230-G243)^2 + (D230-H243)^2 + (E230-I243)^2 + (F230-J243)^2) *E184</f>
        <v>774.4452184085784</v>
      </c>
      <c r="B265" s="32"/>
      <c r="C265" s="27">
        <f>((C230-G244)^2 + (D230-H244)^2 + (E230-I244)^2 + (F230-J244)^2) *F184</f>
        <v>739.43146962328956</v>
      </c>
      <c r="D265" s="27"/>
      <c r="E265" s="27"/>
      <c r="F265" s="27">
        <f>((C230-G245)^2 + (D230-H245)^2 + (E230-I245)^2 + (F230-J245)^2) *G184</f>
        <v>638.85749763828278</v>
      </c>
      <c r="G265" s="27"/>
      <c r="H265" s="50">
        <f t="shared" si="41"/>
        <v>2152.734185670151</v>
      </c>
      <c r="I265" s="51"/>
    </row>
    <row r="266" spans="1:13" x14ac:dyDescent="0.25">
      <c r="A266" s="32">
        <f>((C231-G243)^2 + (D231-H243)^2 + (E231-I243)^2 + (F231-J243)^2) *E185</f>
        <v>78.158089827327629</v>
      </c>
      <c r="B266" s="32"/>
      <c r="C266" s="27">
        <f>((C231-G244)^2 + (D231-H244)^2 + (E231-I244)^2 + (F231-J244)^2) *F185</f>
        <v>97.290152136731194</v>
      </c>
      <c r="D266" s="27"/>
      <c r="E266" s="27"/>
      <c r="F266" s="27">
        <f>((C231-G245)^2 + (D231-H245)^2 + (E231-I245)^2 + (F231-J245)^2) *G185</f>
        <v>111.85109212183484</v>
      </c>
      <c r="G266" s="27"/>
      <c r="H266" s="50">
        <f t="shared" si="41"/>
        <v>287.29933408589363</v>
      </c>
      <c r="I266" s="51"/>
    </row>
    <row r="267" spans="1:13" x14ac:dyDescent="0.25">
      <c r="A267" s="32">
        <f>((C232-G243)^2 + (D232-H243)^2 + (E232-I243)^2 + (F232-J243)^2) *E186</f>
        <v>2284.8994628434825</v>
      </c>
      <c r="B267" s="32"/>
      <c r="C267" s="27">
        <f>((C232-G244)^2 + (D232-H244)^2 + (E232-I244)^2 + (F232-J244)^2) *F186</f>
        <v>2652.3612684514355</v>
      </c>
      <c r="D267" s="27"/>
      <c r="E267" s="27"/>
      <c r="F267" s="27">
        <f>((C232-G245)^2 + (D232-H245)^2 + (E232-I245)^2 + (F232-J245)^2) *G186</f>
        <v>1935.3967416793676</v>
      </c>
      <c r="G267" s="27"/>
      <c r="H267" s="50">
        <f t="shared" si="41"/>
        <v>6872.6574729742861</v>
      </c>
      <c r="I267" s="51"/>
    </row>
    <row r="268" spans="1:13" x14ac:dyDescent="0.25">
      <c r="A268" s="86" t="s">
        <v>116</v>
      </c>
      <c r="B268" s="86"/>
      <c r="C268" s="86"/>
      <c r="D268" s="86"/>
      <c r="E268" s="86"/>
      <c r="F268" s="86"/>
      <c r="G268" s="86"/>
      <c r="H268" s="86">
        <f>SUM(H258:I267)</f>
        <v>39008.58993875789</v>
      </c>
      <c r="I268" s="86"/>
    </row>
    <row r="271" spans="1:13" x14ac:dyDescent="0.25">
      <c r="A271" s="58" t="s">
        <v>117</v>
      </c>
      <c r="B271" s="58"/>
      <c r="C271" s="58"/>
      <c r="D271" s="58"/>
      <c r="E271" s="58"/>
    </row>
    <row r="278" spans="1:18" x14ac:dyDescent="0.25">
      <c r="A278" s="33" t="s">
        <v>118</v>
      </c>
      <c r="B278" s="33"/>
      <c r="C278" s="33"/>
      <c r="D278" s="33"/>
      <c r="E278" s="33"/>
      <c r="F278" s="33"/>
      <c r="G278" s="33"/>
      <c r="H278" s="33"/>
      <c r="I278" s="33"/>
      <c r="K278" s="33" t="s">
        <v>85</v>
      </c>
      <c r="L278" s="33"/>
      <c r="M278" s="33"/>
      <c r="N278" s="33"/>
      <c r="O278" s="33"/>
      <c r="P278" s="33"/>
      <c r="Q278" s="33"/>
      <c r="R278" s="33"/>
    </row>
    <row r="279" spans="1:18" x14ac:dyDescent="0.25">
      <c r="A279" s="33" t="s">
        <v>51</v>
      </c>
      <c r="B279" s="33"/>
      <c r="C279" s="33" t="s">
        <v>52</v>
      </c>
      <c r="D279" s="33"/>
      <c r="E279" s="33"/>
      <c r="F279" s="33" t="s">
        <v>53</v>
      </c>
      <c r="G279" s="33"/>
      <c r="H279" s="33" t="s">
        <v>55</v>
      </c>
      <c r="I279" s="33"/>
      <c r="K279" s="33" t="s">
        <v>119</v>
      </c>
      <c r="L279" s="33"/>
      <c r="M279" s="33" t="s">
        <v>120</v>
      </c>
      <c r="N279" s="33"/>
      <c r="O279" s="33"/>
      <c r="P279" s="33" t="s">
        <v>121</v>
      </c>
      <c r="Q279" s="33"/>
      <c r="R279" s="33"/>
    </row>
    <row r="280" spans="1:18" x14ac:dyDescent="0.25">
      <c r="A280" s="27">
        <f>((C223-G243)^2 + (D223-H243)^2 + (E223-I243)^2 + (F223-J243)^2) ^ (-1/(3-1))</f>
        <v>1.0818125398079557E-2</v>
      </c>
      <c r="B280" s="27"/>
      <c r="C280" s="27">
        <f>((C223-G244)^2 + (D223-H244)^2 + (E223-I244)^2 + (F223-J244)^2) ^ (-1/(3-1))</f>
        <v>1.2037789625081324E-2</v>
      </c>
      <c r="D280" s="27"/>
      <c r="E280" s="27"/>
      <c r="F280" s="27">
        <f>((C223-G245)^2 + (D223-H245)^2 + (E223-I245)^2 + (F223-J245)^2) ^ (-1/(3-1))</f>
        <v>1.3859936886291144E-2</v>
      </c>
      <c r="G280" s="27"/>
      <c r="H280" s="50">
        <f>SUM(A280:G280)</f>
        <v>3.6715851909452021E-2</v>
      </c>
      <c r="I280" s="51"/>
      <c r="K280" s="27">
        <f>A280/H280</f>
        <v>0.29464454276477159</v>
      </c>
      <c r="L280" s="27"/>
      <c r="M280" s="50">
        <f>C280/H280</f>
        <v>0.32786355209103429</v>
      </c>
      <c r="N280" s="52"/>
      <c r="O280" s="51"/>
      <c r="P280" s="50">
        <f>F280/H280</f>
        <v>0.37749190514419423</v>
      </c>
      <c r="Q280" s="52"/>
      <c r="R280" s="51"/>
    </row>
    <row r="281" spans="1:18" x14ac:dyDescent="0.25">
      <c r="A281" s="27">
        <f>((C224-G243)^2 + (D224-H243)^2 + (E224-I243)^2 + (F224-J243)^2) ^ (-1/(3-1))</f>
        <v>7.9165742660120709E-3</v>
      </c>
      <c r="B281" s="27"/>
      <c r="C281" s="27">
        <f>((C224-G244)^2 + (D224-H244)^2 + (E224-I244)^2 + (F224-J244)^2) ^ (-1/(3-1))</f>
        <v>7.7880526035696285E-3</v>
      </c>
      <c r="D281" s="27"/>
      <c r="E281" s="27"/>
      <c r="F281" s="27">
        <f>((C224-G245)^2 + (D224-H245)^2 + (E224-I245)^2 + (F224-J245)^2) ^ (-1/(3-1))</f>
        <v>6.5805430445865197E-3</v>
      </c>
      <c r="G281" s="27"/>
      <c r="H281" s="50">
        <f t="shared" ref="H281:H289" si="42">SUM(A281:G281)</f>
        <v>2.2285169914168217E-2</v>
      </c>
      <c r="I281" s="51"/>
      <c r="K281" s="27">
        <f t="shared" ref="K281:K289" si="43">A281/H281</f>
        <v>0.35523957396344369</v>
      </c>
      <c r="L281" s="27"/>
      <c r="M281" s="50">
        <f t="shared" ref="M281:M289" si="44">C281/H281</f>
        <v>0.34947243541626427</v>
      </c>
      <c r="N281" s="52"/>
      <c r="O281" s="51"/>
      <c r="P281" s="50">
        <f t="shared" ref="P281:P289" si="45">F281/H281</f>
        <v>0.2952879906202921</v>
      </c>
      <c r="Q281" s="52"/>
      <c r="R281" s="51"/>
    </row>
    <row r="282" spans="1:18" x14ac:dyDescent="0.25">
      <c r="A282" s="27">
        <f>((C225-G243)^2 + (D225-H243)^2 + (E225-I243)^2 + (F225-J243)^2) ^ (-1/(3-1))</f>
        <v>1.6462014913138343E-2</v>
      </c>
      <c r="B282" s="27"/>
      <c r="C282" s="27">
        <f>((C225-G244)^2 + (D225-H244)^2 + (E225-I244)^2 + (F225-J244)^2) ^ (-1/(3-1))</f>
        <v>1.8529071735410556E-2</v>
      </c>
      <c r="D282" s="27"/>
      <c r="E282" s="27"/>
      <c r="F282" s="27">
        <f>((C225-G245)^2 + (D225-H245)^2 + (E225-I245)^2 + (F225-J245)^2) ^ (-1/(3-1))</f>
        <v>1.9888440850335757E-2</v>
      </c>
      <c r="G282" s="27"/>
      <c r="H282" s="50">
        <f t="shared" si="42"/>
        <v>5.4879527498884653E-2</v>
      </c>
      <c r="I282" s="51"/>
      <c r="K282" s="27">
        <f t="shared" si="43"/>
        <v>0.29996641121724144</v>
      </c>
      <c r="L282" s="27"/>
      <c r="M282" s="50">
        <f t="shared" si="44"/>
        <v>0.33763176506552711</v>
      </c>
      <c r="N282" s="52"/>
      <c r="O282" s="51"/>
      <c r="P282" s="50">
        <f t="shared" si="45"/>
        <v>0.36240182371723156</v>
      </c>
      <c r="Q282" s="52"/>
      <c r="R282" s="51"/>
    </row>
    <row r="283" spans="1:18" x14ac:dyDescent="0.25">
      <c r="A283" s="50">
        <f>((C226-G243)^2 + (D226-H243)^2 + (E226-I243)^2 + (F226-J243)^2) ^ (-1/(3-1))</f>
        <v>7.7558564072029443E-3</v>
      </c>
      <c r="B283" s="51"/>
      <c r="C283" s="50">
        <f>((C226-G244)^2 + (D226-H244)^2 + (E226-I244)^2 + (F226-J244)^2) ^ (-1/(3-1))</f>
        <v>7.2887799390823132E-3</v>
      </c>
      <c r="D283" s="52"/>
      <c r="E283" s="51"/>
      <c r="F283" s="50">
        <f>((C226-G245)^2 + (D226-H245)^2 + (E226-I245)^2 + (F226-J245)^2) ^ (-1/(3-1))</f>
        <v>7.6772852894573243E-3</v>
      </c>
      <c r="G283" s="51"/>
      <c r="H283" s="50">
        <f t="shared" si="42"/>
        <v>2.2721921635742583E-2</v>
      </c>
      <c r="I283" s="51"/>
      <c r="K283" s="50">
        <f t="shared" si="43"/>
        <v>0.34133804928728567</v>
      </c>
      <c r="L283" s="51"/>
      <c r="M283" s="50">
        <f t="shared" si="44"/>
        <v>0.32078184477217553</v>
      </c>
      <c r="N283" s="52"/>
      <c r="O283" s="51"/>
      <c r="P283" s="50">
        <f t="shared" si="45"/>
        <v>0.3378801059405388</v>
      </c>
      <c r="Q283" s="52"/>
      <c r="R283" s="51"/>
    </row>
    <row r="284" spans="1:18" x14ac:dyDescent="0.25">
      <c r="A284" s="50">
        <f>((C227-G243)^2 + (D227-H243)^2 + (E227-I243)^2 + (F227-J243)^2) ^ (-1/(3-1))</f>
        <v>9.6616746864728043E-3</v>
      </c>
      <c r="B284" s="51"/>
      <c r="C284" s="50">
        <f>((C227-G244)^2 + (D227-H244)^2 + (E227-I244)^2 + (F227-J244)^2) ^ (-1/(3-1))</f>
        <v>9.9705554174210516E-3</v>
      </c>
      <c r="D284" s="52"/>
      <c r="E284" s="51"/>
      <c r="F284" s="50">
        <f>((C227-G245)^2 + (D227-H245)^2 + (E227-I245)^2 + (F227-J245)^2) ^ (-1/(3-1))</f>
        <v>7.9220813061546061E-3</v>
      </c>
      <c r="G284" s="51"/>
      <c r="H284" s="50">
        <f t="shared" si="42"/>
        <v>2.7554311410048462E-2</v>
      </c>
      <c r="I284" s="51"/>
      <c r="K284" s="50">
        <f t="shared" si="43"/>
        <v>0.35064112264294872</v>
      </c>
      <c r="L284" s="51"/>
      <c r="M284" s="50">
        <f t="shared" si="44"/>
        <v>0.36185101013937898</v>
      </c>
      <c r="N284" s="52"/>
      <c r="O284" s="51"/>
      <c r="P284" s="50">
        <f t="shared" si="45"/>
        <v>0.2875078672176723</v>
      </c>
      <c r="Q284" s="52"/>
      <c r="R284" s="51"/>
    </row>
    <row r="285" spans="1:18" x14ac:dyDescent="0.25">
      <c r="A285" s="50">
        <f>((C228-G243)^2 + (D228-H243)^2 + (E228-I243)^2 + (F228-J243)^2) ^ (-1/(3-1))</f>
        <v>3.3983838852470201E-2</v>
      </c>
      <c r="B285" s="51"/>
      <c r="C285" s="50">
        <f>((C228-G244)^2 + (D228-H244)^2 + (E228-I244)^2 + (F228-J244)^2) ^ (-1/(3-1))</f>
        <v>2.8237425068382453E-2</v>
      </c>
      <c r="D285" s="52"/>
      <c r="E285" s="51"/>
      <c r="F285" s="50">
        <f>((C228-G245)^2 + (D228-H245)^2 + (E228-I245)^2 + (F228-J245)^2) ^ (-1/(3-1))</f>
        <v>1.7576296822887048E-2</v>
      </c>
      <c r="G285" s="51"/>
      <c r="H285" s="50">
        <f t="shared" si="42"/>
        <v>7.9797560743739698E-2</v>
      </c>
      <c r="I285" s="51"/>
      <c r="K285" s="50">
        <f t="shared" si="43"/>
        <v>0.42587566005438721</v>
      </c>
      <c r="L285" s="51"/>
      <c r="M285" s="50">
        <f t="shared" si="44"/>
        <v>0.35386326104708338</v>
      </c>
      <c r="N285" s="52"/>
      <c r="O285" s="51"/>
      <c r="P285" s="50">
        <f t="shared" si="45"/>
        <v>0.22026107889852947</v>
      </c>
      <c r="Q285" s="52"/>
      <c r="R285" s="51"/>
    </row>
    <row r="286" spans="1:18" x14ac:dyDescent="0.25">
      <c r="A286" s="50">
        <f>((C229-G243)^2 + (D229-H243)^2 + (E229-I243)^2 + (F229-J243)^2) ^ (-1/(3-1))</f>
        <v>5.4221803493024034E-3</v>
      </c>
      <c r="B286" s="51"/>
      <c r="C286" s="50">
        <f>((C229-G244)^2 + (D229-H244)^2 + (E229-I244)^2 + (F229-J244)^2) ^ (-1/(3-1))</f>
        <v>5.4058218601877213E-3</v>
      </c>
      <c r="D286" s="52"/>
      <c r="E286" s="51"/>
      <c r="F286" s="50">
        <f>((C229-G245)^2 + (D229-H245)^2 + (E229-I245)^2 + (F229-J245)^2) ^ (-1/(3-1))</f>
        <v>6.3649764926705923E-3</v>
      </c>
      <c r="G286" s="51"/>
      <c r="H286" s="50">
        <f t="shared" si="42"/>
        <v>1.7192978702160716E-2</v>
      </c>
      <c r="I286" s="51"/>
      <c r="K286" s="50">
        <f t="shared" si="43"/>
        <v>0.31537178305356561</v>
      </c>
      <c r="L286" s="51"/>
      <c r="M286" s="50">
        <f t="shared" si="44"/>
        <v>0.31442031970343498</v>
      </c>
      <c r="N286" s="52"/>
      <c r="O286" s="51"/>
      <c r="P286" s="50">
        <f t="shared" si="45"/>
        <v>0.37020789724299946</v>
      </c>
      <c r="Q286" s="52"/>
      <c r="R286" s="51"/>
    </row>
    <row r="287" spans="1:18" x14ac:dyDescent="0.25">
      <c r="A287" s="50">
        <f>((C230-G243)^2 + (D230-H243)^2 + (E230-I243)^2 + (F230-J243)^2) ^ (-1/(3-1))</f>
        <v>1.4167739981066529E-2</v>
      </c>
      <c r="B287" s="51"/>
      <c r="C287" s="50">
        <f>((C230-G244)^2 + (D230-H244)^2 + (E230-I244)^2 + (F230-J244)^2) ^ (-1/(3-1))</f>
        <v>1.3157451004481948E-2</v>
      </c>
      <c r="D287" s="52"/>
      <c r="E287" s="51"/>
      <c r="F287" s="50">
        <f>((C230-G245)^2 + (D230-H245)^2 + (E230-I245)^2 + (F230-J245)^2) ^ (-1/(3-1))</f>
        <v>9.8096133196792328E-3</v>
      </c>
      <c r="G287" s="51"/>
      <c r="H287" s="50">
        <f t="shared" si="42"/>
        <v>3.7134804305227712E-2</v>
      </c>
      <c r="I287" s="51"/>
      <c r="K287" s="50">
        <f t="shared" si="43"/>
        <v>0.38152187001217192</v>
      </c>
      <c r="L287" s="51"/>
      <c r="M287" s="50">
        <f t="shared" si="44"/>
        <v>0.35431588372823841</v>
      </c>
      <c r="N287" s="52"/>
      <c r="O287" s="51"/>
      <c r="P287" s="50">
        <f t="shared" si="45"/>
        <v>0.26416224625958967</v>
      </c>
      <c r="Q287" s="52"/>
      <c r="R287" s="51"/>
    </row>
    <row r="288" spans="1:18" x14ac:dyDescent="0.25">
      <c r="A288" s="50">
        <f>((C231-G243)^2 + (D231-H243)^2 + (E231-I243)^2 + (F231-J243)^2) ^ (-1/(3-1))</f>
        <v>3.8671136580507248E-2</v>
      </c>
      <c r="B288" s="51"/>
      <c r="C288" s="50">
        <f>((C231-G244)^2 + (D231-H244)^2 + (E231-I244)^2 + (F231-J244)^2) ^ (-1/(3-1))</f>
        <v>4.3043138972958708E-2</v>
      </c>
      <c r="D288" s="52"/>
      <c r="E288" s="51"/>
      <c r="F288" s="50">
        <f>((C231-G245)^2 + (D231-H245)^2 + (E231-I245)^2 + (F231-J245)^2) ^ (-1/(3-1))</f>
        <v>2.2084080126470618E-2</v>
      </c>
      <c r="G288" s="51"/>
      <c r="H288" s="50">
        <f t="shared" si="42"/>
        <v>0.10379835567993657</v>
      </c>
      <c r="I288" s="51"/>
      <c r="K288" s="50">
        <f t="shared" si="43"/>
        <v>0.37256020413030572</v>
      </c>
      <c r="L288" s="51"/>
      <c r="M288" s="50">
        <f t="shared" si="44"/>
        <v>0.41468035491508864</v>
      </c>
      <c r="N288" s="52"/>
      <c r="O288" s="51"/>
      <c r="P288" s="50">
        <f t="shared" si="45"/>
        <v>0.21275944095460561</v>
      </c>
      <c r="Q288" s="52"/>
      <c r="R288" s="51"/>
    </row>
    <row r="289" spans="1:18" x14ac:dyDescent="0.25">
      <c r="A289" s="50">
        <f>((C232-G243)^2 + (D232-H243)^2 + (E232-I243)^2 + (F232-J243)^2) ^ (-1/(3-1))</f>
        <v>6.6026020500501706E-3</v>
      </c>
      <c r="B289" s="51"/>
      <c r="C289" s="50">
        <f>((C232-G244)^2 + (D232-H244)^2 + (E232-I244)^2 + (F232-J244)^2) ^ (-1/(3-1))</f>
        <v>6.8284029143945105E-3</v>
      </c>
      <c r="D289" s="52"/>
      <c r="E289" s="51"/>
      <c r="F289" s="50">
        <f>((C232-G245)^2 + (D232-H245)^2 + (E232-I245)^2 + (F232-J245)^2) ^ (-1/(3-1))</f>
        <v>7.5630281553901854E-3</v>
      </c>
      <c r="G289" s="51"/>
      <c r="H289" s="50">
        <f t="shared" si="42"/>
        <v>2.0994033119834866E-2</v>
      </c>
      <c r="I289" s="51"/>
      <c r="K289" s="50">
        <f t="shared" si="43"/>
        <v>0.31449898227568884</v>
      </c>
      <c r="L289" s="51"/>
      <c r="M289" s="50">
        <f t="shared" si="44"/>
        <v>0.32525446041823813</v>
      </c>
      <c r="N289" s="52"/>
      <c r="O289" s="51"/>
      <c r="P289" s="50">
        <f t="shared" si="45"/>
        <v>0.36024655730607297</v>
      </c>
      <c r="Q289" s="52"/>
      <c r="R289" s="51"/>
    </row>
    <row r="293" spans="1:18" ht="18.75" x14ac:dyDescent="0.25">
      <c r="A293" s="72" t="s">
        <v>127</v>
      </c>
      <c r="B293" s="72"/>
    </row>
    <row r="294" spans="1:18" x14ac:dyDescent="0.25">
      <c r="A294" s="73" t="s">
        <v>111</v>
      </c>
      <c r="B294" s="73"/>
    </row>
    <row r="295" spans="1:18" ht="23.25" x14ac:dyDescent="0.25">
      <c r="B295" s="66" t="s">
        <v>113</v>
      </c>
      <c r="C295" s="67"/>
      <c r="D295" s="68"/>
      <c r="E295" s="69"/>
      <c r="F295" s="70"/>
      <c r="G295" s="71"/>
    </row>
    <row r="296" spans="1:18" x14ac:dyDescent="0.25">
      <c r="B296" s="8" t="s">
        <v>51</v>
      </c>
      <c r="C296" s="8" t="s">
        <v>52</v>
      </c>
      <c r="D296" s="8" t="s">
        <v>53</v>
      </c>
      <c r="E296" s="22" t="s">
        <v>51</v>
      </c>
      <c r="F296" s="22" t="s">
        <v>52</v>
      </c>
      <c r="G296" s="22" t="s">
        <v>53</v>
      </c>
    </row>
    <row r="297" spans="1:18" x14ac:dyDescent="0.25">
      <c r="B297" s="1">
        <v>0.29464454276477159</v>
      </c>
      <c r="C297" s="1">
        <v>0.32786355209103429</v>
      </c>
      <c r="D297" s="1">
        <v>0.37749190514419423</v>
      </c>
      <c r="E297" s="1">
        <f>POWER(B297,2)</f>
        <v>8.6815406581061308E-2</v>
      </c>
      <c r="F297" s="1">
        <f>POWER(C297,2)</f>
        <v>0.10749450878975035</v>
      </c>
      <c r="G297" s="1">
        <f>POWER(D297,2)</f>
        <v>0.14250013844939333</v>
      </c>
    </row>
    <row r="298" spans="1:18" x14ac:dyDescent="0.25">
      <c r="B298" s="1">
        <v>0.35523957396344369</v>
      </c>
      <c r="C298" s="1">
        <v>0.34947243541626427</v>
      </c>
      <c r="D298" s="1">
        <v>0.2952879906202921</v>
      </c>
      <c r="E298" s="1">
        <f t="shared" ref="E298:E306" si="46">POWER(B298,2)</f>
        <v>0.12619515490972899</v>
      </c>
      <c r="F298" s="1">
        <f t="shared" ref="F298:F306" si="47">POWER(C298,2)</f>
        <v>0.122130983115775</v>
      </c>
      <c r="G298" s="1">
        <f t="shared" ref="G298:G306" si="48">POWER(D298,2)</f>
        <v>8.7194997404569707E-2</v>
      </c>
    </row>
    <row r="299" spans="1:18" x14ac:dyDescent="0.25">
      <c r="B299" s="1">
        <v>0.29996641121724144</v>
      </c>
      <c r="C299" s="1">
        <v>0.33763176506552711</v>
      </c>
      <c r="D299" s="1">
        <v>0.36240182371723156</v>
      </c>
      <c r="E299" s="1">
        <f t="shared" si="46"/>
        <v>8.997984785855119E-2</v>
      </c>
      <c r="F299" s="1">
        <f t="shared" si="47"/>
        <v>0.11399520878126329</v>
      </c>
      <c r="G299" s="1">
        <f t="shared" si="48"/>
        <v>0.1313350818335754</v>
      </c>
    </row>
    <row r="300" spans="1:18" x14ac:dyDescent="0.25">
      <c r="B300" s="1">
        <v>0.34133804928728567</v>
      </c>
      <c r="C300" s="1">
        <v>0.32078184477217553</v>
      </c>
      <c r="D300" s="1">
        <v>0.3378801059405388</v>
      </c>
      <c r="E300" s="1">
        <f t="shared" si="46"/>
        <v>0.11651166389124946</v>
      </c>
      <c r="F300" s="1">
        <f t="shared" si="47"/>
        <v>0.10290099193544011</v>
      </c>
      <c r="G300" s="1">
        <f t="shared" si="48"/>
        <v>0.11416296599038972</v>
      </c>
    </row>
    <row r="301" spans="1:18" x14ac:dyDescent="0.25">
      <c r="B301" s="1">
        <v>0.35064112264294872</v>
      </c>
      <c r="C301" s="1">
        <v>0.36185101013937898</v>
      </c>
      <c r="D301" s="1">
        <v>0.2875078672176723</v>
      </c>
      <c r="E301" s="1">
        <f t="shared" si="46"/>
        <v>0.12294919688830741</v>
      </c>
      <c r="F301" s="1">
        <f t="shared" si="47"/>
        <v>0.13093615353888896</v>
      </c>
      <c r="G301" s="1">
        <f t="shared" si="48"/>
        <v>8.2660773712054686E-2</v>
      </c>
    </row>
    <row r="302" spans="1:18" x14ac:dyDescent="0.25">
      <c r="B302" s="1">
        <v>0.42587566005438721</v>
      </c>
      <c r="C302" s="1">
        <v>0.35386326104708338</v>
      </c>
      <c r="D302" s="1">
        <v>0.22026107889852947</v>
      </c>
      <c r="E302" s="1">
        <f t="shared" si="46"/>
        <v>0.18137007782675998</v>
      </c>
      <c r="F302" s="1">
        <f t="shared" si="47"/>
        <v>0.12521920751887627</v>
      </c>
      <c r="G302" s="1">
        <f t="shared" si="48"/>
        <v>4.8514942877544223E-2</v>
      </c>
    </row>
    <row r="303" spans="1:18" x14ac:dyDescent="0.25">
      <c r="B303" s="1">
        <v>0.31537178305356561</v>
      </c>
      <c r="C303" s="1">
        <v>0.31442031970343498</v>
      </c>
      <c r="D303" s="1">
        <v>0.37020789724299946</v>
      </c>
      <c r="E303" s="1">
        <f t="shared" si="46"/>
        <v>9.9459361546385253E-2</v>
      </c>
      <c r="F303" s="1">
        <f t="shared" si="47"/>
        <v>9.8860137442410262E-2</v>
      </c>
      <c r="G303" s="1">
        <f t="shared" si="48"/>
        <v>0.13705388718108324</v>
      </c>
    </row>
    <row r="304" spans="1:18" x14ac:dyDescent="0.25">
      <c r="B304" s="1">
        <v>0.38152187001217192</v>
      </c>
      <c r="C304" s="1">
        <v>0.35431588372823841</v>
      </c>
      <c r="D304" s="1">
        <v>0.26416224625958967</v>
      </c>
      <c r="E304" s="1">
        <f t="shared" si="46"/>
        <v>0.1455589372975846</v>
      </c>
      <c r="F304" s="1">
        <f t="shared" si="47"/>
        <v>0.12553974546212257</v>
      </c>
      <c r="G304" s="1">
        <f t="shared" si="48"/>
        <v>6.97816923489121E-2</v>
      </c>
    </row>
    <row r="305" spans="2:11" x14ac:dyDescent="0.25">
      <c r="B305" s="1">
        <v>0.37256020413030572</v>
      </c>
      <c r="C305" s="1">
        <v>0.41468035491508864</v>
      </c>
      <c r="D305" s="1">
        <v>0.21275944095460561</v>
      </c>
      <c r="E305" s="1">
        <f t="shared" si="46"/>
        <v>0.13880110570161505</v>
      </c>
      <c r="F305" s="1">
        <f t="shared" si="47"/>
        <v>0.17195979675250389</v>
      </c>
      <c r="G305" s="1">
        <f t="shared" si="48"/>
        <v>4.5266579715316314E-2</v>
      </c>
    </row>
    <row r="306" spans="2:11" x14ac:dyDescent="0.25">
      <c r="B306" s="1">
        <v>0.31449898227568884</v>
      </c>
      <c r="C306" s="1">
        <v>0.32525446041823813</v>
      </c>
      <c r="D306" s="1">
        <v>0.36024655730607297</v>
      </c>
      <c r="E306" s="1">
        <f t="shared" si="46"/>
        <v>9.8909609852444041E-2</v>
      </c>
      <c r="F306" s="1">
        <f t="shared" si="47"/>
        <v>0.10579046402195924</v>
      </c>
      <c r="G306" s="1">
        <f t="shared" si="48"/>
        <v>0.12977758205087772</v>
      </c>
    </row>
    <row r="307" spans="2:11" ht="35.25" customHeight="1" x14ac:dyDescent="0.25">
      <c r="B307" s="63"/>
      <c r="C307" s="64"/>
      <c r="D307" s="65"/>
      <c r="E307" s="23">
        <f>SUM(E297:E306)</f>
        <v>1.2065503623536873</v>
      </c>
      <c r="F307" s="23">
        <f>SUM(F297:F306)</f>
        <v>1.2048271973589899</v>
      </c>
      <c r="G307" s="23">
        <f>SUM(G297:G306)</f>
        <v>0.98824864156371639</v>
      </c>
    </row>
    <row r="311" spans="2:11" x14ac:dyDescent="0.25">
      <c r="B311" s="48" t="s">
        <v>2</v>
      </c>
      <c r="C311" s="34" t="s">
        <v>3</v>
      </c>
      <c r="D311" s="35"/>
      <c r="E311" s="35"/>
      <c r="F311" s="36"/>
      <c r="G311" s="48" t="s">
        <v>51</v>
      </c>
      <c r="H311" s="48" t="s">
        <v>57</v>
      </c>
      <c r="I311" s="48" t="s">
        <v>58</v>
      </c>
      <c r="J311" s="48" t="s">
        <v>59</v>
      </c>
      <c r="K311" s="48" t="s">
        <v>60</v>
      </c>
    </row>
    <row r="312" spans="2:11" x14ac:dyDescent="0.25">
      <c r="B312" s="49"/>
      <c r="C312" s="8" t="s">
        <v>4</v>
      </c>
      <c r="D312" s="8" t="s">
        <v>5</v>
      </c>
      <c r="E312" s="8" t="s">
        <v>6</v>
      </c>
      <c r="F312" s="8" t="s">
        <v>7</v>
      </c>
      <c r="G312" s="49"/>
      <c r="H312" s="49"/>
      <c r="I312" s="49"/>
      <c r="J312" s="49"/>
      <c r="K312" s="49"/>
    </row>
    <row r="313" spans="2:11" x14ac:dyDescent="0.25">
      <c r="B313" s="2" t="s">
        <v>9</v>
      </c>
      <c r="C313" s="2">
        <v>100</v>
      </c>
      <c r="D313" s="2">
        <v>80</v>
      </c>
      <c r="E313" s="2">
        <v>90</v>
      </c>
      <c r="F313" s="2">
        <v>150</v>
      </c>
      <c r="G313" s="2">
        <f>POWER(B297,2)</f>
        <v>8.6815406581061308E-2</v>
      </c>
      <c r="H313" s="2">
        <f>C313*G313</f>
        <v>8.6815406581061314</v>
      </c>
      <c r="I313" s="2">
        <f>D313*G313</f>
        <v>6.9452325264849044</v>
      </c>
      <c r="J313" s="2">
        <f>E313*G313</f>
        <v>7.8133865922955179</v>
      </c>
      <c r="K313" s="2">
        <f>F313*G313</f>
        <v>13.022310987159196</v>
      </c>
    </row>
    <row r="314" spans="2:11" x14ac:dyDescent="0.25">
      <c r="B314" s="2" t="s">
        <v>10</v>
      </c>
      <c r="C314" s="2">
        <v>10</v>
      </c>
      <c r="D314" s="2">
        <v>6</v>
      </c>
      <c r="E314" s="2">
        <v>20</v>
      </c>
      <c r="F314" s="2">
        <v>8</v>
      </c>
      <c r="G314" s="2">
        <f t="shared" ref="G314:G322" si="49">POWER(B298,2)</f>
        <v>0.12619515490972899</v>
      </c>
      <c r="H314" s="2">
        <f t="shared" ref="H314:H322" si="50">C314*G314</f>
        <v>1.2619515490972899</v>
      </c>
      <c r="I314" s="2">
        <f t="shared" ref="I314:I322" si="51">D314*G314</f>
        <v>0.75717092945837394</v>
      </c>
      <c r="J314" s="2">
        <f t="shared" ref="J314:J322" si="52">E314*G314</f>
        <v>2.5239030981945798</v>
      </c>
      <c r="K314" s="2">
        <f t="shared" ref="K314:K322" si="53">F314*G314</f>
        <v>1.0095612392778319</v>
      </c>
    </row>
    <row r="315" spans="2:11" x14ac:dyDescent="0.25">
      <c r="B315" s="2" t="s">
        <v>11</v>
      </c>
      <c r="C315" s="2">
        <v>81</v>
      </c>
      <c r="D315" s="2">
        <v>10</v>
      </c>
      <c r="E315" s="2">
        <v>103</v>
      </c>
      <c r="F315" s="2">
        <v>94</v>
      </c>
      <c r="G315" s="2">
        <f t="shared" si="49"/>
        <v>8.997984785855119E-2</v>
      </c>
      <c r="H315" s="2">
        <f t="shared" si="50"/>
        <v>7.2883676765426468</v>
      </c>
      <c r="I315" s="2">
        <f t="shared" si="51"/>
        <v>0.89979847858551187</v>
      </c>
      <c r="J315" s="2">
        <f t="shared" si="52"/>
        <v>9.2679243294307732</v>
      </c>
      <c r="K315" s="2">
        <f t="shared" si="53"/>
        <v>8.458105698703811</v>
      </c>
    </row>
    <row r="316" spans="2:11" x14ac:dyDescent="0.25">
      <c r="B316" s="2" t="s">
        <v>12</v>
      </c>
      <c r="C316" s="2">
        <v>200</v>
      </c>
      <c r="D316" s="2">
        <v>120</v>
      </c>
      <c r="E316" s="2">
        <v>74</v>
      </c>
      <c r="F316" s="2">
        <v>27</v>
      </c>
      <c r="G316" s="2">
        <f t="shared" si="49"/>
        <v>0.11651166389124946</v>
      </c>
      <c r="H316" s="2">
        <f t="shared" si="50"/>
        <v>23.302332778249895</v>
      </c>
      <c r="I316" s="2">
        <f t="shared" si="51"/>
        <v>13.981399666949935</v>
      </c>
      <c r="J316" s="2">
        <f t="shared" si="52"/>
        <v>8.6218631279524605</v>
      </c>
      <c r="K316" s="2">
        <f t="shared" si="53"/>
        <v>3.1458149250637355</v>
      </c>
    </row>
    <row r="317" spans="2:11" x14ac:dyDescent="0.25">
      <c r="B317" s="2" t="s">
        <v>13</v>
      </c>
      <c r="C317" s="2">
        <v>22</v>
      </c>
      <c r="D317" s="2">
        <v>17</v>
      </c>
      <c r="E317" s="2">
        <v>10</v>
      </c>
      <c r="F317" s="2">
        <v>66</v>
      </c>
      <c r="G317" s="2">
        <f t="shared" si="49"/>
        <v>0.12294919688830741</v>
      </c>
      <c r="H317" s="2">
        <f t="shared" si="50"/>
        <v>2.704882331542763</v>
      </c>
      <c r="I317" s="2">
        <f t="shared" si="51"/>
        <v>2.0901363471012262</v>
      </c>
      <c r="J317" s="2">
        <f t="shared" si="52"/>
        <v>1.2294919688830741</v>
      </c>
      <c r="K317" s="2">
        <f t="shared" si="53"/>
        <v>8.1146469946282895</v>
      </c>
    </row>
    <row r="318" spans="2:11" x14ac:dyDescent="0.25">
      <c r="B318" s="2" t="s">
        <v>14</v>
      </c>
      <c r="C318" s="2">
        <v>90</v>
      </c>
      <c r="D318" s="2">
        <v>28</v>
      </c>
      <c r="E318" s="2">
        <v>60</v>
      </c>
      <c r="F318" s="2">
        <v>49</v>
      </c>
      <c r="G318" s="2">
        <f t="shared" si="49"/>
        <v>0.18137007782675998</v>
      </c>
      <c r="H318" s="2">
        <f t="shared" si="50"/>
        <v>16.323307004408399</v>
      </c>
      <c r="I318" s="2">
        <f t="shared" si="51"/>
        <v>5.0783621791492797</v>
      </c>
      <c r="J318" s="2">
        <f t="shared" si="52"/>
        <v>10.882204669605599</v>
      </c>
      <c r="K318" s="2">
        <f t="shared" si="53"/>
        <v>8.8871338135112392</v>
      </c>
    </row>
    <row r="319" spans="2:11" x14ac:dyDescent="0.25">
      <c r="B319" s="2" t="s">
        <v>15</v>
      </c>
      <c r="C319" s="2">
        <v>160</v>
      </c>
      <c r="D319" s="2">
        <v>88</v>
      </c>
      <c r="E319" s="2">
        <v>236</v>
      </c>
      <c r="F319" s="2">
        <v>95</v>
      </c>
      <c r="G319" s="2">
        <f t="shared" si="49"/>
        <v>9.9459361546385253E-2</v>
      </c>
      <c r="H319" s="2">
        <f t="shared" si="50"/>
        <v>15.91349784742164</v>
      </c>
      <c r="I319" s="2">
        <f t="shared" si="51"/>
        <v>8.7524238160819028</v>
      </c>
      <c r="J319" s="2">
        <f t="shared" si="52"/>
        <v>23.47240932494692</v>
      </c>
      <c r="K319" s="2">
        <f t="shared" si="53"/>
        <v>9.4486393469065995</v>
      </c>
    </row>
    <row r="320" spans="2:11" x14ac:dyDescent="0.25">
      <c r="B320" s="2" t="s">
        <v>16</v>
      </c>
      <c r="C320" s="2">
        <v>83</v>
      </c>
      <c r="D320" s="2">
        <v>27</v>
      </c>
      <c r="E320" s="2">
        <v>16</v>
      </c>
      <c r="F320" s="2">
        <v>28</v>
      </c>
      <c r="G320" s="2">
        <f t="shared" si="49"/>
        <v>0.1455589372975846</v>
      </c>
      <c r="H320" s="2">
        <f t="shared" si="50"/>
        <v>12.081391795699522</v>
      </c>
      <c r="I320" s="2">
        <f t="shared" si="51"/>
        <v>3.9300913070347843</v>
      </c>
      <c r="J320" s="2">
        <f t="shared" si="52"/>
        <v>2.3289429967613535</v>
      </c>
      <c r="K320" s="2">
        <f t="shared" si="53"/>
        <v>4.075650244332369</v>
      </c>
    </row>
    <row r="321" spans="2:11" x14ac:dyDescent="0.25">
      <c r="B321" s="2" t="s">
        <v>17</v>
      </c>
      <c r="C321" s="2">
        <v>90</v>
      </c>
      <c r="D321" s="2">
        <v>24</v>
      </c>
      <c r="E321" s="2">
        <v>64</v>
      </c>
      <c r="F321" s="2">
        <v>71</v>
      </c>
      <c r="G321" s="2">
        <f t="shared" si="49"/>
        <v>0.13880110570161505</v>
      </c>
      <c r="H321" s="2">
        <f t="shared" si="50"/>
        <v>12.492099513145355</v>
      </c>
      <c r="I321" s="2">
        <f t="shared" si="51"/>
        <v>3.331226536838761</v>
      </c>
      <c r="J321" s="2">
        <f t="shared" si="52"/>
        <v>8.8832707649033633</v>
      </c>
      <c r="K321" s="2">
        <f t="shared" si="53"/>
        <v>9.8548785048146694</v>
      </c>
    </row>
    <row r="322" spans="2:11" x14ac:dyDescent="0.25">
      <c r="B322" s="2" t="s">
        <v>18</v>
      </c>
      <c r="C322" s="2">
        <v>200</v>
      </c>
      <c r="D322" s="2">
        <v>67</v>
      </c>
      <c r="E322" s="2">
        <v>83</v>
      </c>
      <c r="F322" s="2">
        <v>180</v>
      </c>
      <c r="G322" s="2">
        <f t="shared" si="49"/>
        <v>9.8909609852444041E-2</v>
      </c>
      <c r="H322" s="2">
        <f t="shared" si="50"/>
        <v>19.78192197048881</v>
      </c>
      <c r="I322" s="2">
        <f t="shared" si="51"/>
        <v>6.6269438601137507</v>
      </c>
      <c r="J322" s="2">
        <f t="shared" si="52"/>
        <v>8.2094976177528558</v>
      </c>
      <c r="K322" s="2">
        <f t="shared" si="53"/>
        <v>17.803729773439926</v>
      </c>
    </row>
    <row r="323" spans="2:11" ht="39.75" customHeight="1" x14ac:dyDescent="0.25">
      <c r="B323" s="63"/>
      <c r="C323" s="64"/>
      <c r="D323" s="64"/>
      <c r="E323" s="64"/>
      <c r="F323" s="64"/>
      <c r="G323" s="65"/>
      <c r="H323" s="23">
        <f>SUM(H313:H322)</f>
        <v>119.83129312470246</v>
      </c>
      <c r="I323" s="23">
        <f>SUM(I313:I322)</f>
        <v>52.392785647798434</v>
      </c>
      <c r="J323" s="23">
        <f>SUM(J313:J322)</f>
        <v>83.232894490726494</v>
      </c>
      <c r="K323" s="23">
        <f>SUM(K313:K322)</f>
        <v>83.820471527837654</v>
      </c>
    </row>
    <row r="326" spans="2:11" x14ac:dyDescent="0.25">
      <c r="B326" s="48" t="s">
        <v>2</v>
      </c>
      <c r="C326" s="34" t="s">
        <v>3</v>
      </c>
      <c r="D326" s="35"/>
      <c r="E326" s="35"/>
      <c r="F326" s="36"/>
      <c r="G326" s="48" t="s">
        <v>52</v>
      </c>
      <c r="H326" s="48" t="s">
        <v>61</v>
      </c>
      <c r="I326" s="48" t="s">
        <v>62</v>
      </c>
      <c r="J326" s="48" t="s">
        <v>63</v>
      </c>
      <c r="K326" s="48" t="s">
        <v>64</v>
      </c>
    </row>
    <row r="327" spans="2:11" x14ac:dyDescent="0.25">
      <c r="B327" s="49"/>
      <c r="C327" s="8" t="s">
        <v>4</v>
      </c>
      <c r="D327" s="8" t="s">
        <v>5</v>
      </c>
      <c r="E327" s="8" t="s">
        <v>6</v>
      </c>
      <c r="F327" s="8" t="s">
        <v>7</v>
      </c>
      <c r="G327" s="49"/>
      <c r="H327" s="49"/>
      <c r="I327" s="49"/>
      <c r="J327" s="49"/>
      <c r="K327" s="49"/>
    </row>
    <row r="328" spans="2:11" x14ac:dyDescent="0.25">
      <c r="B328" s="2" t="s">
        <v>9</v>
      </c>
      <c r="C328" s="2">
        <v>100</v>
      </c>
      <c r="D328" s="2">
        <v>80</v>
      </c>
      <c r="E328" s="2">
        <v>90</v>
      </c>
      <c r="F328" s="2">
        <v>150</v>
      </c>
      <c r="G328" s="2">
        <f>POWER(C297,2)</f>
        <v>0.10749450878975035</v>
      </c>
      <c r="H328" s="2">
        <f>C328*G328</f>
        <v>10.749450878975034</v>
      </c>
      <c r="I328" s="2">
        <f>D328*G328</f>
        <v>8.5995607031800283</v>
      </c>
      <c r="J328" s="2">
        <f>E328*G328</f>
        <v>9.6745057910775323</v>
      </c>
      <c r="K328" s="2">
        <f>F328*G328</f>
        <v>16.124176318462553</v>
      </c>
    </row>
    <row r="329" spans="2:11" x14ac:dyDescent="0.25">
      <c r="B329" s="2" t="s">
        <v>10</v>
      </c>
      <c r="C329" s="2">
        <v>10</v>
      </c>
      <c r="D329" s="2">
        <v>6</v>
      </c>
      <c r="E329" s="2">
        <v>20</v>
      </c>
      <c r="F329" s="2">
        <v>8</v>
      </c>
      <c r="G329" s="2">
        <f t="shared" ref="G329:G337" si="54">POWER(C298,2)</f>
        <v>0.122130983115775</v>
      </c>
      <c r="H329" s="2">
        <f t="shared" ref="H329:H337" si="55">C329*G329</f>
        <v>1.2213098311577499</v>
      </c>
      <c r="I329" s="2">
        <f t="shared" ref="I329:I337" si="56">D329*G329</f>
        <v>0.73278589869465005</v>
      </c>
      <c r="J329" s="2">
        <f t="shared" ref="J329:J337" si="57">E329*G329</f>
        <v>2.4426196623154999</v>
      </c>
      <c r="K329" s="2">
        <f t="shared" ref="K329:K337" si="58">F329*G329</f>
        <v>0.97704786492619999</v>
      </c>
    </row>
    <row r="330" spans="2:11" x14ac:dyDescent="0.25">
      <c r="B330" s="2" t="s">
        <v>11</v>
      </c>
      <c r="C330" s="2">
        <v>81</v>
      </c>
      <c r="D330" s="2">
        <v>10</v>
      </c>
      <c r="E330" s="2">
        <v>103</v>
      </c>
      <c r="F330" s="2">
        <v>94</v>
      </c>
      <c r="G330" s="2">
        <f t="shared" si="54"/>
        <v>0.11399520878126329</v>
      </c>
      <c r="H330" s="2">
        <f t="shared" si="55"/>
        <v>9.2336119112823258</v>
      </c>
      <c r="I330" s="2">
        <f t="shared" si="56"/>
        <v>1.1399520878126328</v>
      </c>
      <c r="J330" s="2">
        <f t="shared" si="57"/>
        <v>11.741506504470118</v>
      </c>
      <c r="K330" s="2">
        <f t="shared" si="58"/>
        <v>10.715549625438749</v>
      </c>
    </row>
    <row r="331" spans="2:11" x14ac:dyDescent="0.25">
      <c r="B331" s="2" t="s">
        <v>12</v>
      </c>
      <c r="C331" s="2">
        <v>200</v>
      </c>
      <c r="D331" s="2">
        <v>120</v>
      </c>
      <c r="E331" s="2">
        <v>74</v>
      </c>
      <c r="F331" s="2">
        <v>27</v>
      </c>
      <c r="G331" s="2">
        <f t="shared" si="54"/>
        <v>0.10290099193544011</v>
      </c>
      <c r="H331" s="2">
        <f t="shared" si="55"/>
        <v>20.580198387088021</v>
      </c>
      <c r="I331" s="2">
        <f t="shared" si="56"/>
        <v>12.348119032252814</v>
      </c>
      <c r="J331" s="2">
        <f t="shared" si="57"/>
        <v>7.614673403222568</v>
      </c>
      <c r="K331" s="2">
        <f t="shared" si="58"/>
        <v>2.7783267822568831</v>
      </c>
    </row>
    <row r="332" spans="2:11" x14ac:dyDescent="0.25">
      <c r="B332" s="2" t="s">
        <v>13</v>
      </c>
      <c r="C332" s="2">
        <v>22</v>
      </c>
      <c r="D332" s="2">
        <v>17</v>
      </c>
      <c r="E332" s="2">
        <v>10</v>
      </c>
      <c r="F332" s="2">
        <v>66</v>
      </c>
      <c r="G332" s="2">
        <f t="shared" si="54"/>
        <v>0.13093615353888896</v>
      </c>
      <c r="H332" s="2">
        <f t="shared" si="55"/>
        <v>2.8805953778555571</v>
      </c>
      <c r="I332" s="2">
        <f t="shared" si="56"/>
        <v>2.2259146101611123</v>
      </c>
      <c r="J332" s="2">
        <f t="shared" si="57"/>
        <v>1.3093615353888897</v>
      </c>
      <c r="K332" s="2">
        <f t="shared" si="58"/>
        <v>8.6417861335666721</v>
      </c>
    </row>
    <row r="333" spans="2:11" x14ac:dyDescent="0.25">
      <c r="B333" s="2" t="s">
        <v>14</v>
      </c>
      <c r="C333" s="2">
        <v>90</v>
      </c>
      <c r="D333" s="2">
        <v>28</v>
      </c>
      <c r="E333" s="2">
        <v>60</v>
      </c>
      <c r="F333" s="2">
        <v>49</v>
      </c>
      <c r="G333" s="2">
        <f t="shared" si="54"/>
        <v>0.12521920751887627</v>
      </c>
      <c r="H333" s="2">
        <f t="shared" si="55"/>
        <v>11.269728676698865</v>
      </c>
      <c r="I333" s="2">
        <f t="shared" si="56"/>
        <v>3.5061378105285357</v>
      </c>
      <c r="J333" s="2">
        <f t="shared" si="57"/>
        <v>7.5131524511325765</v>
      </c>
      <c r="K333" s="2">
        <f t="shared" si="58"/>
        <v>6.1357411684249374</v>
      </c>
    </row>
    <row r="334" spans="2:11" x14ac:dyDescent="0.25">
      <c r="B334" s="2" t="s">
        <v>15</v>
      </c>
      <c r="C334" s="2">
        <v>160</v>
      </c>
      <c r="D334" s="2">
        <v>88</v>
      </c>
      <c r="E334" s="2">
        <v>236</v>
      </c>
      <c r="F334" s="2">
        <v>95</v>
      </c>
      <c r="G334" s="2">
        <f t="shared" si="54"/>
        <v>9.8860137442410262E-2</v>
      </c>
      <c r="H334" s="2">
        <f t="shared" si="55"/>
        <v>15.817621990785643</v>
      </c>
      <c r="I334" s="2">
        <f t="shared" si="56"/>
        <v>8.6996920949321037</v>
      </c>
      <c r="J334" s="2">
        <f t="shared" si="57"/>
        <v>23.33099243640882</v>
      </c>
      <c r="K334" s="2">
        <f t="shared" si="58"/>
        <v>9.3917130570289746</v>
      </c>
    </row>
    <row r="335" spans="2:11" x14ac:dyDescent="0.25">
      <c r="B335" s="2" t="s">
        <v>16</v>
      </c>
      <c r="C335" s="2">
        <v>83</v>
      </c>
      <c r="D335" s="2">
        <v>27</v>
      </c>
      <c r="E335" s="2">
        <v>16</v>
      </c>
      <c r="F335" s="2">
        <v>28</v>
      </c>
      <c r="G335" s="2">
        <f t="shared" si="54"/>
        <v>0.12553974546212257</v>
      </c>
      <c r="H335" s="2">
        <f t="shared" si="55"/>
        <v>10.419798873356173</v>
      </c>
      <c r="I335" s="2">
        <f t="shared" si="56"/>
        <v>3.3895731274773095</v>
      </c>
      <c r="J335" s="2">
        <f t="shared" si="57"/>
        <v>2.0086359273939611</v>
      </c>
      <c r="K335" s="2">
        <f t="shared" si="58"/>
        <v>3.5151128729394321</v>
      </c>
    </row>
    <row r="336" spans="2:11" x14ac:dyDescent="0.25">
      <c r="B336" s="2" t="s">
        <v>17</v>
      </c>
      <c r="C336" s="2">
        <v>90</v>
      </c>
      <c r="D336" s="2">
        <v>24</v>
      </c>
      <c r="E336" s="2">
        <v>64</v>
      </c>
      <c r="F336" s="2">
        <v>71</v>
      </c>
      <c r="G336" s="2">
        <f t="shared" si="54"/>
        <v>0.17195979675250389</v>
      </c>
      <c r="H336" s="2">
        <f t="shared" si="55"/>
        <v>15.47638170772535</v>
      </c>
      <c r="I336" s="2">
        <f t="shared" si="56"/>
        <v>4.1270351220600929</v>
      </c>
      <c r="J336" s="2">
        <f t="shared" si="57"/>
        <v>11.005426992160249</v>
      </c>
      <c r="K336" s="2">
        <f t="shared" si="58"/>
        <v>12.209145569427776</v>
      </c>
    </row>
    <row r="337" spans="2:11" x14ac:dyDescent="0.25">
      <c r="B337" s="2" t="s">
        <v>18</v>
      </c>
      <c r="C337" s="2">
        <v>200</v>
      </c>
      <c r="D337" s="2">
        <v>67</v>
      </c>
      <c r="E337" s="2">
        <v>83</v>
      </c>
      <c r="F337" s="2">
        <v>180</v>
      </c>
      <c r="G337" s="2">
        <f t="shared" si="54"/>
        <v>0.10579046402195924</v>
      </c>
      <c r="H337" s="2">
        <f t="shared" si="55"/>
        <v>21.158092804391849</v>
      </c>
      <c r="I337" s="2">
        <f t="shared" si="56"/>
        <v>7.0879610894712695</v>
      </c>
      <c r="J337" s="2">
        <f t="shared" si="57"/>
        <v>8.7806085138226173</v>
      </c>
      <c r="K337" s="2">
        <f t="shared" si="58"/>
        <v>19.042283523952662</v>
      </c>
    </row>
    <row r="338" spans="2:11" ht="39.75" customHeight="1" x14ac:dyDescent="0.25">
      <c r="B338" s="63"/>
      <c r="C338" s="64"/>
      <c r="D338" s="64"/>
      <c r="E338" s="64"/>
      <c r="F338" s="64"/>
      <c r="G338" s="65"/>
      <c r="H338" s="23">
        <f>SUM(H328:H337)</f>
        <v>118.80679043931656</v>
      </c>
      <c r="I338" s="23">
        <f>SUM(I328:I337)</f>
        <v>51.856731576570553</v>
      </c>
      <c r="J338" s="23">
        <f>SUM(J328:J337)</f>
        <v>85.421483217392833</v>
      </c>
      <c r="K338" s="23">
        <f>SUM(K328:K337)</f>
        <v>89.530882916424829</v>
      </c>
    </row>
    <row r="341" spans="2:11" x14ac:dyDescent="0.25">
      <c r="B341" s="48" t="s">
        <v>2</v>
      </c>
      <c r="C341" s="34" t="s">
        <v>3</v>
      </c>
      <c r="D341" s="35"/>
      <c r="E341" s="35"/>
      <c r="F341" s="36"/>
      <c r="G341" s="48" t="s">
        <v>53</v>
      </c>
      <c r="H341" s="48" t="s">
        <v>65</v>
      </c>
      <c r="I341" s="48" t="s">
        <v>66</v>
      </c>
      <c r="J341" s="48" t="s">
        <v>67</v>
      </c>
      <c r="K341" s="48" t="s">
        <v>68</v>
      </c>
    </row>
    <row r="342" spans="2:11" x14ac:dyDescent="0.25">
      <c r="B342" s="49"/>
      <c r="C342" s="8" t="s">
        <v>4</v>
      </c>
      <c r="D342" s="8" t="s">
        <v>5</v>
      </c>
      <c r="E342" s="8" t="s">
        <v>6</v>
      </c>
      <c r="F342" s="8" t="s">
        <v>7</v>
      </c>
      <c r="G342" s="49"/>
      <c r="H342" s="49"/>
      <c r="I342" s="49"/>
      <c r="J342" s="49"/>
      <c r="K342" s="49"/>
    </row>
    <row r="343" spans="2:11" x14ac:dyDescent="0.25">
      <c r="B343" s="2" t="s">
        <v>9</v>
      </c>
      <c r="C343" s="2">
        <v>100</v>
      </c>
      <c r="D343" s="2">
        <v>80</v>
      </c>
      <c r="E343" s="2">
        <v>90</v>
      </c>
      <c r="F343" s="2">
        <v>150</v>
      </c>
      <c r="G343" s="2">
        <f>POWER(D297,2)</f>
        <v>0.14250013844939333</v>
      </c>
      <c r="H343" s="2">
        <f>C343*G343</f>
        <v>14.250013844939332</v>
      </c>
      <c r="I343" s="2">
        <f>D343*G343</f>
        <v>11.400011075951467</v>
      </c>
      <c r="J343" s="2">
        <f>E343*G343</f>
        <v>12.8250124604454</v>
      </c>
      <c r="K343" s="2">
        <f>F343*G343</f>
        <v>21.375020767408998</v>
      </c>
    </row>
    <row r="344" spans="2:11" x14ac:dyDescent="0.25">
      <c r="B344" s="2" t="s">
        <v>10</v>
      </c>
      <c r="C344" s="2">
        <v>10</v>
      </c>
      <c r="D344" s="2">
        <v>6</v>
      </c>
      <c r="E344" s="2">
        <v>20</v>
      </c>
      <c r="F344" s="2">
        <v>8</v>
      </c>
      <c r="G344" s="2">
        <f t="shared" ref="G344:G352" si="59">POWER(D298,2)</f>
        <v>8.7194997404569707E-2</v>
      </c>
      <c r="H344" s="2">
        <f t="shared" ref="H344:H352" si="60">C344*G344</f>
        <v>0.87194997404569707</v>
      </c>
      <c r="I344" s="2">
        <f t="shared" ref="I344:I352" si="61">D344*G344</f>
        <v>0.52316998442741824</v>
      </c>
      <c r="J344" s="2">
        <f t="shared" ref="J344:J352" si="62">E344*G344</f>
        <v>1.7438999480913941</v>
      </c>
      <c r="K344" s="2">
        <f t="shared" ref="K344:K352" si="63">F344*G344</f>
        <v>0.69755997923655766</v>
      </c>
    </row>
    <row r="345" spans="2:11" x14ac:dyDescent="0.25">
      <c r="B345" s="2" t="s">
        <v>11</v>
      </c>
      <c r="C345" s="2">
        <v>81</v>
      </c>
      <c r="D345" s="2">
        <v>10</v>
      </c>
      <c r="E345" s="2">
        <v>103</v>
      </c>
      <c r="F345" s="2">
        <v>94</v>
      </c>
      <c r="G345" s="2">
        <f t="shared" si="59"/>
        <v>0.1313350818335754</v>
      </c>
      <c r="H345" s="2">
        <f t="shared" si="60"/>
        <v>10.638141628519607</v>
      </c>
      <c r="I345" s="2">
        <f t="shared" si="61"/>
        <v>1.3133508183357541</v>
      </c>
      <c r="J345" s="2">
        <f t="shared" si="62"/>
        <v>13.527513428858265</v>
      </c>
      <c r="K345" s="2">
        <f t="shared" si="63"/>
        <v>12.345497692356087</v>
      </c>
    </row>
    <row r="346" spans="2:11" x14ac:dyDescent="0.25">
      <c r="B346" s="2" t="s">
        <v>12</v>
      </c>
      <c r="C346" s="2">
        <v>200</v>
      </c>
      <c r="D346" s="2">
        <v>120</v>
      </c>
      <c r="E346" s="2">
        <v>74</v>
      </c>
      <c r="F346" s="2">
        <v>27</v>
      </c>
      <c r="G346" s="2">
        <f t="shared" si="59"/>
        <v>0.11416296599038972</v>
      </c>
      <c r="H346" s="2">
        <f t="shared" si="60"/>
        <v>22.832593198077944</v>
      </c>
      <c r="I346" s="2">
        <f t="shared" si="61"/>
        <v>13.699555918846766</v>
      </c>
      <c r="J346" s="2">
        <f t="shared" si="62"/>
        <v>8.4480594832888389</v>
      </c>
      <c r="K346" s="2">
        <f t="shared" si="63"/>
        <v>3.0824000817405226</v>
      </c>
    </row>
    <row r="347" spans="2:11" x14ac:dyDescent="0.25">
      <c r="B347" s="2" t="s">
        <v>13</v>
      </c>
      <c r="C347" s="2">
        <v>22</v>
      </c>
      <c r="D347" s="2">
        <v>17</v>
      </c>
      <c r="E347" s="2">
        <v>10</v>
      </c>
      <c r="F347" s="2">
        <v>66</v>
      </c>
      <c r="G347" s="2">
        <f t="shared" si="59"/>
        <v>8.2660773712054686E-2</v>
      </c>
      <c r="H347" s="2">
        <f t="shared" si="60"/>
        <v>1.818537021665203</v>
      </c>
      <c r="I347" s="2">
        <f t="shared" si="61"/>
        <v>1.4052331531049296</v>
      </c>
      <c r="J347" s="2">
        <f t="shared" si="62"/>
        <v>0.82660773712054691</v>
      </c>
      <c r="K347" s="2">
        <f t="shared" si="63"/>
        <v>5.4556110649956091</v>
      </c>
    </row>
    <row r="348" spans="2:11" x14ac:dyDescent="0.25">
      <c r="B348" s="2" t="s">
        <v>14</v>
      </c>
      <c r="C348" s="2">
        <v>90</v>
      </c>
      <c r="D348" s="2">
        <v>28</v>
      </c>
      <c r="E348" s="2">
        <v>60</v>
      </c>
      <c r="F348" s="2">
        <v>49</v>
      </c>
      <c r="G348" s="2">
        <f t="shared" si="59"/>
        <v>4.8514942877544223E-2</v>
      </c>
      <c r="H348" s="2">
        <f t="shared" si="60"/>
        <v>4.3663448589789802</v>
      </c>
      <c r="I348" s="2">
        <f t="shared" si="61"/>
        <v>1.3584184005712383</v>
      </c>
      <c r="J348" s="2">
        <f t="shared" si="62"/>
        <v>2.9108965726526534</v>
      </c>
      <c r="K348" s="2">
        <f t="shared" si="63"/>
        <v>2.3772322009996669</v>
      </c>
    </row>
    <row r="349" spans="2:11" x14ac:dyDescent="0.25">
      <c r="B349" s="2" t="s">
        <v>15</v>
      </c>
      <c r="C349" s="2">
        <v>160</v>
      </c>
      <c r="D349" s="2">
        <v>88</v>
      </c>
      <c r="E349" s="2">
        <v>236</v>
      </c>
      <c r="F349" s="2">
        <v>95</v>
      </c>
      <c r="G349" s="2">
        <f t="shared" si="59"/>
        <v>0.13705388718108324</v>
      </c>
      <c r="H349" s="2">
        <f t="shared" si="60"/>
        <v>21.928621948973319</v>
      </c>
      <c r="I349" s="2">
        <f t="shared" si="61"/>
        <v>12.060742071935326</v>
      </c>
      <c r="J349" s="2">
        <f t="shared" si="62"/>
        <v>32.344717374735644</v>
      </c>
      <c r="K349" s="2">
        <f t="shared" si="63"/>
        <v>13.020119282202907</v>
      </c>
    </row>
    <row r="350" spans="2:11" x14ac:dyDescent="0.25">
      <c r="B350" s="2" t="s">
        <v>16</v>
      </c>
      <c r="C350" s="2">
        <v>83</v>
      </c>
      <c r="D350" s="2">
        <v>27</v>
      </c>
      <c r="E350" s="2">
        <v>16</v>
      </c>
      <c r="F350" s="2">
        <v>28</v>
      </c>
      <c r="G350" s="2">
        <f t="shared" si="59"/>
        <v>6.97816923489121E-2</v>
      </c>
      <c r="H350" s="2">
        <f t="shared" si="60"/>
        <v>5.7918804649597044</v>
      </c>
      <c r="I350" s="2">
        <f t="shared" si="61"/>
        <v>1.8841056934206266</v>
      </c>
      <c r="J350" s="2">
        <f t="shared" si="62"/>
        <v>1.1165070775825936</v>
      </c>
      <c r="K350" s="2">
        <f t="shared" si="63"/>
        <v>1.9538873857695389</v>
      </c>
    </row>
    <row r="351" spans="2:11" x14ac:dyDescent="0.25">
      <c r="B351" s="2" t="s">
        <v>17</v>
      </c>
      <c r="C351" s="2">
        <v>90</v>
      </c>
      <c r="D351" s="2">
        <v>24</v>
      </c>
      <c r="E351" s="2">
        <v>64</v>
      </c>
      <c r="F351" s="2">
        <v>71</v>
      </c>
      <c r="G351" s="2">
        <f t="shared" si="59"/>
        <v>4.5266579715316314E-2</v>
      </c>
      <c r="H351" s="2">
        <f t="shared" si="60"/>
        <v>4.0739921743784686</v>
      </c>
      <c r="I351" s="2">
        <f t="shared" si="61"/>
        <v>1.0863979131675916</v>
      </c>
      <c r="J351" s="2">
        <f t="shared" si="62"/>
        <v>2.8970611017802441</v>
      </c>
      <c r="K351" s="2">
        <f t="shared" si="63"/>
        <v>3.2139271597874584</v>
      </c>
    </row>
    <row r="352" spans="2:11" x14ac:dyDescent="0.25">
      <c r="B352" s="2" t="s">
        <v>18</v>
      </c>
      <c r="C352" s="2">
        <v>200</v>
      </c>
      <c r="D352" s="2">
        <v>67</v>
      </c>
      <c r="E352" s="2">
        <v>83</v>
      </c>
      <c r="F352" s="2">
        <v>180</v>
      </c>
      <c r="G352" s="2">
        <f t="shared" si="59"/>
        <v>0.12977758205087772</v>
      </c>
      <c r="H352" s="2">
        <f t="shared" si="60"/>
        <v>25.955516410175544</v>
      </c>
      <c r="I352" s="2">
        <f t="shared" si="61"/>
        <v>8.6950979974088067</v>
      </c>
      <c r="J352" s="2">
        <f t="shared" si="62"/>
        <v>10.771539310222851</v>
      </c>
      <c r="K352" s="2">
        <f t="shared" si="63"/>
        <v>23.35996476915799</v>
      </c>
    </row>
    <row r="353" spans="1:11" ht="38.25" customHeight="1" x14ac:dyDescent="0.25">
      <c r="B353" s="63"/>
      <c r="C353" s="64"/>
      <c r="D353" s="64"/>
      <c r="E353" s="64"/>
      <c r="F353" s="64"/>
      <c r="G353" s="65"/>
      <c r="H353" s="23">
        <f>SUM(H343:H352)</f>
        <v>112.5275915247138</v>
      </c>
      <c r="I353" s="23">
        <f>SUM(I343:I352)</f>
        <v>53.426083027169938</v>
      </c>
      <c r="J353" s="23">
        <f>SUM(J343:J352)</f>
        <v>87.411814494778426</v>
      </c>
      <c r="K353" s="23">
        <f>SUM(K343:K352)</f>
        <v>86.881220383655346</v>
      </c>
    </row>
    <row r="355" spans="1:11" ht="18.75" x14ac:dyDescent="0.25">
      <c r="B355" s="59" t="s">
        <v>72</v>
      </c>
      <c r="C355" s="59"/>
    </row>
    <row r="356" spans="1:11" ht="38.25" customHeight="1" x14ac:dyDescent="0.25">
      <c r="F356" s="53"/>
      <c r="G356" s="54"/>
      <c r="H356" s="23">
        <f>SUM(H313:H322)</f>
        <v>119.83129312470246</v>
      </c>
      <c r="I356" s="23">
        <f>SUM(I313:I322)</f>
        <v>52.392785647798434</v>
      </c>
      <c r="J356" s="23">
        <f>SUM(J313:J322)</f>
        <v>83.232894490726494</v>
      </c>
      <c r="K356" s="23">
        <f>SUM(K313:K322)</f>
        <v>83.820471527837654</v>
      </c>
    </row>
    <row r="357" spans="1:11" ht="34.5" customHeight="1" x14ac:dyDescent="0.25">
      <c r="F357" s="53"/>
      <c r="G357" s="54"/>
      <c r="H357" s="23">
        <f>SUM(H328:H337)</f>
        <v>118.80679043931656</v>
      </c>
      <c r="I357" s="23">
        <f>SUM(I328:I337)</f>
        <v>51.856731576570553</v>
      </c>
      <c r="J357" s="23">
        <f>SUM(J328:J337)</f>
        <v>85.421483217392833</v>
      </c>
      <c r="K357" s="23">
        <f>SUM(K328:K337)</f>
        <v>89.530882916424829</v>
      </c>
    </row>
    <row r="358" spans="1:11" ht="33" customHeight="1" x14ac:dyDescent="0.25">
      <c r="F358" s="53"/>
      <c r="G358" s="54"/>
      <c r="H358" s="23">
        <f>SUM(H343:H352)</f>
        <v>112.5275915247138</v>
      </c>
      <c r="I358" s="23">
        <f>SUM(I343:I352)</f>
        <v>53.426083027169938</v>
      </c>
      <c r="J358" s="23">
        <f>SUM(J343:J352)</f>
        <v>87.411814494778426</v>
      </c>
      <c r="K358" s="23">
        <f>SUM(K343:K352)</f>
        <v>86.881220383655346</v>
      </c>
    </row>
    <row r="360" spans="1:11" ht="38.25" customHeight="1" x14ac:dyDescent="0.25">
      <c r="F360" s="53"/>
      <c r="G360" s="54"/>
      <c r="H360" s="23">
        <f>SUM(E297:E306)</f>
        <v>1.2065503623536873</v>
      </c>
      <c r="I360" s="24">
        <f>SUM(F297:F306)</f>
        <v>1.2048271973589899</v>
      </c>
      <c r="J360" s="23">
        <f>SUM(G297:G306)</f>
        <v>0.98824864156371639</v>
      </c>
    </row>
    <row r="362" spans="1:11" x14ac:dyDescent="0.25">
      <c r="F362" s="60" t="s">
        <v>115</v>
      </c>
      <c r="G362" s="61"/>
      <c r="H362" s="61"/>
      <c r="I362" s="61"/>
      <c r="J362" s="62"/>
    </row>
    <row r="363" spans="1:11" x14ac:dyDescent="0.25">
      <c r="F363" s="8" t="s">
        <v>51</v>
      </c>
      <c r="G363" s="1">
        <f>H356/H360</f>
        <v>99.317274159149605</v>
      </c>
      <c r="H363" s="1">
        <f>I356/H360</f>
        <v>43.423620996302887</v>
      </c>
      <c r="I363" s="1">
        <f>J356/H360</f>
        <v>68.9841858970224</v>
      </c>
      <c r="J363" s="1">
        <f>K356/H360</f>
        <v>69.471175131325836</v>
      </c>
    </row>
    <row r="364" spans="1:11" x14ac:dyDescent="0.25">
      <c r="F364" s="8" t="s">
        <v>52</v>
      </c>
      <c r="G364" s="1">
        <f>H357/I360</f>
        <v>98.608987828083471</v>
      </c>
      <c r="H364" s="1">
        <f>I357/I360</f>
        <v>43.040804266571797</v>
      </c>
      <c r="I364" s="1">
        <f>J357/I360</f>
        <v>70.899364991626001</v>
      </c>
      <c r="J364" s="1">
        <f>K357/I360</f>
        <v>74.310144320014246</v>
      </c>
    </row>
    <row r="365" spans="1:11" x14ac:dyDescent="0.25">
      <c r="F365" s="8" t="s">
        <v>53</v>
      </c>
      <c r="G365" s="1">
        <f>H358/J360</f>
        <v>113.86566780062574</v>
      </c>
      <c r="H365" s="1">
        <f>I358/J360</f>
        <v>54.061377653535928</v>
      </c>
      <c r="I365" s="1">
        <f>J358/J360</f>
        <v>88.451236681151187</v>
      </c>
      <c r="J365" s="1">
        <f>K358/J360</f>
        <v>87.914333225070024</v>
      </c>
    </row>
    <row r="368" spans="1:11" x14ac:dyDescent="0.25">
      <c r="A368" s="58" t="s">
        <v>114</v>
      </c>
      <c r="B368" s="58"/>
      <c r="C368" s="58"/>
    </row>
    <row r="376" spans="1:13" x14ac:dyDescent="0.25">
      <c r="A376" s="40" t="s">
        <v>77</v>
      </c>
      <c r="B376" s="41"/>
      <c r="C376" s="41"/>
      <c r="D376" s="41"/>
      <c r="E376" s="41"/>
      <c r="F376" s="41"/>
      <c r="G376" s="41"/>
      <c r="H376" s="41"/>
      <c r="I376" s="42"/>
      <c r="K376" s="40" t="s">
        <v>78</v>
      </c>
      <c r="L376" s="41"/>
      <c r="M376" s="42"/>
    </row>
    <row r="377" spans="1:13" x14ac:dyDescent="0.25">
      <c r="A377" s="40" t="s">
        <v>51</v>
      </c>
      <c r="B377" s="42"/>
      <c r="C377" s="40" t="s">
        <v>52</v>
      </c>
      <c r="D377" s="41"/>
      <c r="E377" s="42"/>
      <c r="F377" s="40" t="s">
        <v>53</v>
      </c>
      <c r="G377" s="42"/>
      <c r="H377" s="40" t="s">
        <v>55</v>
      </c>
      <c r="I377" s="42"/>
      <c r="K377" s="1" t="s">
        <v>80</v>
      </c>
      <c r="L377" s="27">
        <f>SUM(H258:I267)</f>
        <v>39008.58993875789</v>
      </c>
      <c r="M377" s="51"/>
    </row>
    <row r="378" spans="1:13" x14ac:dyDescent="0.25">
      <c r="A378" s="53">
        <f>((C343-G363)^2 + (D343-H363)^2 + (E343-I363)^2 + (F343-J363)^2) *E297</f>
        <v>717.51663366789353</v>
      </c>
      <c r="B378" s="54"/>
      <c r="C378" s="50">
        <f>((C343-G364)^2 + (D343-H364)^2 + (E343-I364)^2 + (F343-J364)^2) *F297</f>
        <v>802.09237548659905</v>
      </c>
      <c r="D378" s="52"/>
      <c r="E378" s="51"/>
      <c r="F378" s="50">
        <f>((C343-G365)^2 + (D343-H365)^2 + (E343-I365)^2 + (F343-J365)^2) *G297</f>
        <v>672.89955599961559</v>
      </c>
      <c r="G378" s="51"/>
      <c r="H378" s="50">
        <f>SUM(A378:G378)</f>
        <v>2192.5085651541081</v>
      </c>
      <c r="I378" s="51"/>
      <c r="K378" s="1" t="s">
        <v>95</v>
      </c>
      <c r="L378" s="50">
        <f>SUM(H378:I387)</f>
        <v>38781.26719241403</v>
      </c>
      <c r="M378" s="51"/>
    </row>
    <row r="379" spans="1:13" x14ac:dyDescent="0.25">
      <c r="A379" s="53">
        <f>((C344-G363)^2 + (D344-H363)^2 + (E344-I363)^2 + (F344-J363)^2) *E298</f>
        <v>1963.1244779407962</v>
      </c>
      <c r="B379" s="54"/>
      <c r="C379" s="50">
        <f>((C344-G364)^2 + (D344-H364)^2 + (E344-I364)^2 + (F344-J364)^2) *F298</f>
        <v>1979.9086628361686</v>
      </c>
      <c r="D379" s="52"/>
      <c r="E379" s="51"/>
      <c r="F379" s="50">
        <f>((C344-G365)^2 + (D344-H365)^2 + (E344-I365)^2 + (F344-J365)^2) *G298</f>
        <v>2107.4896093295019</v>
      </c>
      <c r="G379" s="51"/>
      <c r="H379" s="50">
        <f t="shared" ref="H379:H387" si="64">SUM(A379:G379)</f>
        <v>6050.5227501064664</v>
      </c>
      <c r="I379" s="51"/>
      <c r="K379" s="23" t="s">
        <v>96</v>
      </c>
      <c r="L379" s="55">
        <f>L377-L378</f>
        <v>227.32274634385976</v>
      </c>
      <c r="M379" s="57"/>
    </row>
    <row r="380" spans="1:13" x14ac:dyDescent="0.25">
      <c r="A380" s="53">
        <f>((C345-G363)^2 + (D345-H363)^2 + (E345-I363)^2 + (F345-J363)^2) *E299</f>
        <v>288.96126826505696</v>
      </c>
      <c r="B380" s="54"/>
      <c r="C380" s="50">
        <f>((C345-G364)^2 + (D345-H364)^2 + (E345-I364)^2 + (F345-J364)^2) *F299</f>
        <v>321.45650090776775</v>
      </c>
      <c r="D380" s="52"/>
      <c r="E380" s="51"/>
      <c r="F380" s="50">
        <f>((C345-G365)^2 + (D345-H365)^2 + (E345-I365)^2 + (F345-J365)^2) *G299</f>
        <v>429.49973008704808</v>
      </c>
      <c r="G380" s="51"/>
      <c r="H380" s="50">
        <f t="shared" si="64"/>
        <v>1039.9174992598728</v>
      </c>
      <c r="I380" s="51"/>
    </row>
    <row r="381" spans="1:13" x14ac:dyDescent="0.25">
      <c r="A381" s="53">
        <f>((C346-G363)^2 + (D346-H363)^2 + (E346-I363)^2 + (F346-J363)^2) *E300</f>
        <v>2077.3927388798552</v>
      </c>
      <c r="B381" s="54"/>
      <c r="C381" s="50">
        <f>((C346-G364)^2 + (D346-H364)^2 + (E346-I364)^2 + (F346-J364)^2) *F300</f>
        <v>1898.5972716093111</v>
      </c>
      <c r="D381" s="52"/>
      <c r="E381" s="51"/>
      <c r="F381" s="50">
        <f>((C346-G365)^2 + (D346-H365)^2 + (E346-I365)^2 + (F346-J365)^2) *G300</f>
        <v>1790.8081569671219</v>
      </c>
      <c r="G381" s="51"/>
      <c r="H381" s="50">
        <f t="shared" si="64"/>
        <v>5766.798167456288</v>
      </c>
      <c r="I381" s="51"/>
    </row>
    <row r="382" spans="1:13" x14ac:dyDescent="0.25">
      <c r="A382" s="53">
        <f>((C347-G363)^2 + (D347-H363)^2 + (E347-I363)^2 + (F347-J363)^2) *E301</f>
        <v>1250.0677472273501</v>
      </c>
      <c r="B382" s="54"/>
      <c r="C382" s="50">
        <f>((C347-G364)^2 + (D347-H364)^2 + (E347-I364)^2 + (F347-J364)^2) *F301</f>
        <v>1351.8963619445351</v>
      </c>
      <c r="D382" s="52"/>
      <c r="E382" s="51"/>
      <c r="F382" s="50">
        <f>((C347-G365)^2 + (D347-H365)^2 + (E347-I365)^2 + (F347-J365)^2) *G301</f>
        <v>1359.578051408223</v>
      </c>
      <c r="G382" s="51"/>
      <c r="H382" s="50">
        <f t="shared" si="64"/>
        <v>3961.542160580108</v>
      </c>
      <c r="I382" s="51"/>
    </row>
    <row r="383" spans="1:13" x14ac:dyDescent="0.25">
      <c r="A383" s="53">
        <f>((C348-G363)^2 + (D348-H363)^2 + (E348-I363)^2 + (F348-J363)^2) *E302</f>
        <v>149.53677982320596</v>
      </c>
      <c r="B383" s="54"/>
      <c r="C383" s="50">
        <f>((C348-G364)^2 + (D348-H364)^2 + (E348-I364)^2 + (F348-J364)^2) *F302</f>
        <v>132.69980637325676</v>
      </c>
      <c r="D383" s="52"/>
      <c r="E383" s="51"/>
      <c r="F383" s="50">
        <f>((C348-G365)^2 + (D348-H365)^2 + (E348-I365)^2 + (F348-J365)^2) *G302</f>
        <v>173.32272401666776</v>
      </c>
      <c r="G383" s="51"/>
      <c r="H383" s="50">
        <f t="shared" si="64"/>
        <v>455.55931021313052</v>
      </c>
      <c r="I383" s="51"/>
    </row>
    <row r="384" spans="1:13" x14ac:dyDescent="0.25">
      <c r="A384" s="53">
        <f>((C349-G363)^2 + (D349-H363)^2 + (E349-I363)^2 + (F349-J363)^2) *E303</f>
        <v>3403.0467961299419</v>
      </c>
      <c r="B384" s="54"/>
      <c r="C384" s="50">
        <f>((C349-G364)^2 + (D349-H364)^2 + (E349-I364)^2 + (F349-J364)^2) *F303</f>
        <v>3309.4889655293068</v>
      </c>
      <c r="D384" s="52"/>
      <c r="E384" s="51"/>
      <c r="F384" s="50">
        <f>((C349-G365)^2 + (D349-H365)^2 + (E349-I365)^2 + (F349-J365)^2) *G303</f>
        <v>3440.1966015776102</v>
      </c>
      <c r="G384" s="51"/>
      <c r="H384" s="50">
        <f t="shared" si="64"/>
        <v>10152.732363236859</v>
      </c>
      <c r="I384" s="51"/>
    </row>
    <row r="385" spans="1:18" x14ac:dyDescent="0.25">
      <c r="A385" s="53">
        <f>((C350-G363)^2 + (D350-H363)^2 + (E350-I363)^2 + (F350-J363)^2) *E304</f>
        <v>736.98980242417645</v>
      </c>
      <c r="B385" s="54"/>
      <c r="C385" s="50">
        <f>((C350-G364)^2 + (D350-H364)^2 + (E350-I364)^2 + (F350-J364)^2) *F304</f>
        <v>710.4944047122151</v>
      </c>
      <c r="D385" s="52"/>
      <c r="E385" s="51"/>
      <c r="F385" s="50">
        <f>((C350-G365)^2 + (D350-H365)^2 + (E350-I365)^2 + (F350-J365)^2) *G304</f>
        <v>734.3767127002003</v>
      </c>
      <c r="G385" s="51"/>
      <c r="H385" s="50">
        <f t="shared" si="64"/>
        <v>2181.8609198365916</v>
      </c>
      <c r="I385" s="51"/>
    </row>
    <row r="386" spans="1:18" x14ac:dyDescent="0.25">
      <c r="A386" s="53">
        <f>((C351-G363)^2 + (D351-H363)^2 + (E351-I363)^2 + (F351-J363)^2) *E305</f>
        <v>68.188550604002927</v>
      </c>
      <c r="B386" s="54"/>
      <c r="C386" s="50">
        <f>((C351-G364)^2 + (D351-H364)^2 + (E351-I364)^2 + (F351-J364)^2) *F305</f>
        <v>85.158823233895347</v>
      </c>
      <c r="D386" s="52"/>
      <c r="E386" s="51"/>
      <c r="F386" s="50">
        <f>((C351-G365)^2 + (D351-H365)^2 + (E351-I365)^2 + (F351-J365)^2) *G305</f>
        <v>106.70302311810627</v>
      </c>
      <c r="G386" s="51"/>
      <c r="H386" s="50">
        <f t="shared" si="64"/>
        <v>260.05039695600453</v>
      </c>
      <c r="I386" s="51"/>
    </row>
    <row r="387" spans="1:18" x14ac:dyDescent="0.25">
      <c r="A387" s="53">
        <f>((C352-G363)^2 + (D352-H363)^2 + (E352-I363)^2 + (F352-J363)^2) *E306</f>
        <v>2285.3976414296394</v>
      </c>
      <c r="B387" s="54"/>
      <c r="C387" s="50">
        <f>((C352-G364)^2 + (D352-H364)^2 + (E352-I364)^2 + (F352-J364)^2) *F306</f>
        <v>2345.4752333147048</v>
      </c>
      <c r="D387" s="52"/>
      <c r="E387" s="51"/>
      <c r="F387" s="50">
        <f>((C352-G365)^2 + (D352-H365)^2 + (E352-I365)^2 + (F352-J365)^2) *G306</f>
        <v>2088.902184870255</v>
      </c>
      <c r="G387" s="51"/>
      <c r="H387" s="50">
        <f t="shared" si="64"/>
        <v>6719.7750596145988</v>
      </c>
      <c r="I387" s="51"/>
    </row>
    <row r="388" spans="1:18" x14ac:dyDescent="0.25">
      <c r="A388" s="55" t="s">
        <v>116</v>
      </c>
      <c r="B388" s="56"/>
      <c r="C388" s="56"/>
      <c r="D388" s="56"/>
      <c r="E388" s="56"/>
      <c r="F388" s="56"/>
      <c r="G388" s="57"/>
      <c r="H388" s="55">
        <f>SUM(H378:I387)</f>
        <v>38781.26719241403</v>
      </c>
      <c r="I388" s="57"/>
    </row>
    <row r="391" spans="1:18" x14ac:dyDescent="0.25">
      <c r="A391" s="58" t="s">
        <v>117</v>
      </c>
      <c r="B391" s="58"/>
      <c r="C391" s="58"/>
      <c r="D391" s="58"/>
      <c r="E391" s="58"/>
    </row>
    <row r="398" spans="1:18" x14ac:dyDescent="0.25">
      <c r="A398" s="40" t="s">
        <v>118</v>
      </c>
      <c r="B398" s="41"/>
      <c r="C398" s="41"/>
      <c r="D398" s="41"/>
      <c r="E398" s="41"/>
      <c r="F398" s="41"/>
      <c r="G398" s="41"/>
      <c r="H398" s="41"/>
      <c r="I398" s="42"/>
      <c r="K398" s="40" t="s">
        <v>85</v>
      </c>
      <c r="L398" s="41"/>
      <c r="M398" s="41"/>
      <c r="N398" s="41"/>
      <c r="O398" s="41"/>
      <c r="P398" s="41"/>
      <c r="Q398" s="41"/>
      <c r="R398" s="42"/>
    </row>
    <row r="399" spans="1:18" x14ac:dyDescent="0.25">
      <c r="A399" s="40" t="s">
        <v>51</v>
      </c>
      <c r="B399" s="42"/>
      <c r="C399" s="40" t="s">
        <v>52</v>
      </c>
      <c r="D399" s="41"/>
      <c r="E399" s="42"/>
      <c r="F399" s="40" t="s">
        <v>53</v>
      </c>
      <c r="G399" s="42"/>
      <c r="H399" s="40" t="s">
        <v>55</v>
      </c>
      <c r="I399" s="42"/>
      <c r="K399" s="40" t="s">
        <v>119</v>
      </c>
      <c r="L399" s="42"/>
      <c r="M399" s="40" t="s">
        <v>120</v>
      </c>
      <c r="N399" s="41"/>
      <c r="O399" s="42"/>
      <c r="P399" s="40" t="s">
        <v>121</v>
      </c>
      <c r="Q399" s="41"/>
      <c r="R399" s="42"/>
    </row>
    <row r="400" spans="1:18" x14ac:dyDescent="0.25">
      <c r="A400" s="50">
        <f>((C343-G363)^2 + (D343-H363)^2 + (E343-I363)^2 + (F343-J363)^2) ^ (-1/(4-1))</f>
        <v>4.9460094676363711E-2</v>
      </c>
      <c r="B400" s="51"/>
      <c r="C400" s="50">
        <f>((C343-G364)^2 + (D343-H364)^2 + (E343-I364)^2 + (F343-J364)^2) ^ (-1/(4-1))</f>
        <v>5.1174541916224267E-2</v>
      </c>
      <c r="D400" s="52"/>
      <c r="E400" s="51"/>
      <c r="F400" s="50">
        <f>((C343-G365)^2 + (D343-H365)^2 + (E343-I365)^2 + (F343-J365)^2) ^ (-1/(4-1))</f>
        <v>5.9605776248408356E-2</v>
      </c>
      <c r="G400" s="51"/>
      <c r="H400" s="50">
        <f>SUM(A400:G400)</f>
        <v>0.16024041284099633</v>
      </c>
      <c r="I400" s="51"/>
      <c r="K400" s="50">
        <f>A400/H400</f>
        <v>0.30866180259683973</v>
      </c>
      <c r="L400" s="51"/>
      <c r="M400" s="50">
        <f>C400/H400</f>
        <v>0.31936102141102096</v>
      </c>
      <c r="N400" s="52"/>
      <c r="O400" s="51"/>
      <c r="P400" s="50">
        <f>F400/H400</f>
        <v>0.37197717599213936</v>
      </c>
      <c r="Q400" s="52"/>
      <c r="R400" s="51"/>
    </row>
    <row r="401" spans="1:18" x14ac:dyDescent="0.25">
      <c r="A401" s="50">
        <f>((C344-G363)^2 + (D344-H363)^2 + (E344-I363)^2 + (F344-J363)^2) ^ (-1/(4-1))</f>
        <v>4.0058831868817195E-2</v>
      </c>
      <c r="B401" s="51"/>
      <c r="C401" s="50">
        <f>((C344-G364)^2 + (D344-H364)^2 + (E344-I364)^2 + (F344-J364)^2) ^ (-1/(4-1))</f>
        <v>3.9511807661379447E-2</v>
      </c>
      <c r="D401" s="52"/>
      <c r="E401" s="51"/>
      <c r="F401" s="50">
        <f>((C344-G365)^2 + (D344-H365)^2 + (E344-I365)^2 + (F344-J365)^2) ^ (-1/(4-1))</f>
        <v>3.4586666718152387E-2</v>
      </c>
      <c r="G401" s="51"/>
      <c r="H401" s="50">
        <f t="shared" ref="H401:H409" si="65">SUM(A401:G401)</f>
        <v>0.11415730624834902</v>
      </c>
      <c r="I401" s="51"/>
      <c r="K401" s="50">
        <f t="shared" ref="K401:K409" si="66">A401/H401</f>
        <v>0.35090904984801652</v>
      </c>
      <c r="L401" s="51"/>
      <c r="M401" s="50">
        <f t="shared" ref="M401:M409" si="67">C401/H401</f>
        <v>0.34611720405719437</v>
      </c>
      <c r="N401" s="52"/>
      <c r="O401" s="51"/>
      <c r="P401" s="50">
        <f t="shared" ref="P401:P409" si="68">F401/H401</f>
        <v>0.30297374609478916</v>
      </c>
      <c r="Q401" s="52"/>
      <c r="R401" s="51"/>
    </row>
    <row r="402" spans="1:18" x14ac:dyDescent="0.25">
      <c r="A402" s="50">
        <f>((C345-G363)^2 + (D345-H363)^2 + (E345-I363)^2 + (F345-J363)^2) ^ (-1/(4-1))</f>
        <v>6.7780048185180491E-2</v>
      </c>
      <c r="B402" s="51"/>
      <c r="C402" s="50">
        <f>((C345-G364)^2 + (D345-H364)^2 + (E345-I364)^2 + (F345-J364)^2) ^ (-1/(4-1))</f>
        <v>7.0781777034606932E-2</v>
      </c>
      <c r="D402" s="52"/>
      <c r="E402" s="51"/>
      <c r="F402" s="50">
        <f>((C345-G365)^2 + (D345-H365)^2 + (E345-I365)^2 + (F345-J365)^2) ^ (-1/(4-1))</f>
        <v>6.7370941705621815E-2</v>
      </c>
      <c r="G402" s="51"/>
      <c r="H402" s="50">
        <f t="shared" si="65"/>
        <v>0.20593276692540924</v>
      </c>
      <c r="I402" s="51"/>
      <c r="K402" s="50">
        <f t="shared" si="66"/>
        <v>0.32913678185915435</v>
      </c>
      <c r="L402" s="51"/>
      <c r="M402" s="50">
        <f t="shared" si="67"/>
        <v>0.3437130384415451</v>
      </c>
      <c r="N402" s="52"/>
      <c r="O402" s="51"/>
      <c r="P402" s="50">
        <f t="shared" si="68"/>
        <v>0.3271501796993006</v>
      </c>
      <c r="Q402" s="52"/>
      <c r="R402" s="51"/>
    </row>
    <row r="403" spans="1:18" x14ac:dyDescent="0.25">
      <c r="A403" s="50">
        <f>((C346-G363)^2 + (D346-H363)^2 + (E346-I363)^2 + (F346-J363)^2) ^ (-1/(4-1))</f>
        <v>3.8278090512950246E-2</v>
      </c>
      <c r="B403" s="51"/>
      <c r="C403" s="50">
        <f>((C346-G364)^2 + (D346-H364)^2 + (E346-I364)^2 + (F346-J364)^2) ^ (-1/(4-1))</f>
        <v>3.7843872410919153E-2</v>
      </c>
      <c r="D403" s="52"/>
      <c r="E403" s="51"/>
      <c r="F403" s="50">
        <f>((C346-G365)^2 + (D346-H365)^2 + (E346-I365)^2 + (F346-J365)^2) ^ (-1/(4-1))</f>
        <v>3.9947725762743136E-2</v>
      </c>
      <c r="G403" s="51"/>
      <c r="H403" s="50">
        <f t="shared" si="65"/>
        <v>0.11606968868661253</v>
      </c>
      <c r="I403" s="51"/>
      <c r="K403" s="50">
        <f t="shared" si="66"/>
        <v>0.3297854155213672</v>
      </c>
      <c r="L403" s="51"/>
      <c r="M403" s="50">
        <f t="shared" si="67"/>
        <v>0.32604440348847136</v>
      </c>
      <c r="N403" s="52"/>
      <c r="O403" s="51"/>
      <c r="P403" s="50">
        <f t="shared" si="68"/>
        <v>0.3441701809901615</v>
      </c>
      <c r="Q403" s="52"/>
      <c r="R403" s="51"/>
    </row>
    <row r="404" spans="1:18" x14ac:dyDescent="0.25">
      <c r="A404" s="50">
        <f>((C347-G363)^2 + (D347-H363)^2 + (E347-I363)^2 + (F347-J363)^2) ^ (-1/(4-1))</f>
        <v>4.6159813842902034E-2</v>
      </c>
      <c r="B404" s="51"/>
      <c r="C404" s="50">
        <f>((C347-G364)^2 + (D347-H364)^2 + (E347-I364)^2 + (F347-J364)^2) ^ (-1/(4-1))</f>
        <v>4.5923896178194805E-2</v>
      </c>
      <c r="D404" s="52"/>
      <c r="E404" s="51"/>
      <c r="F404" s="50">
        <f>((C347-G365)^2 + (D347-H365)^2 + (E347-I365)^2 + (F347-J365)^2) ^ (-1/(4-1))</f>
        <v>3.9321653664488615E-2</v>
      </c>
      <c r="G404" s="51"/>
      <c r="H404" s="50">
        <f t="shared" si="65"/>
        <v>0.13140536368558545</v>
      </c>
      <c r="I404" s="51"/>
      <c r="K404" s="50">
        <f t="shared" si="66"/>
        <v>0.35127800379099405</v>
      </c>
      <c r="L404" s="51"/>
      <c r="M404" s="50">
        <f t="shared" si="67"/>
        <v>0.34948266105847275</v>
      </c>
      <c r="N404" s="52"/>
      <c r="O404" s="51"/>
      <c r="P404" s="50">
        <f t="shared" si="68"/>
        <v>0.29923933515053325</v>
      </c>
      <c r="Q404" s="52"/>
      <c r="R404" s="51"/>
    </row>
    <row r="405" spans="1:18" x14ac:dyDescent="0.25">
      <c r="A405" s="50">
        <f>((C348-G363)^2 + (D348-H363)^2 + (E348-I363)^2 + (F348-J363)^2) ^ (-1/(4-1))</f>
        <v>0.10664468236765783</v>
      </c>
      <c r="B405" s="51"/>
      <c r="C405" s="50">
        <f>((C348-G364)^2 + (D348-H364)^2 + (E348-I364)^2 + (F348-J364)^2) ^ (-1/(4-1))</f>
        <v>9.8084463420977305E-2</v>
      </c>
      <c r="D405" s="52"/>
      <c r="E405" s="51"/>
      <c r="F405" s="50">
        <f>((C348-G365)^2 + (D348-H365)^2 + (E348-I365)^2 + (F348-J365)^2) ^ (-1/(4-1))</f>
        <v>6.5414396564582991E-2</v>
      </c>
      <c r="G405" s="51"/>
      <c r="H405" s="50">
        <f t="shared" si="65"/>
        <v>0.27014354235321814</v>
      </c>
      <c r="I405" s="51"/>
      <c r="K405" s="50">
        <f t="shared" si="66"/>
        <v>0.39477042996725697</v>
      </c>
      <c r="L405" s="51"/>
      <c r="M405" s="50">
        <f t="shared" si="67"/>
        <v>0.3630827617294286</v>
      </c>
      <c r="N405" s="52"/>
      <c r="O405" s="51"/>
      <c r="P405" s="50">
        <f t="shared" si="68"/>
        <v>0.24214680830331434</v>
      </c>
      <c r="Q405" s="52"/>
      <c r="R405" s="51"/>
    </row>
    <row r="406" spans="1:18" x14ac:dyDescent="0.25">
      <c r="A406" s="50">
        <f>((C349-G363)^2 + (D349-H363)^2 + (E349-I363)^2 + (F349-J363)^2) ^ (-1/(4-1))</f>
        <v>3.0802969224627701E-2</v>
      </c>
      <c r="B406" s="51"/>
      <c r="C406" s="50">
        <f>((C349-G364)^2 + (D349-H364)^2 + (E349-I364)^2 + (F349-J364)^2) ^ (-1/(4-1))</f>
        <v>3.1027974379742564E-2</v>
      </c>
      <c r="D406" s="52"/>
      <c r="E406" s="51"/>
      <c r="F406" s="50">
        <f>((C349-G365)^2 + (D349-H365)^2 + (E349-I365)^2 + (F349-J365)^2) ^ (-1/(4-1))</f>
        <v>3.4153564138460678E-2</v>
      </c>
      <c r="G406" s="51"/>
      <c r="H406" s="50">
        <f t="shared" si="65"/>
        <v>9.5984507742830932E-2</v>
      </c>
      <c r="I406" s="51"/>
      <c r="K406" s="50">
        <f t="shared" si="66"/>
        <v>0.32091605144402452</v>
      </c>
      <c r="L406" s="51"/>
      <c r="M406" s="50">
        <f t="shared" si="67"/>
        <v>0.32326023344178728</v>
      </c>
      <c r="N406" s="52"/>
      <c r="O406" s="51"/>
      <c r="P406" s="50">
        <f t="shared" si="68"/>
        <v>0.35582371511418831</v>
      </c>
      <c r="Q406" s="52"/>
      <c r="R406" s="51"/>
    </row>
    <row r="407" spans="1:18" x14ac:dyDescent="0.25">
      <c r="A407" s="50">
        <f>((C350-G363)^2 + (D350-H363)^2 + (E350-I363)^2 + (F350-J363)^2) ^ (-1/(4-1))</f>
        <v>5.823612450425384E-2</v>
      </c>
      <c r="B407" s="51"/>
      <c r="C407" s="50">
        <f>((C350-G364)^2 + (D350-H364)^2 + (E350-I364)^2 + (F350-J364)^2) ^ (-1/(4-1))</f>
        <v>5.6114297099269107E-2</v>
      </c>
      <c r="D407" s="52"/>
      <c r="E407" s="51"/>
      <c r="F407" s="50">
        <f>((C350-G365)^2 + (D350-H365)^2 + (E350-I365)^2 + (F350-J365)^2) ^ (-1/(4-1))</f>
        <v>4.5632493469726476E-2</v>
      </c>
      <c r="G407" s="51"/>
      <c r="H407" s="50">
        <f t="shared" si="65"/>
        <v>0.15998291507324941</v>
      </c>
      <c r="I407" s="51"/>
      <c r="K407" s="50">
        <f t="shared" si="66"/>
        <v>0.36401464792406102</v>
      </c>
      <c r="L407" s="51"/>
      <c r="M407" s="50">
        <f t="shared" si="67"/>
        <v>0.35075181042661174</v>
      </c>
      <c r="N407" s="52"/>
      <c r="O407" s="51"/>
      <c r="P407" s="50">
        <f t="shared" si="68"/>
        <v>0.28523354164932729</v>
      </c>
      <c r="Q407" s="52"/>
      <c r="R407" s="51"/>
    </row>
    <row r="408" spans="1:18" x14ac:dyDescent="0.25">
      <c r="A408" s="50">
        <f>((C351-G363)^2 + (D351-H363)^2 + (E351-I363)^2 + (F351-J363)^2) ^ (-1/(4-1))</f>
        <v>0.12673419837354469</v>
      </c>
      <c r="B408" s="51"/>
      <c r="C408" s="50">
        <f>((C351-G364)^2 + (D351-H364)^2 + (E351-I364)^2 + (F351-J364)^2) ^ (-1/(4-1))</f>
        <v>0.12639573621538253</v>
      </c>
      <c r="D408" s="52"/>
      <c r="E408" s="51"/>
      <c r="F408" s="50">
        <f>((C351-G365)^2 + (D351-H365)^2 + (E351-I365)^2 + (F351-J365)^2) ^ (-1/(4-1))</f>
        <v>7.5139272456153816E-2</v>
      </c>
      <c r="G408" s="51"/>
      <c r="H408" s="50">
        <f t="shared" si="65"/>
        <v>0.328269207045081</v>
      </c>
      <c r="I408" s="51"/>
      <c r="K408" s="50">
        <f t="shared" si="66"/>
        <v>0.38606788469239628</v>
      </c>
      <c r="L408" s="51"/>
      <c r="M408" s="50">
        <f t="shared" si="67"/>
        <v>0.38503683410678441</v>
      </c>
      <c r="N408" s="52"/>
      <c r="O408" s="51"/>
      <c r="P408" s="50">
        <f t="shared" si="68"/>
        <v>0.22889528120081939</v>
      </c>
      <c r="Q408" s="52"/>
      <c r="R408" s="51"/>
    </row>
    <row r="409" spans="1:18" x14ac:dyDescent="0.25">
      <c r="A409" s="50">
        <f>((C352-G363)^2 + (D352-H363)^2 + (E352-I363)^2 + (F352-J363)^2) ^ (-1/(4-1))</f>
        <v>3.5109574914115094E-2</v>
      </c>
      <c r="B409" s="51"/>
      <c r="C409" s="50">
        <f>((C352-G364)^2 + (D352-H364)^2 + (E352-I364)^2 + (F352-J364)^2) ^ (-1/(4-1))</f>
        <v>3.5596329937850703E-2</v>
      </c>
      <c r="D409" s="52"/>
      <c r="E409" s="51"/>
      <c r="F409" s="50">
        <f>((C352-G365)^2 + (D352-H365)^2 + (E352-I365)^2 + (F352-J365)^2) ^ (-1/(4-1))</f>
        <v>3.9605958195656578E-2</v>
      </c>
      <c r="G409" s="51"/>
      <c r="H409" s="50">
        <f t="shared" si="65"/>
        <v>0.11031186304762236</v>
      </c>
      <c r="I409" s="51"/>
      <c r="K409" s="50">
        <f t="shared" si="66"/>
        <v>0.31827560467325311</v>
      </c>
      <c r="L409" s="51"/>
      <c r="M409" s="50">
        <f t="shared" si="67"/>
        <v>0.32268814028173498</v>
      </c>
      <c r="N409" s="52"/>
      <c r="O409" s="51"/>
      <c r="P409" s="50">
        <f t="shared" si="68"/>
        <v>0.35903625504501202</v>
      </c>
      <c r="Q409" s="52"/>
      <c r="R409" s="51"/>
    </row>
    <row r="413" spans="1:18" ht="18.75" x14ac:dyDescent="0.25">
      <c r="A413" s="72" t="s">
        <v>128</v>
      </c>
      <c r="B413" s="72"/>
    </row>
    <row r="414" spans="1:18" x14ac:dyDescent="0.25">
      <c r="A414" s="73" t="s">
        <v>111</v>
      </c>
      <c r="B414" s="73"/>
    </row>
    <row r="415" spans="1:18" ht="23.25" x14ac:dyDescent="0.25">
      <c r="B415" s="66" t="s">
        <v>113</v>
      </c>
      <c r="C415" s="67"/>
      <c r="D415" s="68"/>
      <c r="E415" s="69"/>
      <c r="F415" s="70"/>
      <c r="G415" s="71"/>
    </row>
    <row r="416" spans="1:18" x14ac:dyDescent="0.25">
      <c r="B416" s="8" t="s">
        <v>51</v>
      </c>
      <c r="C416" s="8" t="s">
        <v>52</v>
      </c>
      <c r="D416" s="8" t="s">
        <v>53</v>
      </c>
      <c r="E416" s="22" t="s">
        <v>51</v>
      </c>
      <c r="F416" s="22" t="s">
        <v>52</v>
      </c>
      <c r="G416" s="22" t="s">
        <v>53</v>
      </c>
    </row>
    <row r="417" spans="2:11" x14ac:dyDescent="0.25">
      <c r="B417" s="1">
        <v>0.30866180259683973</v>
      </c>
      <c r="C417" s="1">
        <v>0.31936102141102096</v>
      </c>
      <c r="D417" s="1">
        <v>0.37197717599213936</v>
      </c>
      <c r="E417" s="1">
        <f>POWER(B417,2)</f>
        <v>9.5272108382330453E-2</v>
      </c>
      <c r="F417" s="1">
        <f>POWER(C417,2)</f>
        <v>0.10199146199669058</v>
      </c>
      <c r="G417" s="1">
        <f>POWER(D417,2)</f>
        <v>0.13836701945908703</v>
      </c>
    </row>
    <row r="418" spans="2:11" x14ac:dyDescent="0.25">
      <c r="B418" s="1">
        <v>0.35090904984801652</v>
      </c>
      <c r="C418" s="1">
        <v>0.34611720405719437</v>
      </c>
      <c r="D418" s="1">
        <v>0.30297374609478916</v>
      </c>
      <c r="E418" s="1">
        <f t="shared" ref="E418:E426" si="69">POWER(B418,2)</f>
        <v>0.12313716126523774</v>
      </c>
      <c r="F418" s="1">
        <f t="shared" ref="F418:F426" si="70">POWER(C418,2)</f>
        <v>0.11979711894436954</v>
      </c>
      <c r="G418" s="1">
        <f t="shared" ref="G418:G426" si="71">POWER(D418,2)</f>
        <v>9.1793090822709769E-2</v>
      </c>
    </row>
    <row r="419" spans="2:11" x14ac:dyDescent="0.25">
      <c r="B419" s="1">
        <v>0.32913678185915435</v>
      </c>
      <c r="C419" s="1">
        <v>0.3437130384415451</v>
      </c>
      <c r="D419" s="1">
        <v>0.3271501796993006</v>
      </c>
      <c r="E419" s="1">
        <f t="shared" si="69"/>
        <v>0.10833102117260056</v>
      </c>
      <c r="F419" s="1">
        <f t="shared" si="70"/>
        <v>0.11813865279471907</v>
      </c>
      <c r="G419" s="1">
        <f t="shared" si="71"/>
        <v>0.10702724007728467</v>
      </c>
    </row>
    <row r="420" spans="2:11" x14ac:dyDescent="0.25">
      <c r="B420" s="1">
        <v>0.3297854155213672</v>
      </c>
      <c r="C420" s="1">
        <v>0.32604440348847136</v>
      </c>
      <c r="D420" s="1">
        <v>0.3441701809901615</v>
      </c>
      <c r="E420" s="1">
        <f t="shared" si="69"/>
        <v>0.10875842029060082</v>
      </c>
      <c r="F420" s="1">
        <f t="shared" si="70"/>
        <v>0.10630495304615312</v>
      </c>
      <c r="G420" s="1">
        <f t="shared" si="71"/>
        <v>0.11845311348280052</v>
      </c>
    </row>
    <row r="421" spans="2:11" x14ac:dyDescent="0.25">
      <c r="B421" s="1">
        <v>0.35127800379099405</v>
      </c>
      <c r="C421" s="1">
        <v>0.34948266105847275</v>
      </c>
      <c r="D421" s="1">
        <v>0.29923933515053325</v>
      </c>
      <c r="E421" s="1">
        <f t="shared" si="69"/>
        <v>0.12339623594738564</v>
      </c>
      <c r="F421" s="1">
        <f t="shared" si="70"/>
        <v>0.12213813038051134</v>
      </c>
      <c r="G421" s="1">
        <f t="shared" si="71"/>
        <v>8.954417970133316E-2</v>
      </c>
    </row>
    <row r="422" spans="2:11" x14ac:dyDescent="0.25">
      <c r="B422" s="1">
        <v>0.39477042996725697</v>
      </c>
      <c r="C422" s="1">
        <v>0.3630827617294286</v>
      </c>
      <c r="D422" s="1">
        <v>0.24214680830331434</v>
      </c>
      <c r="E422" s="1">
        <f t="shared" si="69"/>
        <v>0.15584369237653295</v>
      </c>
      <c r="F422" s="1">
        <f t="shared" si="70"/>
        <v>0.13182909186506903</v>
      </c>
      <c r="G422" s="1">
        <f t="shared" si="71"/>
        <v>5.863507677148206E-2</v>
      </c>
    </row>
    <row r="423" spans="2:11" x14ac:dyDescent="0.25">
      <c r="B423" s="1">
        <v>0.32091605144402452</v>
      </c>
      <c r="C423" s="1">
        <v>0.32326023344178728</v>
      </c>
      <c r="D423" s="1">
        <v>0.35582371511418831</v>
      </c>
      <c r="E423" s="1">
        <f t="shared" si="69"/>
        <v>0.10298711207442379</v>
      </c>
      <c r="F423" s="1">
        <f t="shared" si="70"/>
        <v>0.10449717852483881</v>
      </c>
      <c r="G423" s="1">
        <f t="shared" si="71"/>
        <v>0.12661051623766303</v>
      </c>
    </row>
    <row r="424" spans="2:11" x14ac:dyDescent="0.25">
      <c r="B424" s="1">
        <v>0.36401464792406102</v>
      </c>
      <c r="C424" s="1">
        <v>0.35075181042661174</v>
      </c>
      <c r="D424" s="1">
        <v>0.28523354164932729</v>
      </c>
      <c r="E424" s="1">
        <f t="shared" si="69"/>
        <v>0.13250666390327809</v>
      </c>
      <c r="F424" s="1">
        <f t="shared" si="70"/>
        <v>0.12302683251754579</v>
      </c>
      <c r="G424" s="1">
        <f t="shared" si="71"/>
        <v>8.1358173281818533E-2</v>
      </c>
    </row>
    <row r="425" spans="2:11" x14ac:dyDescent="0.25">
      <c r="B425" s="1">
        <v>0.38606788469239628</v>
      </c>
      <c r="C425" s="1">
        <v>0.38503683410678441</v>
      </c>
      <c r="D425" s="1">
        <v>0.22889528120081939</v>
      </c>
      <c r="E425" s="1">
        <f t="shared" si="69"/>
        <v>0.14904841159086138</v>
      </c>
      <c r="F425" s="1">
        <f t="shared" si="70"/>
        <v>0.14825336361897543</v>
      </c>
      <c r="G425" s="1">
        <f t="shared" si="71"/>
        <v>5.2393049756002182E-2</v>
      </c>
    </row>
    <row r="426" spans="2:11" x14ac:dyDescent="0.25">
      <c r="B426" s="1">
        <v>0.31827560467325311</v>
      </c>
      <c r="C426" s="1">
        <v>0.32268814028173498</v>
      </c>
      <c r="D426" s="1">
        <v>0.35903625504501202</v>
      </c>
      <c r="E426" s="1">
        <f t="shared" si="69"/>
        <v>0.10129936053012489</v>
      </c>
      <c r="F426" s="1">
        <f t="shared" si="70"/>
        <v>0.10412763587848467</v>
      </c>
      <c r="G426" s="1">
        <f t="shared" si="71"/>
        <v>0.12890703243674692</v>
      </c>
    </row>
    <row r="427" spans="2:11" ht="35.25" customHeight="1" x14ac:dyDescent="0.25">
      <c r="B427" s="63"/>
      <c r="C427" s="64"/>
      <c r="D427" s="65"/>
      <c r="E427" s="23">
        <f>SUM(E417:E426)</f>
        <v>1.2005801875333764</v>
      </c>
      <c r="F427" s="23">
        <f>SUM(F417:F426)</f>
        <v>1.1801044195673573</v>
      </c>
      <c r="G427" s="23">
        <f>SUM(G417:G426)</f>
        <v>0.99308849202692784</v>
      </c>
    </row>
    <row r="431" spans="2:11" x14ac:dyDescent="0.25">
      <c r="B431" s="48" t="s">
        <v>2</v>
      </c>
      <c r="C431" s="34" t="s">
        <v>3</v>
      </c>
      <c r="D431" s="35"/>
      <c r="E431" s="35"/>
      <c r="F431" s="36"/>
      <c r="G431" s="48" t="s">
        <v>51</v>
      </c>
      <c r="H431" s="48" t="s">
        <v>57</v>
      </c>
      <c r="I431" s="48" t="s">
        <v>58</v>
      </c>
      <c r="J431" s="48" t="s">
        <v>59</v>
      </c>
      <c r="K431" s="48" t="s">
        <v>60</v>
      </c>
    </row>
    <row r="432" spans="2:11" x14ac:dyDescent="0.25">
      <c r="B432" s="49"/>
      <c r="C432" s="8" t="s">
        <v>4</v>
      </c>
      <c r="D432" s="8" t="s">
        <v>5</v>
      </c>
      <c r="E432" s="8" t="s">
        <v>6</v>
      </c>
      <c r="F432" s="8" t="s">
        <v>7</v>
      </c>
      <c r="G432" s="49"/>
      <c r="H432" s="49"/>
      <c r="I432" s="49"/>
      <c r="J432" s="49"/>
      <c r="K432" s="49"/>
    </row>
    <row r="433" spans="2:11" x14ac:dyDescent="0.25">
      <c r="B433" s="2" t="s">
        <v>9</v>
      </c>
      <c r="C433" s="2">
        <v>100</v>
      </c>
      <c r="D433" s="2">
        <v>80</v>
      </c>
      <c r="E433" s="2">
        <v>90</v>
      </c>
      <c r="F433" s="2">
        <v>150</v>
      </c>
      <c r="G433" s="2">
        <f>POWER(B417,2)</f>
        <v>9.5272108382330453E-2</v>
      </c>
      <c r="H433" s="2">
        <f>C433*G433</f>
        <v>9.5272108382330458</v>
      </c>
      <c r="I433" s="2">
        <f>D433*G433</f>
        <v>7.6217686705864365</v>
      </c>
      <c r="J433" s="2">
        <f>E433*G433</f>
        <v>8.5744897544097416</v>
      </c>
      <c r="K433" s="2">
        <f>F433*G433</f>
        <v>14.290816257349569</v>
      </c>
    </row>
    <row r="434" spans="2:11" x14ac:dyDescent="0.25">
      <c r="B434" s="2" t="s">
        <v>10</v>
      </c>
      <c r="C434" s="2">
        <v>10</v>
      </c>
      <c r="D434" s="2">
        <v>6</v>
      </c>
      <c r="E434" s="2">
        <v>20</v>
      </c>
      <c r="F434" s="2">
        <v>8</v>
      </c>
      <c r="G434" s="2">
        <f t="shared" ref="G434:G442" si="72">POWER(B418,2)</f>
        <v>0.12313716126523774</v>
      </c>
      <c r="H434" s="2">
        <f t="shared" ref="H434:H442" si="73">C434*G434</f>
        <v>1.2313716126523775</v>
      </c>
      <c r="I434" s="2">
        <f t="shared" ref="I434:I442" si="74">D434*G434</f>
        <v>0.7388229675914264</v>
      </c>
      <c r="J434" s="2">
        <f t="shared" ref="J434:J442" si="75">E434*G434</f>
        <v>2.462743225304755</v>
      </c>
      <c r="K434" s="2">
        <f t="shared" ref="K434:K442" si="76">F434*G434</f>
        <v>0.98509729012190195</v>
      </c>
    </row>
    <row r="435" spans="2:11" x14ac:dyDescent="0.25">
      <c r="B435" s="2" t="s">
        <v>11</v>
      </c>
      <c r="C435" s="2">
        <v>81</v>
      </c>
      <c r="D435" s="2">
        <v>10</v>
      </c>
      <c r="E435" s="2">
        <v>103</v>
      </c>
      <c r="F435" s="2">
        <v>94</v>
      </c>
      <c r="G435" s="2">
        <f t="shared" si="72"/>
        <v>0.10833102117260056</v>
      </c>
      <c r="H435" s="2">
        <f t="shared" si="73"/>
        <v>8.7748127149806461</v>
      </c>
      <c r="I435" s="2">
        <f t="shared" si="74"/>
        <v>1.0833102117260056</v>
      </c>
      <c r="J435" s="2">
        <f t="shared" si="75"/>
        <v>11.158095180777858</v>
      </c>
      <c r="K435" s="2">
        <f t="shared" si="76"/>
        <v>10.183115990224453</v>
      </c>
    </row>
    <row r="436" spans="2:11" x14ac:dyDescent="0.25">
      <c r="B436" s="2" t="s">
        <v>12</v>
      </c>
      <c r="C436" s="2">
        <v>200</v>
      </c>
      <c r="D436" s="2">
        <v>120</v>
      </c>
      <c r="E436" s="2">
        <v>74</v>
      </c>
      <c r="F436" s="2">
        <v>27</v>
      </c>
      <c r="G436" s="2">
        <f t="shared" si="72"/>
        <v>0.10875842029060082</v>
      </c>
      <c r="H436" s="2">
        <f t="shared" si="73"/>
        <v>21.751684058120162</v>
      </c>
      <c r="I436" s="2">
        <f t="shared" si="74"/>
        <v>13.051010434872097</v>
      </c>
      <c r="J436" s="2">
        <f t="shared" si="75"/>
        <v>8.0481231015044603</v>
      </c>
      <c r="K436" s="2">
        <f t="shared" si="76"/>
        <v>2.9364773478462221</v>
      </c>
    </row>
    <row r="437" spans="2:11" x14ac:dyDescent="0.25">
      <c r="B437" s="2" t="s">
        <v>13</v>
      </c>
      <c r="C437" s="2">
        <v>22</v>
      </c>
      <c r="D437" s="2">
        <v>17</v>
      </c>
      <c r="E437" s="2">
        <v>10</v>
      </c>
      <c r="F437" s="2">
        <v>66</v>
      </c>
      <c r="G437" s="2">
        <f t="shared" si="72"/>
        <v>0.12339623594738564</v>
      </c>
      <c r="H437" s="2">
        <f t="shared" si="73"/>
        <v>2.7147171908424839</v>
      </c>
      <c r="I437" s="2">
        <f t="shared" si="74"/>
        <v>2.0977360111055559</v>
      </c>
      <c r="J437" s="2">
        <f t="shared" si="75"/>
        <v>1.2339623594738565</v>
      </c>
      <c r="K437" s="2">
        <f t="shared" si="76"/>
        <v>8.144151572527452</v>
      </c>
    </row>
    <row r="438" spans="2:11" x14ac:dyDescent="0.25">
      <c r="B438" s="2" t="s">
        <v>14</v>
      </c>
      <c r="C438" s="2">
        <v>90</v>
      </c>
      <c r="D438" s="2">
        <v>28</v>
      </c>
      <c r="E438" s="2">
        <v>60</v>
      </c>
      <c r="F438" s="2">
        <v>49</v>
      </c>
      <c r="G438" s="2">
        <f t="shared" si="72"/>
        <v>0.15584369237653295</v>
      </c>
      <c r="H438" s="2">
        <f t="shared" si="73"/>
        <v>14.025932313887965</v>
      </c>
      <c r="I438" s="2">
        <f t="shared" si="74"/>
        <v>4.3636233865429226</v>
      </c>
      <c r="J438" s="2">
        <f t="shared" si="75"/>
        <v>9.350621542591977</v>
      </c>
      <c r="K438" s="2">
        <f t="shared" si="76"/>
        <v>7.6363409264501145</v>
      </c>
    </row>
    <row r="439" spans="2:11" x14ac:dyDescent="0.25">
      <c r="B439" s="2" t="s">
        <v>15</v>
      </c>
      <c r="C439" s="2">
        <v>160</v>
      </c>
      <c r="D439" s="2">
        <v>88</v>
      </c>
      <c r="E439" s="2">
        <v>236</v>
      </c>
      <c r="F439" s="2">
        <v>95</v>
      </c>
      <c r="G439" s="2">
        <f t="shared" si="72"/>
        <v>0.10298711207442379</v>
      </c>
      <c r="H439" s="2">
        <f t="shared" si="73"/>
        <v>16.477937931907807</v>
      </c>
      <c r="I439" s="2">
        <f t="shared" si="74"/>
        <v>9.0628658625492946</v>
      </c>
      <c r="J439" s="2">
        <f t="shared" si="75"/>
        <v>24.304958449564015</v>
      </c>
      <c r="K439" s="2">
        <f t="shared" si="76"/>
        <v>9.7837756470702608</v>
      </c>
    </row>
    <row r="440" spans="2:11" x14ac:dyDescent="0.25">
      <c r="B440" s="2" t="s">
        <v>16</v>
      </c>
      <c r="C440" s="2">
        <v>83</v>
      </c>
      <c r="D440" s="2">
        <v>27</v>
      </c>
      <c r="E440" s="2">
        <v>16</v>
      </c>
      <c r="F440" s="2">
        <v>28</v>
      </c>
      <c r="G440" s="2">
        <f t="shared" si="72"/>
        <v>0.13250666390327809</v>
      </c>
      <c r="H440" s="2">
        <f t="shared" si="73"/>
        <v>10.998053103972081</v>
      </c>
      <c r="I440" s="2">
        <f t="shared" si="74"/>
        <v>3.5776799253885083</v>
      </c>
      <c r="J440" s="2">
        <f t="shared" si="75"/>
        <v>2.1201066224524494</v>
      </c>
      <c r="K440" s="2">
        <f t="shared" si="76"/>
        <v>3.7101865892917862</v>
      </c>
    </row>
    <row r="441" spans="2:11" x14ac:dyDescent="0.25">
      <c r="B441" s="2" t="s">
        <v>17</v>
      </c>
      <c r="C441" s="2">
        <v>90</v>
      </c>
      <c r="D441" s="2">
        <v>24</v>
      </c>
      <c r="E441" s="2">
        <v>64</v>
      </c>
      <c r="F441" s="2">
        <v>71</v>
      </c>
      <c r="G441" s="2">
        <f t="shared" si="72"/>
        <v>0.14904841159086138</v>
      </c>
      <c r="H441" s="2">
        <f t="shared" si="73"/>
        <v>13.414357043177525</v>
      </c>
      <c r="I441" s="2">
        <f t="shared" si="74"/>
        <v>3.5771618781806733</v>
      </c>
      <c r="J441" s="2">
        <f t="shared" si="75"/>
        <v>9.5390983418151283</v>
      </c>
      <c r="K441" s="2">
        <f t="shared" si="76"/>
        <v>10.582437222951159</v>
      </c>
    </row>
    <row r="442" spans="2:11" x14ac:dyDescent="0.25">
      <c r="B442" s="2" t="s">
        <v>18</v>
      </c>
      <c r="C442" s="2">
        <v>200</v>
      </c>
      <c r="D442" s="2">
        <v>67</v>
      </c>
      <c r="E442" s="2">
        <v>83</v>
      </c>
      <c r="F442" s="2">
        <v>180</v>
      </c>
      <c r="G442" s="2">
        <f t="shared" si="72"/>
        <v>0.10129936053012489</v>
      </c>
      <c r="H442" s="2">
        <f t="shared" si="73"/>
        <v>20.259872106024979</v>
      </c>
      <c r="I442" s="2">
        <f t="shared" si="74"/>
        <v>6.7870571555183679</v>
      </c>
      <c r="J442" s="2">
        <f t="shared" si="75"/>
        <v>8.407846924000367</v>
      </c>
      <c r="K442" s="2">
        <f t="shared" si="76"/>
        <v>18.233884895422481</v>
      </c>
    </row>
    <row r="443" spans="2:11" ht="36.75" customHeight="1" x14ac:dyDescent="0.25">
      <c r="B443" s="63"/>
      <c r="C443" s="64"/>
      <c r="D443" s="64"/>
      <c r="E443" s="64"/>
      <c r="F443" s="64"/>
      <c r="G443" s="65"/>
      <c r="H443" s="23">
        <f>SUM(H433:H442)</f>
        <v>119.17594891379906</v>
      </c>
      <c r="I443" s="23">
        <f>SUM(I433:I442)</f>
        <v>51.96103650406129</v>
      </c>
      <c r="J443" s="23">
        <f>SUM(J433:J442)</f>
        <v>85.200045501894607</v>
      </c>
      <c r="K443" s="23">
        <f>SUM(K433:K442)</f>
        <v>86.486283739255398</v>
      </c>
    </row>
    <row r="446" spans="2:11" x14ac:dyDescent="0.25">
      <c r="B446" s="48" t="s">
        <v>2</v>
      </c>
      <c r="C446" s="34" t="s">
        <v>3</v>
      </c>
      <c r="D446" s="35"/>
      <c r="E446" s="35"/>
      <c r="F446" s="36"/>
      <c r="G446" s="48" t="s">
        <v>52</v>
      </c>
      <c r="H446" s="48" t="s">
        <v>61</v>
      </c>
      <c r="I446" s="48" t="s">
        <v>62</v>
      </c>
      <c r="J446" s="48" t="s">
        <v>63</v>
      </c>
      <c r="K446" s="48" t="s">
        <v>64</v>
      </c>
    </row>
    <row r="447" spans="2:11" x14ac:dyDescent="0.25">
      <c r="B447" s="49"/>
      <c r="C447" s="8" t="s">
        <v>4</v>
      </c>
      <c r="D447" s="8" t="s">
        <v>5</v>
      </c>
      <c r="E447" s="8" t="s">
        <v>6</v>
      </c>
      <c r="F447" s="8" t="s">
        <v>7</v>
      </c>
      <c r="G447" s="49"/>
      <c r="H447" s="49"/>
      <c r="I447" s="49"/>
      <c r="J447" s="49"/>
      <c r="K447" s="49"/>
    </row>
    <row r="448" spans="2:11" x14ac:dyDescent="0.25">
      <c r="B448" s="2" t="s">
        <v>9</v>
      </c>
      <c r="C448" s="2">
        <v>100</v>
      </c>
      <c r="D448" s="2">
        <v>80</v>
      </c>
      <c r="E448" s="2">
        <v>90</v>
      </c>
      <c r="F448" s="2">
        <v>150</v>
      </c>
      <c r="G448" s="2">
        <f>POWER(C417,2)</f>
        <v>0.10199146199669058</v>
      </c>
      <c r="H448" s="2">
        <f>C448*G448</f>
        <v>10.199146199669059</v>
      </c>
      <c r="I448" s="2">
        <f>D448*G448</f>
        <v>8.1593169597352464</v>
      </c>
      <c r="J448" s="2">
        <f>E448*G448</f>
        <v>9.1792315797021526</v>
      </c>
      <c r="K448" s="2">
        <f>F448*G448</f>
        <v>15.298719299503587</v>
      </c>
    </row>
    <row r="449" spans="2:11" x14ac:dyDescent="0.25">
      <c r="B449" s="2" t="s">
        <v>10</v>
      </c>
      <c r="C449" s="2">
        <v>10</v>
      </c>
      <c r="D449" s="2">
        <v>6</v>
      </c>
      <c r="E449" s="2">
        <v>20</v>
      </c>
      <c r="F449" s="2">
        <v>8</v>
      </c>
      <c r="G449" s="2">
        <f t="shared" ref="G449:G457" si="77">POWER(C418,2)</f>
        <v>0.11979711894436954</v>
      </c>
      <c r="H449" s="2">
        <f t="shared" ref="H449:H457" si="78">C449*G449</f>
        <v>1.1979711894436953</v>
      </c>
      <c r="I449" s="2">
        <f t="shared" ref="I449:I457" si="79">D449*G449</f>
        <v>0.71878271366621727</v>
      </c>
      <c r="J449" s="2">
        <f t="shared" ref="J449:J457" si="80">E449*G449</f>
        <v>2.3959423788873906</v>
      </c>
      <c r="K449" s="2">
        <f t="shared" ref="K449:K457" si="81">F449*G449</f>
        <v>0.95837695155495628</v>
      </c>
    </row>
    <row r="450" spans="2:11" x14ac:dyDescent="0.25">
      <c r="B450" s="2" t="s">
        <v>11</v>
      </c>
      <c r="C450" s="2">
        <v>81</v>
      </c>
      <c r="D450" s="2">
        <v>10</v>
      </c>
      <c r="E450" s="2">
        <v>103</v>
      </c>
      <c r="F450" s="2">
        <v>94</v>
      </c>
      <c r="G450" s="2">
        <f t="shared" si="77"/>
        <v>0.11813865279471907</v>
      </c>
      <c r="H450" s="2">
        <f t="shared" si="78"/>
        <v>9.5692308763722451</v>
      </c>
      <c r="I450" s="2">
        <f t="shared" si="79"/>
        <v>1.1813865279471907</v>
      </c>
      <c r="J450" s="2">
        <f t="shared" si="80"/>
        <v>12.168281237856064</v>
      </c>
      <c r="K450" s="2">
        <f t="shared" si="81"/>
        <v>11.105033362703592</v>
      </c>
    </row>
    <row r="451" spans="2:11" x14ac:dyDescent="0.25">
      <c r="B451" s="2" t="s">
        <v>12</v>
      </c>
      <c r="C451" s="2">
        <v>200</v>
      </c>
      <c r="D451" s="2">
        <v>120</v>
      </c>
      <c r="E451" s="2">
        <v>74</v>
      </c>
      <c r="F451" s="2">
        <v>27</v>
      </c>
      <c r="G451" s="2">
        <f t="shared" si="77"/>
        <v>0.10630495304615312</v>
      </c>
      <c r="H451" s="2">
        <f t="shared" si="78"/>
        <v>21.260990609230625</v>
      </c>
      <c r="I451" s="2">
        <f t="shared" si="79"/>
        <v>12.756594365538374</v>
      </c>
      <c r="J451" s="2">
        <f t="shared" si="80"/>
        <v>7.8665665254153305</v>
      </c>
      <c r="K451" s="2">
        <f t="shared" si="81"/>
        <v>2.8702337322461342</v>
      </c>
    </row>
    <row r="452" spans="2:11" x14ac:dyDescent="0.25">
      <c r="B452" s="2" t="s">
        <v>13</v>
      </c>
      <c r="C452" s="2">
        <v>22</v>
      </c>
      <c r="D452" s="2">
        <v>17</v>
      </c>
      <c r="E452" s="2">
        <v>10</v>
      </c>
      <c r="F452" s="2">
        <v>66</v>
      </c>
      <c r="G452" s="2">
        <f t="shared" si="77"/>
        <v>0.12213813038051134</v>
      </c>
      <c r="H452" s="2">
        <f t="shared" si="78"/>
        <v>2.6870388683712494</v>
      </c>
      <c r="I452" s="2">
        <f t="shared" si="79"/>
        <v>2.0763482164686926</v>
      </c>
      <c r="J452" s="2">
        <f t="shared" si="80"/>
        <v>1.2213813038051133</v>
      </c>
      <c r="K452" s="2">
        <f t="shared" si="81"/>
        <v>8.0611166051137477</v>
      </c>
    </row>
    <row r="453" spans="2:11" x14ac:dyDescent="0.25">
      <c r="B453" s="2" t="s">
        <v>14</v>
      </c>
      <c r="C453" s="2">
        <v>90</v>
      </c>
      <c r="D453" s="2">
        <v>28</v>
      </c>
      <c r="E453" s="2">
        <v>60</v>
      </c>
      <c r="F453" s="2">
        <v>49</v>
      </c>
      <c r="G453" s="2">
        <f t="shared" si="77"/>
        <v>0.13182909186506903</v>
      </c>
      <c r="H453" s="2">
        <f t="shared" si="78"/>
        <v>11.864618267856212</v>
      </c>
      <c r="I453" s="2">
        <f t="shared" si="79"/>
        <v>3.6912145722219325</v>
      </c>
      <c r="J453" s="2">
        <f t="shared" si="80"/>
        <v>7.9097455119041413</v>
      </c>
      <c r="K453" s="2">
        <f t="shared" si="81"/>
        <v>6.4596255013883823</v>
      </c>
    </row>
    <row r="454" spans="2:11" x14ac:dyDescent="0.25">
      <c r="B454" s="2" t="s">
        <v>15</v>
      </c>
      <c r="C454" s="2">
        <v>160</v>
      </c>
      <c r="D454" s="2">
        <v>88</v>
      </c>
      <c r="E454" s="2">
        <v>236</v>
      </c>
      <c r="F454" s="2">
        <v>95</v>
      </c>
      <c r="G454" s="2">
        <f t="shared" si="77"/>
        <v>0.10449717852483881</v>
      </c>
      <c r="H454" s="2">
        <f t="shared" si="78"/>
        <v>16.719548563974207</v>
      </c>
      <c r="I454" s="2">
        <f t="shared" si="79"/>
        <v>9.1957517101858155</v>
      </c>
      <c r="J454" s="2">
        <f t="shared" si="80"/>
        <v>24.66133413186196</v>
      </c>
      <c r="K454" s="2">
        <f t="shared" si="81"/>
        <v>9.9272319598596859</v>
      </c>
    </row>
    <row r="455" spans="2:11" x14ac:dyDescent="0.25">
      <c r="B455" s="2" t="s">
        <v>16</v>
      </c>
      <c r="C455" s="2">
        <v>83</v>
      </c>
      <c r="D455" s="2">
        <v>27</v>
      </c>
      <c r="E455" s="2">
        <v>16</v>
      </c>
      <c r="F455" s="2">
        <v>28</v>
      </c>
      <c r="G455" s="2">
        <f t="shared" si="77"/>
        <v>0.12302683251754579</v>
      </c>
      <c r="H455" s="2">
        <f t="shared" si="78"/>
        <v>10.2112270989563</v>
      </c>
      <c r="I455" s="2">
        <f t="shared" si="79"/>
        <v>3.3217244779737363</v>
      </c>
      <c r="J455" s="2">
        <f t="shared" si="80"/>
        <v>1.9684293202807326</v>
      </c>
      <c r="K455" s="2">
        <f t="shared" si="81"/>
        <v>3.4447513104912821</v>
      </c>
    </row>
    <row r="456" spans="2:11" x14ac:dyDescent="0.25">
      <c r="B456" s="2" t="s">
        <v>17</v>
      </c>
      <c r="C456" s="2">
        <v>90</v>
      </c>
      <c r="D456" s="2">
        <v>24</v>
      </c>
      <c r="E456" s="2">
        <v>64</v>
      </c>
      <c r="F456" s="2">
        <v>71</v>
      </c>
      <c r="G456" s="2">
        <f t="shared" si="77"/>
        <v>0.14825336361897543</v>
      </c>
      <c r="H456" s="2">
        <f t="shared" si="78"/>
        <v>13.342802725707788</v>
      </c>
      <c r="I456" s="2">
        <f t="shared" si="79"/>
        <v>3.55808072685541</v>
      </c>
      <c r="J456" s="2">
        <f t="shared" si="80"/>
        <v>9.4882152716144272</v>
      </c>
      <c r="K456" s="2">
        <f t="shared" si="81"/>
        <v>10.525988816947255</v>
      </c>
    </row>
    <row r="457" spans="2:11" x14ac:dyDescent="0.25">
      <c r="B457" s="2" t="s">
        <v>18</v>
      </c>
      <c r="C457" s="2">
        <v>200</v>
      </c>
      <c r="D457" s="2">
        <v>67</v>
      </c>
      <c r="E457" s="2">
        <v>83</v>
      </c>
      <c r="F457" s="2">
        <v>180</v>
      </c>
      <c r="G457" s="2">
        <f t="shared" si="77"/>
        <v>0.10412763587848467</v>
      </c>
      <c r="H457" s="2">
        <f t="shared" si="78"/>
        <v>20.825527175696934</v>
      </c>
      <c r="I457" s="2">
        <f t="shared" si="79"/>
        <v>6.9765516038584732</v>
      </c>
      <c r="J457" s="2">
        <f t="shared" si="80"/>
        <v>8.642593777914227</v>
      </c>
      <c r="K457" s="2">
        <f t="shared" si="81"/>
        <v>18.74297445812724</v>
      </c>
    </row>
    <row r="458" spans="2:11" ht="38.25" customHeight="1" x14ac:dyDescent="0.25">
      <c r="B458" s="63"/>
      <c r="C458" s="64"/>
      <c r="D458" s="64"/>
      <c r="E458" s="64"/>
      <c r="F458" s="64"/>
      <c r="G458" s="65"/>
      <c r="H458" s="23">
        <f>SUM(H448:H457)</f>
        <v>117.87810157527832</v>
      </c>
      <c r="I458" s="23">
        <f>SUM(I448:I457)</f>
        <v>51.635751874451095</v>
      </c>
      <c r="J458" s="23">
        <f>SUM(J448:J457)</f>
        <v>85.501721039241531</v>
      </c>
      <c r="K458" s="23">
        <f>SUM(K448:K457)</f>
        <v>87.394051997935861</v>
      </c>
    </row>
    <row r="461" spans="2:11" x14ac:dyDescent="0.25">
      <c r="B461" s="48" t="s">
        <v>2</v>
      </c>
      <c r="C461" s="34" t="s">
        <v>3</v>
      </c>
      <c r="D461" s="35"/>
      <c r="E461" s="35"/>
      <c r="F461" s="36"/>
      <c r="G461" s="48" t="s">
        <v>53</v>
      </c>
      <c r="H461" s="48" t="s">
        <v>65</v>
      </c>
      <c r="I461" s="48" t="s">
        <v>66</v>
      </c>
      <c r="J461" s="48" t="s">
        <v>67</v>
      </c>
      <c r="K461" s="48" t="s">
        <v>68</v>
      </c>
    </row>
    <row r="462" spans="2:11" x14ac:dyDescent="0.25">
      <c r="B462" s="49"/>
      <c r="C462" s="8" t="s">
        <v>4</v>
      </c>
      <c r="D462" s="8" t="s">
        <v>5</v>
      </c>
      <c r="E462" s="8" t="s">
        <v>6</v>
      </c>
      <c r="F462" s="8" t="s">
        <v>7</v>
      </c>
      <c r="G462" s="49"/>
      <c r="H462" s="49"/>
      <c r="I462" s="49"/>
      <c r="J462" s="49"/>
      <c r="K462" s="49"/>
    </row>
    <row r="463" spans="2:11" x14ac:dyDescent="0.25">
      <c r="B463" s="2" t="s">
        <v>9</v>
      </c>
      <c r="C463" s="2">
        <v>100</v>
      </c>
      <c r="D463" s="2">
        <v>80</v>
      </c>
      <c r="E463" s="2">
        <v>90</v>
      </c>
      <c r="F463" s="2">
        <v>150</v>
      </c>
      <c r="G463" s="2">
        <f>POWER(D417,2)</f>
        <v>0.13836701945908703</v>
      </c>
      <c r="H463" s="2">
        <f>C463*G463</f>
        <v>13.836701945908702</v>
      </c>
      <c r="I463" s="2">
        <f>D463*G463</f>
        <v>11.069361556726962</v>
      </c>
      <c r="J463" s="2">
        <f>E463*G463</f>
        <v>12.453031751317832</v>
      </c>
      <c r="K463" s="2">
        <f>F463*G463</f>
        <v>20.755052918863054</v>
      </c>
    </row>
    <row r="464" spans="2:11" x14ac:dyDescent="0.25">
      <c r="B464" s="2" t="s">
        <v>10</v>
      </c>
      <c r="C464" s="2">
        <v>10</v>
      </c>
      <c r="D464" s="2">
        <v>6</v>
      </c>
      <c r="E464" s="2">
        <v>20</v>
      </c>
      <c r="F464" s="2">
        <v>8</v>
      </c>
      <c r="G464" s="2">
        <f t="shared" ref="G464:G472" si="82">POWER(D418,2)</f>
        <v>9.1793090822709769E-2</v>
      </c>
      <c r="H464" s="2">
        <f t="shared" ref="H464:H472" si="83">C464*G464</f>
        <v>0.91793090822709766</v>
      </c>
      <c r="I464" s="2">
        <f t="shared" ref="I464:I472" si="84">D464*G464</f>
        <v>0.55075854493625864</v>
      </c>
      <c r="J464" s="2">
        <f t="shared" ref="J464:J472" si="85">E464*G464</f>
        <v>1.8358618164541953</v>
      </c>
      <c r="K464" s="2">
        <f t="shared" ref="K464:K472" si="86">F464*G464</f>
        <v>0.73434472658167815</v>
      </c>
    </row>
    <row r="465" spans="2:11" x14ac:dyDescent="0.25">
      <c r="B465" s="2" t="s">
        <v>11</v>
      </c>
      <c r="C465" s="2">
        <v>81</v>
      </c>
      <c r="D465" s="2">
        <v>10</v>
      </c>
      <c r="E465" s="2">
        <v>103</v>
      </c>
      <c r="F465" s="2">
        <v>94</v>
      </c>
      <c r="G465" s="2">
        <f t="shared" si="82"/>
        <v>0.10702724007728467</v>
      </c>
      <c r="H465" s="2">
        <f t="shared" si="83"/>
        <v>8.6692064462600591</v>
      </c>
      <c r="I465" s="2">
        <f t="shared" si="84"/>
        <v>1.0702724007728468</v>
      </c>
      <c r="J465" s="2">
        <f t="shared" si="85"/>
        <v>11.023805727960321</v>
      </c>
      <c r="K465" s="2">
        <f t="shared" si="86"/>
        <v>10.06056056726476</v>
      </c>
    </row>
    <row r="466" spans="2:11" x14ac:dyDescent="0.25">
      <c r="B466" s="2" t="s">
        <v>12</v>
      </c>
      <c r="C466" s="2">
        <v>200</v>
      </c>
      <c r="D466" s="2">
        <v>120</v>
      </c>
      <c r="E466" s="2">
        <v>74</v>
      </c>
      <c r="F466" s="2">
        <v>27</v>
      </c>
      <c r="G466" s="2">
        <f t="shared" si="82"/>
        <v>0.11845311348280052</v>
      </c>
      <c r="H466" s="2">
        <f t="shared" si="83"/>
        <v>23.690622696560105</v>
      </c>
      <c r="I466" s="2">
        <f t="shared" si="84"/>
        <v>14.214373617936062</v>
      </c>
      <c r="J466" s="2">
        <f t="shared" si="85"/>
        <v>8.7655303977272379</v>
      </c>
      <c r="K466" s="2">
        <f t="shared" si="86"/>
        <v>3.1982340640356139</v>
      </c>
    </row>
    <row r="467" spans="2:11" x14ac:dyDescent="0.25">
      <c r="B467" s="2" t="s">
        <v>13</v>
      </c>
      <c r="C467" s="2">
        <v>22</v>
      </c>
      <c r="D467" s="2">
        <v>17</v>
      </c>
      <c r="E467" s="2">
        <v>10</v>
      </c>
      <c r="F467" s="2">
        <v>66</v>
      </c>
      <c r="G467" s="2">
        <f t="shared" si="82"/>
        <v>8.954417970133316E-2</v>
      </c>
      <c r="H467" s="2">
        <f t="shared" si="83"/>
        <v>1.9699719534293294</v>
      </c>
      <c r="I467" s="2">
        <f t="shared" si="84"/>
        <v>1.5222510549226638</v>
      </c>
      <c r="J467" s="2">
        <f t="shared" si="85"/>
        <v>0.8954417970133316</v>
      </c>
      <c r="K467" s="2">
        <f t="shared" si="86"/>
        <v>5.9099158602879882</v>
      </c>
    </row>
    <row r="468" spans="2:11" x14ac:dyDescent="0.25">
      <c r="B468" s="2" t="s">
        <v>14</v>
      </c>
      <c r="C468" s="2">
        <v>90</v>
      </c>
      <c r="D468" s="2">
        <v>28</v>
      </c>
      <c r="E468" s="2">
        <v>60</v>
      </c>
      <c r="F468" s="2">
        <v>49</v>
      </c>
      <c r="G468" s="2">
        <f t="shared" si="82"/>
        <v>5.863507677148206E-2</v>
      </c>
      <c r="H468" s="2">
        <f t="shared" si="83"/>
        <v>5.2771569094333852</v>
      </c>
      <c r="I468" s="2">
        <f t="shared" si="84"/>
        <v>1.6417821496014977</v>
      </c>
      <c r="J468" s="2">
        <f t="shared" si="85"/>
        <v>3.5181046062889236</v>
      </c>
      <c r="K468" s="2">
        <f t="shared" si="86"/>
        <v>2.8731187618026208</v>
      </c>
    </row>
    <row r="469" spans="2:11" x14ac:dyDescent="0.25">
      <c r="B469" s="2" t="s">
        <v>15</v>
      </c>
      <c r="C469" s="2">
        <v>160</v>
      </c>
      <c r="D469" s="2">
        <v>88</v>
      </c>
      <c r="E469" s="2">
        <v>236</v>
      </c>
      <c r="F469" s="2">
        <v>95</v>
      </c>
      <c r="G469" s="2">
        <f t="shared" si="82"/>
        <v>0.12661051623766303</v>
      </c>
      <c r="H469" s="2">
        <f t="shared" si="83"/>
        <v>20.257682598026086</v>
      </c>
      <c r="I469" s="2">
        <f t="shared" si="84"/>
        <v>11.141725428914347</v>
      </c>
      <c r="J469" s="2">
        <f t="shared" si="85"/>
        <v>29.880081832088475</v>
      </c>
      <c r="K469" s="2">
        <f t="shared" si="86"/>
        <v>12.027999042577989</v>
      </c>
    </row>
    <row r="470" spans="2:11" x14ac:dyDescent="0.25">
      <c r="B470" s="2" t="s">
        <v>16</v>
      </c>
      <c r="C470" s="2">
        <v>83</v>
      </c>
      <c r="D470" s="2">
        <v>27</v>
      </c>
      <c r="E470" s="2">
        <v>16</v>
      </c>
      <c r="F470" s="2">
        <v>28</v>
      </c>
      <c r="G470" s="2">
        <f t="shared" si="82"/>
        <v>8.1358173281818533E-2</v>
      </c>
      <c r="H470" s="2">
        <f t="shared" si="83"/>
        <v>6.7527283823909379</v>
      </c>
      <c r="I470" s="2">
        <f t="shared" si="84"/>
        <v>2.1966706786091006</v>
      </c>
      <c r="J470" s="2">
        <f t="shared" si="85"/>
        <v>1.3017307725090965</v>
      </c>
      <c r="K470" s="2">
        <f t="shared" si="86"/>
        <v>2.2780288518909191</v>
      </c>
    </row>
    <row r="471" spans="2:11" x14ac:dyDescent="0.25">
      <c r="B471" s="2" t="s">
        <v>17</v>
      </c>
      <c r="C471" s="2">
        <v>90</v>
      </c>
      <c r="D471" s="2">
        <v>24</v>
      </c>
      <c r="E471" s="2">
        <v>64</v>
      </c>
      <c r="F471" s="2">
        <v>71</v>
      </c>
      <c r="G471" s="2">
        <f t="shared" si="82"/>
        <v>5.2393049756002182E-2</v>
      </c>
      <c r="H471" s="2">
        <f t="shared" si="83"/>
        <v>4.7153744780401965</v>
      </c>
      <c r="I471" s="2">
        <f t="shared" si="84"/>
        <v>1.2574331941440524</v>
      </c>
      <c r="J471" s="2">
        <f t="shared" si="85"/>
        <v>3.3531551843841396</v>
      </c>
      <c r="K471" s="2">
        <f t="shared" si="86"/>
        <v>3.7199065326761547</v>
      </c>
    </row>
    <row r="472" spans="2:11" x14ac:dyDescent="0.25">
      <c r="B472" s="2" t="s">
        <v>18</v>
      </c>
      <c r="C472" s="2">
        <v>200</v>
      </c>
      <c r="D472" s="2">
        <v>67</v>
      </c>
      <c r="E472" s="2">
        <v>83</v>
      </c>
      <c r="F472" s="2">
        <v>180</v>
      </c>
      <c r="G472" s="2">
        <f t="shared" si="82"/>
        <v>0.12890703243674692</v>
      </c>
      <c r="H472" s="2">
        <f t="shared" si="83"/>
        <v>25.781406487349383</v>
      </c>
      <c r="I472" s="2">
        <f t="shared" si="84"/>
        <v>8.6367711732620442</v>
      </c>
      <c r="J472" s="2">
        <f t="shared" si="85"/>
        <v>10.699283692249994</v>
      </c>
      <c r="K472" s="2">
        <f t="shared" si="86"/>
        <v>23.203265838614445</v>
      </c>
    </row>
    <row r="473" spans="2:11" ht="35.25" customHeight="1" x14ac:dyDescent="0.25">
      <c r="B473" s="63"/>
      <c r="C473" s="64"/>
      <c r="D473" s="64"/>
      <c r="E473" s="64"/>
      <c r="F473" s="64"/>
      <c r="G473" s="65"/>
      <c r="H473" s="23">
        <f>SUM(H463:H472)</f>
        <v>111.8687828056253</v>
      </c>
      <c r="I473" s="23">
        <f>SUM(I463:I472)</f>
        <v>53.30139979982583</v>
      </c>
      <c r="J473" s="23">
        <f>SUM(J463:J472)</f>
        <v>83.726027577993548</v>
      </c>
      <c r="K473" s="23">
        <f>SUM(K463:K472)</f>
        <v>84.760427164595228</v>
      </c>
    </row>
    <row r="475" spans="2:11" ht="18.75" x14ac:dyDescent="0.25">
      <c r="B475" s="59" t="s">
        <v>72</v>
      </c>
      <c r="C475" s="59"/>
    </row>
    <row r="476" spans="2:11" ht="33.75" customHeight="1" x14ac:dyDescent="0.25">
      <c r="F476" s="53"/>
      <c r="G476" s="54"/>
      <c r="H476" s="23">
        <f>SUM(H433:H442)</f>
        <v>119.17594891379906</v>
      </c>
      <c r="I476" s="23">
        <f>SUM(I433:I442)</f>
        <v>51.96103650406129</v>
      </c>
      <c r="J476" s="23">
        <f>SUM(J433:J442)</f>
        <v>85.200045501894607</v>
      </c>
      <c r="K476" s="23">
        <f>SUM(K433:K442)</f>
        <v>86.486283739255398</v>
      </c>
    </row>
    <row r="477" spans="2:11" ht="39" customHeight="1" x14ac:dyDescent="0.25">
      <c r="F477" s="53"/>
      <c r="G477" s="54"/>
      <c r="H477" s="23">
        <f>SUM(H448:H457)</f>
        <v>117.87810157527832</v>
      </c>
      <c r="I477" s="23">
        <f>SUM(I448:I457)</f>
        <v>51.635751874451095</v>
      </c>
      <c r="J477" s="23">
        <f>SUM(J448:J457)</f>
        <v>85.501721039241531</v>
      </c>
      <c r="K477" s="23">
        <f>SUM(K448:K457)</f>
        <v>87.394051997935861</v>
      </c>
    </row>
    <row r="478" spans="2:11" ht="36.75" customHeight="1" x14ac:dyDescent="0.25">
      <c r="F478" s="53"/>
      <c r="G478" s="54"/>
      <c r="H478" s="23">
        <f>SUM(H463:H472)</f>
        <v>111.8687828056253</v>
      </c>
      <c r="I478" s="23">
        <f>SUM(I463:I472)</f>
        <v>53.30139979982583</v>
      </c>
      <c r="J478" s="23">
        <f>SUM(J463:J472)</f>
        <v>83.726027577993548</v>
      </c>
      <c r="K478" s="23">
        <f>SUM(K463:K472)</f>
        <v>84.760427164595228</v>
      </c>
    </row>
    <row r="480" spans="2:11" ht="35.25" customHeight="1" x14ac:dyDescent="0.25">
      <c r="F480" s="53"/>
      <c r="G480" s="54"/>
      <c r="H480" s="23">
        <f>SUM(E417:E426)</f>
        <v>1.2005801875333764</v>
      </c>
      <c r="I480" s="24">
        <f>SUM(F417:F426)</f>
        <v>1.1801044195673573</v>
      </c>
      <c r="J480" s="23">
        <f>SUM(G417:G426)</f>
        <v>0.99308849202692784</v>
      </c>
    </row>
    <row r="482" spans="1:13" x14ac:dyDescent="0.25">
      <c r="F482" s="60" t="s">
        <v>115</v>
      </c>
      <c r="G482" s="61"/>
      <c r="H482" s="61"/>
      <c r="I482" s="61"/>
      <c r="J482" s="62"/>
    </row>
    <row r="483" spans="1:13" x14ac:dyDescent="0.25">
      <c r="F483" s="8" t="s">
        <v>51</v>
      </c>
      <c r="G483" s="1">
        <f>H476/H480</f>
        <v>99.265297021641842</v>
      </c>
      <c r="H483" s="1">
        <f>I476/H480</f>
        <v>43.279938352819741</v>
      </c>
      <c r="I483" s="1">
        <f>J476/H480</f>
        <v>70.965726726625689</v>
      </c>
      <c r="J483" s="1">
        <f>K476/H480</f>
        <v>72.037073939179152</v>
      </c>
    </row>
    <row r="484" spans="1:13" x14ac:dyDescent="0.25">
      <c r="F484" s="8" t="s">
        <v>52</v>
      </c>
      <c r="G484" s="1">
        <f>H477/I480</f>
        <v>99.887857058017005</v>
      </c>
      <c r="H484" s="1">
        <f>I477/I480</f>
        <v>43.755239806136373</v>
      </c>
      <c r="I484" s="1">
        <f>J477/I480</f>
        <v>72.452674205378912</v>
      </c>
      <c r="J484" s="1">
        <f>K477/I480</f>
        <v>74.056202611270393</v>
      </c>
    </row>
    <row r="485" spans="1:13" x14ac:dyDescent="0.25">
      <c r="F485" s="8" t="s">
        <v>53</v>
      </c>
      <c r="G485" s="1">
        <f>H478/J480</f>
        <v>112.64734583450591</v>
      </c>
      <c r="H485" s="1">
        <f>I478/J480</f>
        <v>53.672356721238245</v>
      </c>
      <c r="I485" s="1">
        <f>J478/J480</f>
        <v>84.308728023930513</v>
      </c>
      <c r="J485" s="1">
        <f>K478/J480</f>
        <v>85.350326627586099</v>
      </c>
    </row>
    <row r="488" spans="1:13" x14ac:dyDescent="0.25">
      <c r="A488" s="58" t="s">
        <v>114</v>
      </c>
      <c r="B488" s="58"/>
      <c r="C488" s="58"/>
    </row>
    <row r="496" spans="1:13" x14ac:dyDescent="0.25">
      <c r="A496" s="40" t="s">
        <v>77</v>
      </c>
      <c r="B496" s="41"/>
      <c r="C496" s="41"/>
      <c r="D496" s="41"/>
      <c r="E496" s="41"/>
      <c r="F496" s="41"/>
      <c r="G496" s="41"/>
      <c r="H496" s="41"/>
      <c r="I496" s="42"/>
      <c r="K496" s="40" t="s">
        <v>78</v>
      </c>
      <c r="L496" s="41"/>
      <c r="M496" s="42"/>
    </row>
    <row r="497" spans="1:13" x14ac:dyDescent="0.25">
      <c r="A497" s="40" t="s">
        <v>51</v>
      </c>
      <c r="B497" s="42"/>
      <c r="C497" s="40" t="s">
        <v>52</v>
      </c>
      <c r="D497" s="41"/>
      <c r="E497" s="42"/>
      <c r="F497" s="40" t="s">
        <v>53</v>
      </c>
      <c r="G497" s="42"/>
      <c r="H497" s="40" t="s">
        <v>55</v>
      </c>
      <c r="I497" s="42"/>
      <c r="K497" s="1" t="s">
        <v>95</v>
      </c>
      <c r="L497" s="27">
        <f>SUM(H378:I387)</f>
        <v>38781.26719241403</v>
      </c>
      <c r="M497" s="51"/>
    </row>
    <row r="498" spans="1:13" x14ac:dyDescent="0.25">
      <c r="A498" s="53">
        <f>((C463-G483)^2 + (D463-H483)^2 + (E463-I483)^2 + (F463-J483)^2) *E417</f>
        <v>742.11485850589304</v>
      </c>
      <c r="B498" s="54"/>
      <c r="C498" s="50">
        <f>((C463-G484)^2 + (D463-H484)^2 + (E463-I484)^2 + (F463-J484)^2) *F417</f>
        <v>753.62146278035664</v>
      </c>
      <c r="D498" s="52"/>
      <c r="E498" s="51"/>
      <c r="F498" s="50">
        <f>((C463-G485)^2 + (D463-H485)^2 + (E463-I485)^2 + (F463-J485)^2) *G417</f>
        <v>700.83877777594194</v>
      </c>
      <c r="G498" s="51"/>
      <c r="H498" s="50">
        <f>SUM(A498:G498)</f>
        <v>2196.5750990621918</v>
      </c>
      <c r="I498" s="51"/>
      <c r="K498" s="1" t="s">
        <v>129</v>
      </c>
      <c r="L498" s="50">
        <f>SUM(H498:I507)</f>
        <v>38908.262737284058</v>
      </c>
      <c r="M498" s="51"/>
    </row>
    <row r="499" spans="1:13" x14ac:dyDescent="0.25">
      <c r="A499" s="53">
        <f>((C464-G483)^2 + (D464-H483)^2 + (E464-I483)^2 + (F464-J483)^2) *E418</f>
        <v>1977.1320288354168</v>
      </c>
      <c r="B499" s="54"/>
      <c r="C499" s="50">
        <f>((C464-G484)^2 + (D464-H484)^2 + (E464-I484)^2 + (F464-J484)^2) *F418</f>
        <v>1991.0269085838588</v>
      </c>
      <c r="D499" s="52"/>
      <c r="E499" s="51"/>
      <c r="F499" s="50">
        <f>((C464-G485)^2 + (D464-H485)^2 + (E464-I485)^2 + (F464-J485)^2) *G418</f>
        <v>2104.6151636171585</v>
      </c>
      <c r="G499" s="51"/>
      <c r="H499" s="50">
        <f t="shared" ref="H499:H507" si="87">SUM(A499:G499)</f>
        <v>6072.7741010364334</v>
      </c>
      <c r="I499" s="51"/>
      <c r="K499" s="23" t="s">
        <v>130</v>
      </c>
      <c r="L499" s="55">
        <f>L498-L497</f>
        <v>126.99554487002752</v>
      </c>
      <c r="M499" s="57"/>
    </row>
    <row r="500" spans="1:13" x14ac:dyDescent="0.25">
      <c r="A500" s="53">
        <f>((C465-G483)^2 + (D465-H483)^2 + (E465-I483)^2 + (F465-J483)^2) *E419</f>
        <v>319.54836344091655</v>
      </c>
      <c r="B500" s="54"/>
      <c r="C500" s="50">
        <f>((C465-G484)^2 + (D465-H484)^2 + (E465-I484)^2 + (F465-J484)^2) *F419</f>
        <v>333.9852400611511</v>
      </c>
      <c r="D500" s="52"/>
      <c r="E500" s="51"/>
      <c r="F500" s="50">
        <f>((C465-G485)^2 + (D465-H485)^2 + (E465-I485)^2 + (F465-J485)^2) *G419</f>
        <v>356.7228333541359</v>
      </c>
      <c r="G500" s="51"/>
      <c r="H500" s="50">
        <f t="shared" si="87"/>
        <v>1010.2564368562035</v>
      </c>
      <c r="I500" s="51"/>
    </row>
    <row r="501" spans="1:13" x14ac:dyDescent="0.25">
      <c r="A501" s="53">
        <f>((C466-G483)^2 + (D466-H483)^2 + (E466-I483)^2 + (F466-J483)^2) *E420</f>
        <v>1965.3726611794382</v>
      </c>
      <c r="B501" s="54"/>
      <c r="C501" s="50">
        <f>((C466-G484)^2 + (D466-H484)^2 + (E466-I484)^2 + (F466-J484)^2) *F420</f>
        <v>1919.0579443420438</v>
      </c>
      <c r="D501" s="52"/>
      <c r="E501" s="51"/>
      <c r="F501" s="50">
        <f>((C466-G485)^2 + (D466-H485)^2 + (E466-I485)^2 + (F466-J485)^2) *G420</f>
        <v>1840.8647864205104</v>
      </c>
      <c r="G501" s="51"/>
      <c r="H501" s="50">
        <f t="shared" si="87"/>
        <v>5725.2953919419924</v>
      </c>
      <c r="I501" s="51"/>
    </row>
    <row r="502" spans="1:13" x14ac:dyDescent="0.25">
      <c r="A502" s="53">
        <f>((C467-G483)^2 + (D467-H483)^2 + (E467-I483)^2 + (F467-J483)^2) *E421</f>
        <v>1285.0271005870723</v>
      </c>
      <c r="B502" s="54"/>
      <c r="C502" s="50">
        <f>((C467-G484)^2 + (D467-H484)^2 + (E467-I484)^2 + (F467-J484)^2) *F421</f>
        <v>1312.691776195604</v>
      </c>
      <c r="D502" s="52"/>
      <c r="E502" s="51"/>
      <c r="F502" s="50">
        <f>((C467-G485)^2 + (D467-H485)^2 + (E467-I485)^2 + (F467-J485)^2) *G421</f>
        <v>1384.1761913025678</v>
      </c>
      <c r="G502" s="51"/>
      <c r="H502" s="50">
        <f t="shared" si="87"/>
        <v>3981.895068085244</v>
      </c>
      <c r="I502" s="51"/>
    </row>
    <row r="503" spans="1:13" x14ac:dyDescent="0.25">
      <c r="A503" s="53">
        <f>((C468-G483)^2 + (D468-H483)^2 + (E468-I483)^2 + (F468-J483)^2) *E422</f>
        <v>151.21142302852695</v>
      </c>
      <c r="B503" s="54"/>
      <c r="C503" s="50">
        <f>((C468-G484)^2 + (D468-H484)^2 + (E468-I484)^2 + (F468-J484)^2) *F422</f>
        <v>148.8191833967162</v>
      </c>
      <c r="D503" s="52"/>
      <c r="E503" s="51"/>
      <c r="F503" s="50">
        <f>((C468-G485)^2 + (D468-H485)^2 + (E468-I485)^2 + (F468-J485)^2) *G422</f>
        <v>180.84421979957909</v>
      </c>
      <c r="G503" s="51"/>
      <c r="H503" s="50">
        <f t="shared" si="87"/>
        <v>480.87482622482224</v>
      </c>
      <c r="I503" s="51"/>
    </row>
    <row r="504" spans="1:13" x14ac:dyDescent="0.25">
      <c r="A504" s="53">
        <f>((C469-G483)^2 + (D469-H483)^2 + (E469-I483)^2 + (F469-J483)^2) *E423</f>
        <v>3445.1449955329608</v>
      </c>
      <c r="B504" s="54"/>
      <c r="C504" s="50">
        <f>((C469-G484)^2 + (D469-H484)^2 + (E469-I484)^2 + (F469-J484)^2) *F423</f>
        <v>3423.0599467397856</v>
      </c>
      <c r="D504" s="52"/>
      <c r="E504" s="51"/>
      <c r="F504" s="50">
        <f>((C469-G485)^2 + (D469-H485)^2 + (E469-I485)^2 + (F469-J485)^2) *G423</f>
        <v>3358.2197559501246</v>
      </c>
      <c r="G504" s="51"/>
      <c r="H504" s="50">
        <f t="shared" si="87"/>
        <v>10226.424698222872</v>
      </c>
      <c r="I504" s="51"/>
    </row>
    <row r="505" spans="1:13" x14ac:dyDescent="0.25">
      <c r="A505" s="53">
        <f>((C470-G483)^2 + (D470-H483)^2 + (E470-I483)^2 + (F470-J483)^2) *E424</f>
        <v>727.47367946546751</v>
      </c>
      <c r="B505" s="54"/>
      <c r="C505" s="50">
        <f>((C470-G484)^2 + (D470-H484)^2 + (E470-I484)^2 + (F470-J484)^2) *F424</f>
        <v>722.66158274591783</v>
      </c>
      <c r="D505" s="52"/>
      <c r="E505" s="51"/>
      <c r="F505" s="50">
        <f>((C470-G485)^2 + (D470-H485)^2 + (E470-I485)^2 + (F470-J485)^2) *G424</f>
        <v>776.60623429471457</v>
      </c>
      <c r="G505" s="51"/>
      <c r="H505" s="50">
        <f t="shared" si="87"/>
        <v>2226.7414965060998</v>
      </c>
      <c r="I505" s="51"/>
    </row>
    <row r="506" spans="1:13" x14ac:dyDescent="0.25">
      <c r="A506" s="53">
        <f>((C471-G483)^2 + (D471-H483)^2 + (E471-I483)^2 + (F471-J483)^2) *E425</f>
        <v>75.591187178753088</v>
      </c>
      <c r="B506" s="54"/>
      <c r="C506" s="50">
        <f>((C471-G484)^2 + (D471-H484)^2 + (E471-I484)^2 + (F471-J484)^2) *F425</f>
        <v>84.330559449360052</v>
      </c>
      <c r="D506" s="52"/>
      <c r="E506" s="51"/>
      <c r="F506" s="50">
        <f>((C471-G485)^2 + (D471-H485)^2 + (E471-I485)^2 + (F471-J485)^2) *G425</f>
        <v>105.40053035861064</v>
      </c>
      <c r="G506" s="51"/>
      <c r="H506" s="50">
        <f t="shared" si="87"/>
        <v>265.32227698672375</v>
      </c>
      <c r="I506" s="51"/>
    </row>
    <row r="507" spans="1:13" x14ac:dyDescent="0.25">
      <c r="A507" s="53">
        <f>((C472-G483)^2 + (D472-H483)^2 + (E472-I483)^2 + (F472-J483)^2) *E426</f>
        <v>2280.3437099835783</v>
      </c>
      <c r="B507" s="54"/>
      <c r="C507" s="50">
        <f>((C472-G484)^2 + (D472-H484)^2 + (E472-I484)^2 + (F472-J484)^2) *F426</f>
        <v>2280.196792563333</v>
      </c>
      <c r="D507" s="52"/>
      <c r="E507" s="51"/>
      <c r="F507" s="50">
        <f>((C472-G485)^2 + (D472-H485)^2 + (E472-I485)^2 + (F472-J485)^2) *G426</f>
        <v>2161.5628398145618</v>
      </c>
      <c r="G507" s="51"/>
      <c r="H507" s="50">
        <f t="shared" si="87"/>
        <v>6722.1033423614736</v>
      </c>
      <c r="I507" s="51"/>
    </row>
    <row r="508" spans="1:13" x14ac:dyDescent="0.25">
      <c r="A508" s="55" t="s">
        <v>116</v>
      </c>
      <c r="B508" s="56"/>
      <c r="C508" s="56"/>
      <c r="D508" s="56"/>
      <c r="E508" s="56"/>
      <c r="F508" s="56"/>
      <c r="G508" s="57"/>
      <c r="H508" s="55">
        <f>SUM(H498:I507)</f>
        <v>38908.262737284058</v>
      </c>
      <c r="I508" s="57"/>
    </row>
    <row r="511" spans="1:13" x14ac:dyDescent="0.25">
      <c r="A511" s="58" t="s">
        <v>117</v>
      </c>
      <c r="B511" s="58"/>
      <c r="C511" s="58"/>
      <c r="D511" s="58"/>
      <c r="E511" s="58"/>
    </row>
    <row r="518" spans="1:18" x14ac:dyDescent="0.25">
      <c r="A518" s="40" t="s">
        <v>118</v>
      </c>
      <c r="B518" s="41"/>
      <c r="C518" s="41"/>
      <c r="D518" s="41"/>
      <c r="E518" s="41"/>
      <c r="F518" s="41"/>
      <c r="G518" s="41"/>
      <c r="H518" s="41"/>
      <c r="I518" s="42"/>
      <c r="K518" s="40" t="s">
        <v>85</v>
      </c>
      <c r="L518" s="41"/>
      <c r="M518" s="41"/>
      <c r="N518" s="41"/>
      <c r="O518" s="41"/>
      <c r="P518" s="41"/>
      <c r="Q518" s="41"/>
      <c r="R518" s="42"/>
    </row>
    <row r="519" spans="1:18" x14ac:dyDescent="0.25">
      <c r="A519" s="40" t="s">
        <v>51</v>
      </c>
      <c r="B519" s="42"/>
      <c r="C519" s="40" t="s">
        <v>52</v>
      </c>
      <c r="D519" s="41"/>
      <c r="E519" s="42"/>
      <c r="F519" s="40" t="s">
        <v>53</v>
      </c>
      <c r="G519" s="42"/>
      <c r="H519" s="40" t="s">
        <v>55</v>
      </c>
      <c r="I519" s="42"/>
      <c r="K519" s="40" t="s">
        <v>119</v>
      </c>
      <c r="L519" s="42"/>
      <c r="M519" s="40" t="s">
        <v>120</v>
      </c>
      <c r="N519" s="41"/>
      <c r="O519" s="42"/>
      <c r="P519" s="40" t="s">
        <v>121</v>
      </c>
      <c r="Q519" s="41"/>
      <c r="R519" s="42"/>
    </row>
    <row r="520" spans="1:18" x14ac:dyDescent="0.25">
      <c r="A520" s="50">
        <f>((C463-G483)^2 + (D463-H483)^2 + (E463-I483)^2 + (F463-J483)^2) ^ (-1/(5-1))</f>
        <v>0.10644460686454267</v>
      </c>
      <c r="B520" s="51"/>
      <c r="C520" s="50">
        <f>((C463-G484)^2 + (D463-H484)^2 + (E463-I484)^2 + (F463-J484)^2) ^ (-1/(5-1))</f>
        <v>0.10785806872964392</v>
      </c>
      <c r="D520" s="52"/>
      <c r="E520" s="51"/>
      <c r="F520" s="50">
        <f>((C463-G485)^2 + (D463-H485)^2 + (E463-I485)^2 + (F463-J485)^2) ^ (-1/(5-1))</f>
        <v>0.11853691373012397</v>
      </c>
      <c r="G520" s="51"/>
      <c r="H520" s="50">
        <f>SUM(A520:G520)</f>
        <v>0.33283958932431057</v>
      </c>
      <c r="I520" s="51"/>
      <c r="K520" s="50">
        <f>A520/H520</f>
        <v>0.31980752974919013</v>
      </c>
      <c r="L520" s="51"/>
      <c r="M520" s="50">
        <f>C520/H520</f>
        <v>0.32405420565685689</v>
      </c>
      <c r="N520" s="52"/>
      <c r="O520" s="51"/>
      <c r="P520" s="50">
        <f>F520/H520</f>
        <v>0.35613826459395298</v>
      </c>
      <c r="Q520" s="52"/>
      <c r="R520" s="51"/>
    </row>
    <row r="521" spans="1:18" x14ac:dyDescent="0.25">
      <c r="A521" s="50">
        <f>((C464-G483)^2 + (D464-H483)^2 + (E464-I483)^2 + (F464-J483)^2) ^ (-1/(5-1))</f>
        <v>8.883587134127563E-2</v>
      </c>
      <c r="B521" s="51"/>
      <c r="C521" s="50">
        <f>((C464-G484)^2 + (D464-H484)^2 + (E464-I484)^2 + (F464-J484)^2) ^ (-1/(5-1))</f>
        <v>8.8072902903469613E-2</v>
      </c>
      <c r="D521" s="52"/>
      <c r="E521" s="51"/>
      <c r="F521" s="50">
        <f>((C464-G485)^2 + (D464-H485)^2 + (E464-I485)^2 + (F464-J485)^2) ^ (-1/(5-1))</f>
        <v>8.1266082474932735E-2</v>
      </c>
      <c r="G521" s="51"/>
      <c r="H521" s="50">
        <f t="shared" ref="H521:H529" si="88">SUM(A521:G521)</f>
        <v>0.25817485671967799</v>
      </c>
      <c r="I521" s="51"/>
      <c r="K521" s="50">
        <f t="shared" ref="K521:K529" si="89">A521/H521</f>
        <v>0.34409187815578862</v>
      </c>
      <c r="L521" s="51"/>
      <c r="M521" s="50">
        <f t="shared" ref="M521:M529" si="90">C521/H521</f>
        <v>0.34113663903025893</v>
      </c>
      <c r="N521" s="52"/>
      <c r="O521" s="51"/>
      <c r="P521" s="50">
        <f t="shared" ref="P521:P529" si="91">F521/H521</f>
        <v>0.31477148281395234</v>
      </c>
      <c r="Q521" s="52"/>
      <c r="R521" s="51"/>
    </row>
    <row r="522" spans="1:18" x14ac:dyDescent="0.25">
      <c r="A522" s="50">
        <f>((C465-G483)^2 + (D465-H483)^2 + (E465-I483)^2 + (F465-J483)^2) ^ (-1/(5-1))</f>
        <v>0.13569194255508862</v>
      </c>
      <c r="B522" s="51"/>
      <c r="C522" s="50">
        <f>((C465-G484)^2 + (D465-H484)^2 + (E465-I484)^2 + (F465-J484)^2) ^ (-1/(5-1))</f>
        <v>0.13714064412425372</v>
      </c>
      <c r="D522" s="52"/>
      <c r="E522" s="51"/>
      <c r="F522" s="50">
        <f>((C465-G485)^2 + (D465-H485)^2 + (E465-I485)^2 + (F465-J485)^2) ^ (-1/(5-1))</f>
        <v>0.1316105955596743</v>
      </c>
      <c r="G522" s="51"/>
      <c r="H522" s="50">
        <f t="shared" si="88"/>
        <v>0.40444318223901665</v>
      </c>
      <c r="I522" s="51"/>
      <c r="K522" s="50">
        <f t="shared" si="89"/>
        <v>0.33550310281877316</v>
      </c>
      <c r="L522" s="51"/>
      <c r="M522" s="50">
        <f t="shared" si="90"/>
        <v>0.33908506842676051</v>
      </c>
      <c r="N522" s="52"/>
      <c r="O522" s="51"/>
      <c r="P522" s="50">
        <f t="shared" si="91"/>
        <v>0.32541182875446634</v>
      </c>
      <c r="Q522" s="52"/>
      <c r="R522" s="51"/>
    </row>
    <row r="523" spans="1:18" x14ac:dyDescent="0.25">
      <c r="A523" s="50">
        <f>((C466-G483)^2 + (D466-H483)^2 + (E466-I483)^2 + (F466-J483)^2) ^ (-1/(5-1))</f>
        <v>8.6249084729648429E-2</v>
      </c>
      <c r="B523" s="51"/>
      <c r="C523" s="50">
        <f>((C466-G484)^2 + (D466-H484)^2 + (E466-I484)^2 + (F466-J484)^2) ^ (-1/(5-1))</f>
        <v>8.6271302109022882E-2</v>
      </c>
      <c r="D523" s="52"/>
      <c r="E523" s="51"/>
      <c r="F523" s="50">
        <f>((C466-G485)^2 + (D466-H485)^2 + (E466-I485)^2 + (F466-J485)^2) ^ (-1/(5-1))</f>
        <v>8.9563518717623775E-2</v>
      </c>
      <c r="G523" s="51"/>
      <c r="H523" s="50">
        <f t="shared" si="88"/>
        <v>0.26208390555629513</v>
      </c>
      <c r="I523" s="51"/>
      <c r="K523" s="50">
        <f t="shared" si="89"/>
        <v>0.32908958887260742</v>
      </c>
      <c r="L523" s="51"/>
      <c r="M523" s="50">
        <f t="shared" si="90"/>
        <v>0.32917436088227087</v>
      </c>
      <c r="N523" s="52"/>
      <c r="O523" s="51"/>
      <c r="P523" s="50">
        <f t="shared" si="91"/>
        <v>0.3417360502451216</v>
      </c>
      <c r="Q523" s="52"/>
      <c r="R523" s="51"/>
    </row>
    <row r="524" spans="1:18" x14ac:dyDescent="0.25">
      <c r="A524" s="50">
        <f>((C467-G483)^2 + (D467-H483)^2 + (E467-I483)^2 + (F467-J483)^2) ^ (-1/(5-1))</f>
        <v>9.8991386322838174E-2</v>
      </c>
      <c r="B524" s="51"/>
      <c r="C524" s="50">
        <f>((C467-G484)^2 + (D467-H484)^2 + (E467-I484)^2 + (F467-J484)^2) ^ (-1/(5-1))</f>
        <v>9.8213712058832198E-2</v>
      </c>
      <c r="D524" s="52"/>
      <c r="E524" s="51"/>
      <c r="F524" s="50">
        <f>((C467-G485)^2 + (D467-H485)^2 + (E467-I485)^2 + (F467-J485)^2) ^ (-1/(5-1))</f>
        <v>8.9683282782938453E-2</v>
      </c>
      <c r="G524" s="51"/>
      <c r="H524" s="50">
        <f t="shared" si="88"/>
        <v>0.28688838116460885</v>
      </c>
      <c r="I524" s="51"/>
      <c r="K524" s="50">
        <f t="shared" si="89"/>
        <v>0.34505191852311223</v>
      </c>
      <c r="L524" s="51"/>
      <c r="M524" s="50">
        <f t="shared" si="90"/>
        <v>0.34234119785589995</v>
      </c>
      <c r="N524" s="52"/>
      <c r="O524" s="51"/>
      <c r="P524" s="50">
        <f t="shared" si="91"/>
        <v>0.31260688362098776</v>
      </c>
      <c r="Q524" s="52"/>
      <c r="R524" s="51"/>
    </row>
    <row r="525" spans="1:18" x14ac:dyDescent="0.25">
      <c r="A525" s="50">
        <f>((C468-G483)^2 + (D468-H483)^2 + (E468-I483)^2 + (F468-J483)^2) ^ (-1/(5-1))</f>
        <v>0.17917448184452434</v>
      </c>
      <c r="B525" s="51"/>
      <c r="C525" s="50">
        <f>((C468-G484)^2 + (D468-H484)^2 + (E468-I484)^2 + (F468-J484)^2) ^ (-1/(5-1))</f>
        <v>0.17251945829347756</v>
      </c>
      <c r="D525" s="52"/>
      <c r="E525" s="51"/>
      <c r="F525" s="50">
        <f>((C468-G485)^2 + (D468-H485)^2 + (E468-I485)^2 + (F468-J485)^2) ^ (-1/(5-1))</f>
        <v>0.13418785677226161</v>
      </c>
      <c r="G525" s="51"/>
      <c r="H525" s="50">
        <f t="shared" si="88"/>
        <v>0.48588179691026356</v>
      </c>
      <c r="I525" s="51"/>
      <c r="K525" s="50">
        <f t="shared" si="89"/>
        <v>0.36876146211671246</v>
      </c>
      <c r="L525" s="51"/>
      <c r="M525" s="50">
        <f t="shared" si="90"/>
        <v>0.35506466673691789</v>
      </c>
      <c r="N525" s="52"/>
      <c r="O525" s="51"/>
      <c r="P525" s="50">
        <f t="shared" si="91"/>
        <v>0.27617387114636949</v>
      </c>
      <c r="Q525" s="52"/>
      <c r="R525" s="51"/>
    </row>
    <row r="526" spans="1:18" x14ac:dyDescent="0.25">
      <c r="A526" s="50">
        <f>((C469-G483)^2 + (D469-H483)^2 + (E469-I483)^2 + (F469-J483)^2) ^ (-1/(5-1))</f>
        <v>7.3942451273103185E-2</v>
      </c>
      <c r="B526" s="51"/>
      <c r="C526" s="50">
        <f>((C469-G484)^2 + (D469-H484)^2 + (E469-I484)^2 + (F469-J484)^2) ^ (-1/(5-1))</f>
        <v>7.4331434619536507E-2</v>
      </c>
      <c r="D526" s="52"/>
      <c r="E526" s="51"/>
      <c r="F526" s="50">
        <f>((C469-G485)^2 + (D469-H485)^2 + (E469-I485)^2 + (F469-J485)^2) ^ (-1/(5-1))</f>
        <v>7.8359231283214328E-2</v>
      </c>
      <c r="G526" s="51"/>
      <c r="H526" s="50">
        <f t="shared" si="88"/>
        <v>0.22663311717585399</v>
      </c>
      <c r="I526" s="51"/>
      <c r="K526" s="50">
        <f t="shared" si="89"/>
        <v>0.32626498807642568</v>
      </c>
      <c r="L526" s="51"/>
      <c r="M526" s="50">
        <f t="shared" si="90"/>
        <v>0.32798134511762322</v>
      </c>
      <c r="N526" s="52"/>
      <c r="O526" s="51"/>
      <c r="P526" s="50">
        <f t="shared" si="91"/>
        <v>0.34575366680595127</v>
      </c>
      <c r="Q526" s="52"/>
      <c r="R526" s="51"/>
    </row>
    <row r="527" spans="1:18" x14ac:dyDescent="0.25">
      <c r="A527" s="50">
        <f>((C470-G483)^2 + (D470-H483)^2 + (E470-I483)^2 + (F470-J483)^2) ^ (-1/(5-1))</f>
        <v>0.11617297438661971</v>
      </c>
      <c r="B527" s="51"/>
      <c r="C527" s="50">
        <f>((C470-G484)^2 + (D470-H484)^2 + (E470-I484)^2 + (F470-J484)^2) ^ (-1/(5-1))</f>
        <v>0.11422632874027178</v>
      </c>
      <c r="D527" s="52"/>
      <c r="E527" s="51"/>
      <c r="F527" s="50">
        <f>((C470-G485)^2 + (D470-H485)^2 + (E470-I485)^2 + (F470-J485)^2) ^ (-1/(5-1))</f>
        <v>0.10116961075756525</v>
      </c>
      <c r="G527" s="51"/>
      <c r="H527" s="50">
        <f t="shared" si="88"/>
        <v>0.33156891388445675</v>
      </c>
      <c r="I527" s="51"/>
      <c r="K527" s="50">
        <f t="shared" si="89"/>
        <v>0.35037354082929201</v>
      </c>
      <c r="L527" s="51"/>
      <c r="M527" s="50">
        <f t="shared" si="90"/>
        <v>0.34450252709781087</v>
      </c>
      <c r="N527" s="52"/>
      <c r="O527" s="51"/>
      <c r="P527" s="50">
        <f t="shared" si="91"/>
        <v>0.30512393207289712</v>
      </c>
      <c r="Q527" s="52"/>
      <c r="R527" s="51"/>
    </row>
    <row r="528" spans="1:18" x14ac:dyDescent="0.25">
      <c r="A528" s="50">
        <f>((C471-G483)^2 + (D471-H483)^2 + (E471-I483)^2 + (F471-J483)^2) ^ (-1/(5-1))</f>
        <v>0.21072402181212016</v>
      </c>
      <c r="B528" s="51"/>
      <c r="C528" s="50">
        <f>((C471-G484)^2 + (D471-H484)^2 + (E471-I484)^2 + (F471-J484)^2) ^ (-1/(5-1))</f>
        <v>0.20476460763431731</v>
      </c>
      <c r="D528" s="52"/>
      <c r="E528" s="51"/>
      <c r="F528" s="50">
        <f>((C471-G485)^2 + (D471-H485)^2 + (E471-I485)^2 + (F471-J485)^2) ^ (-1/(5-1))</f>
        <v>0.14931647224790962</v>
      </c>
      <c r="G528" s="51"/>
      <c r="H528" s="50">
        <f t="shared" si="88"/>
        <v>0.56480510169434717</v>
      </c>
      <c r="I528" s="51"/>
      <c r="K528" s="50">
        <f t="shared" si="89"/>
        <v>0.37309156942806204</v>
      </c>
      <c r="L528" s="51"/>
      <c r="M528" s="50">
        <f t="shared" si="90"/>
        <v>0.3625402940236343</v>
      </c>
      <c r="N528" s="52"/>
      <c r="O528" s="51"/>
      <c r="P528" s="50">
        <f t="shared" si="91"/>
        <v>0.26436813654830349</v>
      </c>
      <c r="Q528" s="52"/>
      <c r="R528" s="51"/>
    </row>
    <row r="529" spans="1:18" x14ac:dyDescent="0.25">
      <c r="A529" s="50">
        <f>((C472-G483)^2 + (D472-H483)^2 + (E472-I483)^2 + (F472-J483)^2) ^ (-1/(5-1))</f>
        <v>8.1639737184943204E-2</v>
      </c>
      <c r="B529" s="51"/>
      <c r="C529" s="50">
        <f>((C472-G484)^2 + (D472-H484)^2 + (E472-I484)^2 + (F472-J484)^2) ^ (-1/(5-1))</f>
        <v>8.2205035164621978E-2</v>
      </c>
      <c r="D529" s="52"/>
      <c r="E529" s="51"/>
      <c r="F529" s="50">
        <f>((C472-G485)^2 + (D472-H485)^2 + (E472-I485)^2 + (F472-J485)^2) ^ (-1/(5-1))</f>
        <v>8.7877397398542514E-2</v>
      </c>
      <c r="G529" s="51"/>
      <c r="H529" s="50">
        <f t="shared" si="88"/>
        <v>0.25172216974810768</v>
      </c>
      <c r="I529" s="51"/>
      <c r="K529" s="50">
        <f t="shared" si="89"/>
        <v>0.32432477944488608</v>
      </c>
      <c r="L529" s="51"/>
      <c r="M529" s="50">
        <f t="shared" si="90"/>
        <v>0.32657050130658966</v>
      </c>
      <c r="N529" s="52"/>
      <c r="O529" s="51"/>
      <c r="P529" s="50">
        <f t="shared" si="91"/>
        <v>0.34910471924852432</v>
      </c>
      <c r="Q529" s="52"/>
      <c r="R529" s="51"/>
    </row>
    <row r="533" spans="1:18" ht="18.75" x14ac:dyDescent="0.25">
      <c r="A533" s="72" t="s">
        <v>131</v>
      </c>
      <c r="B533" s="72"/>
    </row>
    <row r="534" spans="1:18" x14ac:dyDescent="0.25">
      <c r="A534" s="73" t="s">
        <v>111</v>
      </c>
      <c r="B534" s="73"/>
    </row>
    <row r="535" spans="1:18" ht="23.25" x14ac:dyDescent="0.25">
      <c r="B535" s="66" t="s">
        <v>113</v>
      </c>
      <c r="C535" s="67"/>
      <c r="D535" s="68"/>
      <c r="E535" s="69"/>
      <c r="F535" s="70"/>
      <c r="G535" s="71"/>
    </row>
    <row r="536" spans="1:18" x14ac:dyDescent="0.25">
      <c r="B536" s="8" t="s">
        <v>51</v>
      </c>
      <c r="C536" s="8" t="s">
        <v>52</v>
      </c>
      <c r="D536" s="8" t="s">
        <v>53</v>
      </c>
      <c r="E536" s="22" t="s">
        <v>51</v>
      </c>
      <c r="F536" s="22" t="s">
        <v>52</v>
      </c>
      <c r="G536" s="22" t="s">
        <v>53</v>
      </c>
    </row>
    <row r="537" spans="1:18" x14ac:dyDescent="0.25">
      <c r="B537" s="1">
        <v>0.31980752974919013</v>
      </c>
      <c r="C537" s="1">
        <v>0.32405420565685689</v>
      </c>
      <c r="D537" s="1">
        <v>0.35613826459395298</v>
      </c>
      <c r="E537" s="1">
        <f>POWER(B537,2)</f>
        <v>0.10227685608427914</v>
      </c>
      <c r="F537" s="1">
        <f>POWER(C537,2)</f>
        <v>0.10501112820389649</v>
      </c>
      <c r="G537" s="1">
        <f>POWER(D537,2)</f>
        <v>0.12683446350799246</v>
      </c>
    </row>
    <row r="538" spans="1:18" x14ac:dyDescent="0.25">
      <c r="B538" s="1">
        <v>0.34409187815578862</v>
      </c>
      <c r="C538" s="1">
        <v>0.34113663903025893</v>
      </c>
      <c r="D538" s="1">
        <v>0.31477148281395234</v>
      </c>
      <c r="E538" s="1">
        <f t="shared" ref="E538:E546" si="92">POWER(B538,2)</f>
        <v>0.11839922061277808</v>
      </c>
      <c r="F538" s="1">
        <f t="shared" ref="F538:F546" si="93">POWER(C538,2)</f>
        <v>0.11637420648886118</v>
      </c>
      <c r="G538" s="1">
        <f t="shared" ref="G538:G546" si="94">POWER(D538,2)</f>
        <v>9.9081086392894299E-2</v>
      </c>
    </row>
    <row r="539" spans="1:18" x14ac:dyDescent="0.25">
      <c r="B539" s="1">
        <v>0.33550310281877316</v>
      </c>
      <c r="C539" s="1">
        <v>0.33908506842676051</v>
      </c>
      <c r="D539" s="1">
        <v>0.32541182875446634</v>
      </c>
      <c r="E539" s="1">
        <f t="shared" si="92"/>
        <v>0.11256233200102428</v>
      </c>
      <c r="F539" s="1">
        <f t="shared" si="93"/>
        <v>0.11497868362998086</v>
      </c>
      <c r="G539" s="1">
        <f t="shared" si="94"/>
        <v>0.10589285829332612</v>
      </c>
    </row>
    <row r="540" spans="1:18" x14ac:dyDescent="0.25">
      <c r="B540" s="1">
        <v>0.32908958887260742</v>
      </c>
      <c r="C540" s="1">
        <v>0.32917436088227087</v>
      </c>
      <c r="D540" s="1">
        <v>0.3417360502451216</v>
      </c>
      <c r="E540" s="1">
        <f t="shared" si="92"/>
        <v>0.10829995750434178</v>
      </c>
      <c r="F540" s="1">
        <f t="shared" si="93"/>
        <v>0.1083557598622515</v>
      </c>
      <c r="G540" s="1">
        <f t="shared" si="94"/>
        <v>0.11678352803713628</v>
      </c>
    </row>
    <row r="541" spans="1:18" x14ac:dyDescent="0.25">
      <c r="B541" s="1">
        <v>0.34505191852311223</v>
      </c>
      <c r="C541" s="1">
        <v>0.34234119785589995</v>
      </c>
      <c r="D541" s="1">
        <v>0.31260688362098776</v>
      </c>
      <c r="E541" s="1">
        <f t="shared" si="92"/>
        <v>0.11906082647648049</v>
      </c>
      <c r="F541" s="1">
        <f t="shared" si="93"/>
        <v>0.11719749574941243</v>
      </c>
      <c r="G541" s="1">
        <f t="shared" si="94"/>
        <v>9.7723063687225789E-2</v>
      </c>
    </row>
    <row r="542" spans="1:18" x14ac:dyDescent="0.25">
      <c r="B542" s="1">
        <v>0.36876146211671246</v>
      </c>
      <c r="C542" s="1">
        <v>0.35506466673691789</v>
      </c>
      <c r="D542" s="1">
        <v>0.27617387114636949</v>
      </c>
      <c r="E542" s="1">
        <f t="shared" si="92"/>
        <v>0.13598501594245554</v>
      </c>
      <c r="F542" s="1">
        <f t="shared" si="93"/>
        <v>0.12607091756499855</v>
      </c>
      <c r="G542" s="1">
        <f t="shared" si="94"/>
        <v>7.6272007103971501E-2</v>
      </c>
    </row>
    <row r="543" spans="1:18" x14ac:dyDescent="0.25">
      <c r="B543" s="1">
        <v>0.32626498807642568</v>
      </c>
      <c r="C543" s="1">
        <v>0.32798134511762322</v>
      </c>
      <c r="D543" s="1">
        <v>0.34575366680595127</v>
      </c>
      <c r="E543" s="1">
        <f t="shared" si="92"/>
        <v>0.10644884244451019</v>
      </c>
      <c r="F543" s="1">
        <f t="shared" si="93"/>
        <v>0.10757176274516547</v>
      </c>
      <c r="G543" s="1">
        <f t="shared" si="94"/>
        <v>0.11954559810976076</v>
      </c>
    </row>
    <row r="544" spans="1:18" x14ac:dyDescent="0.25">
      <c r="B544" s="1">
        <v>0.35037354082929201</v>
      </c>
      <c r="C544" s="1">
        <v>0.34450252709781087</v>
      </c>
      <c r="D544" s="1">
        <v>0.30512393207289712</v>
      </c>
      <c r="E544" s="1">
        <f t="shared" si="92"/>
        <v>0.12276161811325555</v>
      </c>
      <c r="F544" s="1">
        <f t="shared" si="93"/>
        <v>0.11868199117677791</v>
      </c>
      <c r="G544" s="1">
        <f t="shared" si="94"/>
        <v>9.3100613923625938E-2</v>
      </c>
    </row>
    <row r="545" spans="2:11" x14ac:dyDescent="0.25">
      <c r="B545" s="1">
        <v>0.37309156942806204</v>
      </c>
      <c r="C545" s="1">
        <v>0.3625402940236343</v>
      </c>
      <c r="D545" s="1">
        <v>0.26436813654830349</v>
      </c>
      <c r="E545" s="1">
        <f t="shared" si="92"/>
        <v>0.13919731917829445</v>
      </c>
      <c r="F545" s="1">
        <f t="shared" si="93"/>
        <v>0.13143546479074322</v>
      </c>
      <c r="G545" s="1">
        <f t="shared" si="94"/>
        <v>6.9890511622022436E-2</v>
      </c>
    </row>
    <row r="546" spans="2:11" x14ac:dyDescent="0.25">
      <c r="B546" s="1">
        <v>0.32432477944488608</v>
      </c>
      <c r="C546" s="1">
        <v>0.32657050130658966</v>
      </c>
      <c r="D546" s="1">
        <v>0.34910471924852432</v>
      </c>
      <c r="E546" s="1">
        <f t="shared" si="92"/>
        <v>0.10518656256197401</v>
      </c>
      <c r="F546" s="1">
        <f t="shared" si="93"/>
        <v>0.10664829232363728</v>
      </c>
      <c r="G546" s="1">
        <f t="shared" si="94"/>
        <v>0.12187410500159099</v>
      </c>
    </row>
    <row r="547" spans="2:11" ht="36.75" customHeight="1" x14ac:dyDescent="0.25">
      <c r="B547" s="63"/>
      <c r="C547" s="64"/>
      <c r="D547" s="65"/>
      <c r="E547" s="23">
        <f>SUM(E537:E546)</f>
        <v>1.1701785509193936</v>
      </c>
      <c r="F547" s="23">
        <f>SUM(F537:F546)</f>
        <v>1.152325702535725</v>
      </c>
      <c r="G547" s="23">
        <f>SUM(G537:G546)</f>
        <v>1.0269978356795464</v>
      </c>
    </row>
    <row r="551" spans="2:11" x14ac:dyDescent="0.25">
      <c r="B551" s="48" t="s">
        <v>2</v>
      </c>
      <c r="C551" s="34" t="s">
        <v>3</v>
      </c>
      <c r="D551" s="35"/>
      <c r="E551" s="35"/>
      <c r="F551" s="36"/>
      <c r="G551" s="48" t="s">
        <v>51</v>
      </c>
      <c r="H551" s="48" t="s">
        <v>57</v>
      </c>
      <c r="I551" s="48" t="s">
        <v>58</v>
      </c>
      <c r="J551" s="48" t="s">
        <v>59</v>
      </c>
      <c r="K551" s="48" t="s">
        <v>60</v>
      </c>
    </row>
    <row r="552" spans="2:11" x14ac:dyDescent="0.25">
      <c r="B552" s="49"/>
      <c r="C552" s="8" t="s">
        <v>4</v>
      </c>
      <c r="D552" s="8" t="s">
        <v>5</v>
      </c>
      <c r="E552" s="8" t="s">
        <v>6</v>
      </c>
      <c r="F552" s="8" t="s">
        <v>7</v>
      </c>
      <c r="G552" s="49"/>
      <c r="H552" s="49"/>
      <c r="I552" s="49"/>
      <c r="J552" s="49"/>
      <c r="K552" s="49"/>
    </row>
    <row r="553" spans="2:11" x14ac:dyDescent="0.25">
      <c r="B553" s="2" t="s">
        <v>9</v>
      </c>
      <c r="C553" s="2">
        <v>100</v>
      </c>
      <c r="D553" s="2">
        <v>80</v>
      </c>
      <c r="E553" s="2">
        <v>90</v>
      </c>
      <c r="F553" s="2">
        <v>150</v>
      </c>
      <c r="G553" s="2">
        <f>POWER(B537,2)</f>
        <v>0.10227685608427914</v>
      </c>
      <c r="H553" s="2">
        <f>C553*G553</f>
        <v>10.227685608427914</v>
      </c>
      <c r="I553" s="2">
        <f>D553*G553</f>
        <v>8.1821484867423315</v>
      </c>
      <c r="J553" s="2">
        <f>E553*G553</f>
        <v>9.2049170475851216</v>
      </c>
      <c r="K553" s="2">
        <f>F553*G553</f>
        <v>15.341528412641871</v>
      </c>
    </row>
    <row r="554" spans="2:11" x14ac:dyDescent="0.25">
      <c r="B554" s="2" t="s">
        <v>10</v>
      </c>
      <c r="C554" s="2">
        <v>10</v>
      </c>
      <c r="D554" s="2">
        <v>6</v>
      </c>
      <c r="E554" s="2">
        <v>20</v>
      </c>
      <c r="F554" s="2">
        <v>8</v>
      </c>
      <c r="G554" s="2">
        <f t="shared" ref="G554:G562" si="95">POWER(B538,2)</f>
        <v>0.11839922061277808</v>
      </c>
      <c r="H554" s="2">
        <f t="shared" ref="H554:H562" si="96">C554*G554</f>
        <v>1.1839922061277808</v>
      </c>
      <c r="I554" s="2">
        <f t="shared" ref="I554:I562" si="97">D554*G554</f>
        <v>0.71039532367666847</v>
      </c>
      <c r="J554" s="2">
        <f t="shared" ref="J554:J562" si="98">E554*G554</f>
        <v>2.3679844122555616</v>
      </c>
      <c r="K554" s="2">
        <f t="shared" ref="K554:K562" si="99">F554*G554</f>
        <v>0.94719376490222462</v>
      </c>
    </row>
    <row r="555" spans="2:11" x14ac:dyDescent="0.25">
      <c r="B555" s="2" t="s">
        <v>11</v>
      </c>
      <c r="C555" s="2">
        <v>81</v>
      </c>
      <c r="D555" s="2">
        <v>10</v>
      </c>
      <c r="E555" s="2">
        <v>103</v>
      </c>
      <c r="F555" s="2">
        <v>94</v>
      </c>
      <c r="G555" s="2">
        <f t="shared" si="95"/>
        <v>0.11256233200102428</v>
      </c>
      <c r="H555" s="2">
        <f t="shared" si="96"/>
        <v>9.1175488920829668</v>
      </c>
      <c r="I555" s="2">
        <f t="shared" si="97"/>
        <v>1.1256233200102428</v>
      </c>
      <c r="J555" s="2">
        <f t="shared" si="98"/>
        <v>11.593920196105501</v>
      </c>
      <c r="K555" s="2">
        <f t="shared" si="99"/>
        <v>10.580859208096282</v>
      </c>
    </row>
    <row r="556" spans="2:11" x14ac:dyDescent="0.25">
      <c r="B556" s="2" t="s">
        <v>12</v>
      </c>
      <c r="C556" s="2">
        <v>200</v>
      </c>
      <c r="D556" s="2">
        <v>120</v>
      </c>
      <c r="E556" s="2">
        <v>74</v>
      </c>
      <c r="F556" s="2">
        <v>27</v>
      </c>
      <c r="G556" s="2">
        <f t="shared" si="95"/>
        <v>0.10829995750434178</v>
      </c>
      <c r="H556" s="2">
        <f t="shared" si="96"/>
        <v>21.659991500868355</v>
      </c>
      <c r="I556" s="2">
        <f t="shared" si="97"/>
        <v>12.995994900521014</v>
      </c>
      <c r="J556" s="2">
        <f t="shared" si="98"/>
        <v>8.0141968553212912</v>
      </c>
      <c r="K556" s="2">
        <f t="shared" si="99"/>
        <v>2.9240988526172282</v>
      </c>
    </row>
    <row r="557" spans="2:11" x14ac:dyDescent="0.25">
      <c r="B557" s="2" t="s">
        <v>13</v>
      </c>
      <c r="C557" s="2">
        <v>22</v>
      </c>
      <c r="D557" s="2">
        <v>17</v>
      </c>
      <c r="E557" s="2">
        <v>10</v>
      </c>
      <c r="F557" s="2">
        <v>66</v>
      </c>
      <c r="G557" s="2">
        <f t="shared" si="95"/>
        <v>0.11906082647648049</v>
      </c>
      <c r="H557" s="2">
        <f t="shared" si="96"/>
        <v>2.6193381824825708</v>
      </c>
      <c r="I557" s="2">
        <f t="shared" si="97"/>
        <v>2.0240340501001683</v>
      </c>
      <c r="J557" s="2">
        <f t="shared" si="98"/>
        <v>1.1906082647648049</v>
      </c>
      <c r="K557" s="2">
        <f t="shared" si="99"/>
        <v>7.8580145474477119</v>
      </c>
    </row>
    <row r="558" spans="2:11" x14ac:dyDescent="0.25">
      <c r="B558" s="2" t="s">
        <v>14</v>
      </c>
      <c r="C558" s="2">
        <v>90</v>
      </c>
      <c r="D558" s="2">
        <v>28</v>
      </c>
      <c r="E558" s="2">
        <v>60</v>
      </c>
      <c r="F558" s="2">
        <v>49</v>
      </c>
      <c r="G558" s="2">
        <f t="shared" si="95"/>
        <v>0.13598501594245554</v>
      </c>
      <c r="H558" s="2">
        <f t="shared" si="96"/>
        <v>12.238651434821</v>
      </c>
      <c r="I558" s="2">
        <f t="shared" si="97"/>
        <v>3.807580446388755</v>
      </c>
      <c r="J558" s="2">
        <f t="shared" si="98"/>
        <v>8.1591009565473325</v>
      </c>
      <c r="K558" s="2">
        <f t="shared" si="99"/>
        <v>6.6632657811803213</v>
      </c>
    </row>
    <row r="559" spans="2:11" x14ac:dyDescent="0.25">
      <c r="B559" s="2" t="s">
        <v>15</v>
      </c>
      <c r="C559" s="2">
        <v>160</v>
      </c>
      <c r="D559" s="2">
        <v>88</v>
      </c>
      <c r="E559" s="2">
        <v>236</v>
      </c>
      <c r="F559" s="2">
        <v>95</v>
      </c>
      <c r="G559" s="2">
        <f t="shared" si="95"/>
        <v>0.10644884244451019</v>
      </c>
      <c r="H559" s="2">
        <f t="shared" si="96"/>
        <v>17.031814791121633</v>
      </c>
      <c r="I559" s="2">
        <f t="shared" si="97"/>
        <v>9.3674981351168967</v>
      </c>
      <c r="J559" s="2">
        <f t="shared" si="98"/>
        <v>25.121926816904406</v>
      </c>
      <c r="K559" s="2">
        <f t="shared" si="99"/>
        <v>10.112640032228468</v>
      </c>
    </row>
    <row r="560" spans="2:11" x14ac:dyDescent="0.25">
      <c r="B560" s="2" t="s">
        <v>16</v>
      </c>
      <c r="C560" s="2">
        <v>83</v>
      </c>
      <c r="D560" s="2">
        <v>27</v>
      </c>
      <c r="E560" s="2">
        <v>16</v>
      </c>
      <c r="F560" s="2">
        <v>28</v>
      </c>
      <c r="G560" s="2">
        <f t="shared" si="95"/>
        <v>0.12276161811325555</v>
      </c>
      <c r="H560" s="2">
        <f t="shared" si="96"/>
        <v>10.18921430340021</v>
      </c>
      <c r="I560" s="2">
        <f t="shared" si="97"/>
        <v>3.3145636890578998</v>
      </c>
      <c r="J560" s="2">
        <f t="shared" si="98"/>
        <v>1.9641858898120887</v>
      </c>
      <c r="K560" s="2">
        <f t="shared" si="99"/>
        <v>3.4373253071711551</v>
      </c>
    </row>
    <row r="561" spans="2:11" x14ac:dyDescent="0.25">
      <c r="B561" s="2" t="s">
        <v>17</v>
      </c>
      <c r="C561" s="2">
        <v>90</v>
      </c>
      <c r="D561" s="2">
        <v>24</v>
      </c>
      <c r="E561" s="2">
        <v>64</v>
      </c>
      <c r="F561" s="2">
        <v>71</v>
      </c>
      <c r="G561" s="2">
        <f t="shared" si="95"/>
        <v>0.13919731917829445</v>
      </c>
      <c r="H561" s="2">
        <f t="shared" si="96"/>
        <v>12.5277587260465</v>
      </c>
      <c r="I561" s="2">
        <f t="shared" si="97"/>
        <v>3.3407356602790665</v>
      </c>
      <c r="J561" s="2">
        <f t="shared" si="98"/>
        <v>8.9086284274108447</v>
      </c>
      <c r="K561" s="2">
        <f t="shared" si="99"/>
        <v>9.8830096616589067</v>
      </c>
    </row>
    <row r="562" spans="2:11" x14ac:dyDescent="0.25">
      <c r="B562" s="2" t="s">
        <v>18</v>
      </c>
      <c r="C562" s="2">
        <v>200</v>
      </c>
      <c r="D562" s="2">
        <v>67</v>
      </c>
      <c r="E562" s="2">
        <v>83</v>
      </c>
      <c r="F562" s="2">
        <v>180</v>
      </c>
      <c r="G562" s="2">
        <f t="shared" si="95"/>
        <v>0.10518656256197401</v>
      </c>
      <c r="H562" s="2">
        <f t="shared" si="96"/>
        <v>21.037312512394802</v>
      </c>
      <c r="I562" s="2">
        <f t="shared" si="97"/>
        <v>7.0474996916522583</v>
      </c>
      <c r="J562" s="2">
        <f t="shared" si="98"/>
        <v>8.7304846926438433</v>
      </c>
      <c r="K562" s="2">
        <f t="shared" si="99"/>
        <v>18.933581261155322</v>
      </c>
    </row>
    <row r="563" spans="2:11" ht="39" customHeight="1" x14ac:dyDescent="0.25">
      <c r="B563" s="63"/>
      <c r="C563" s="64"/>
      <c r="D563" s="64"/>
      <c r="E563" s="64"/>
      <c r="F563" s="64"/>
      <c r="G563" s="65"/>
      <c r="H563" s="23">
        <f>SUM(H553:H562)</f>
        <v>117.83330815777373</v>
      </c>
      <c r="I563" s="23">
        <f>SUM(I553:I562)</f>
        <v>51.916073703545294</v>
      </c>
      <c r="J563" s="23">
        <f>SUM(J553:J562)</f>
        <v>85.2559535593508</v>
      </c>
      <c r="K563" s="23">
        <f>SUM(K553:K562)</f>
        <v>86.681516829099493</v>
      </c>
    </row>
    <row r="566" spans="2:11" x14ac:dyDescent="0.25">
      <c r="B566" s="48" t="s">
        <v>2</v>
      </c>
      <c r="C566" s="34" t="s">
        <v>3</v>
      </c>
      <c r="D566" s="35"/>
      <c r="E566" s="35"/>
      <c r="F566" s="36"/>
      <c r="G566" s="48" t="s">
        <v>52</v>
      </c>
      <c r="H566" s="48" t="s">
        <v>61</v>
      </c>
      <c r="I566" s="48" t="s">
        <v>62</v>
      </c>
      <c r="J566" s="48" t="s">
        <v>63</v>
      </c>
      <c r="K566" s="48" t="s">
        <v>64</v>
      </c>
    </row>
    <row r="567" spans="2:11" x14ac:dyDescent="0.25">
      <c r="B567" s="49"/>
      <c r="C567" s="8" t="s">
        <v>4</v>
      </c>
      <c r="D567" s="8" t="s">
        <v>5</v>
      </c>
      <c r="E567" s="8" t="s">
        <v>6</v>
      </c>
      <c r="F567" s="8" t="s">
        <v>7</v>
      </c>
      <c r="G567" s="49"/>
      <c r="H567" s="49"/>
      <c r="I567" s="49"/>
      <c r="J567" s="49"/>
      <c r="K567" s="49"/>
    </row>
    <row r="568" spans="2:11" x14ac:dyDescent="0.25">
      <c r="B568" s="2" t="s">
        <v>9</v>
      </c>
      <c r="C568" s="2">
        <v>100</v>
      </c>
      <c r="D568" s="2">
        <v>80</v>
      </c>
      <c r="E568" s="2">
        <v>90</v>
      </c>
      <c r="F568" s="2">
        <v>150</v>
      </c>
      <c r="G568" s="2">
        <f>POWER(C537,2)</f>
        <v>0.10501112820389649</v>
      </c>
      <c r="H568" s="2">
        <f>C568*G568</f>
        <v>10.501112820389649</v>
      </c>
      <c r="I568" s="2">
        <f>D568*G568</f>
        <v>8.4008902563117189</v>
      </c>
      <c r="J568" s="2">
        <f>E568*G568</f>
        <v>9.4510015383506847</v>
      </c>
      <c r="K568" s="2">
        <f>F568*G568</f>
        <v>15.751669230584474</v>
      </c>
    </row>
    <row r="569" spans="2:11" x14ac:dyDescent="0.25">
      <c r="B569" s="2" t="s">
        <v>10</v>
      </c>
      <c r="C569" s="2">
        <v>10</v>
      </c>
      <c r="D569" s="2">
        <v>6</v>
      </c>
      <c r="E569" s="2">
        <v>20</v>
      </c>
      <c r="F569" s="2">
        <v>8</v>
      </c>
      <c r="G569" s="2">
        <f t="shared" ref="G569:G577" si="100">POWER(C538,2)</f>
        <v>0.11637420648886118</v>
      </c>
      <c r="H569" s="2">
        <f t="shared" ref="H569:H577" si="101">C569*G569</f>
        <v>1.1637420648886119</v>
      </c>
      <c r="I569" s="2">
        <f t="shared" ref="I569:I577" si="102">D569*G569</f>
        <v>0.69824523893316703</v>
      </c>
      <c r="J569" s="2">
        <f t="shared" ref="J569:J577" si="103">E569*G569</f>
        <v>2.3274841297772237</v>
      </c>
      <c r="K569" s="2">
        <f t="shared" ref="K569:K577" si="104">F569*G569</f>
        <v>0.93099365191088945</v>
      </c>
    </row>
    <row r="570" spans="2:11" x14ac:dyDescent="0.25">
      <c r="B570" s="2" t="s">
        <v>11</v>
      </c>
      <c r="C570" s="2">
        <v>81</v>
      </c>
      <c r="D570" s="2">
        <v>10</v>
      </c>
      <c r="E570" s="2">
        <v>103</v>
      </c>
      <c r="F570" s="2">
        <v>94</v>
      </c>
      <c r="G570" s="2">
        <f t="shared" si="100"/>
        <v>0.11497868362998086</v>
      </c>
      <c r="H570" s="2">
        <f t="shared" si="101"/>
        <v>9.3132733740284497</v>
      </c>
      <c r="I570" s="2">
        <f t="shared" si="102"/>
        <v>1.1497868362998085</v>
      </c>
      <c r="J570" s="2">
        <f t="shared" si="103"/>
        <v>11.842804413888029</v>
      </c>
      <c r="K570" s="2">
        <f t="shared" si="104"/>
        <v>10.8079962612182</v>
      </c>
    </row>
    <row r="571" spans="2:11" x14ac:dyDescent="0.25">
      <c r="B571" s="2" t="s">
        <v>12</v>
      </c>
      <c r="C571" s="2">
        <v>200</v>
      </c>
      <c r="D571" s="2">
        <v>120</v>
      </c>
      <c r="E571" s="2">
        <v>74</v>
      </c>
      <c r="F571" s="2">
        <v>27</v>
      </c>
      <c r="G571" s="2">
        <f t="shared" si="100"/>
        <v>0.1083557598622515</v>
      </c>
      <c r="H571" s="2">
        <f t="shared" si="101"/>
        <v>21.6711519724503</v>
      </c>
      <c r="I571" s="2">
        <f t="shared" si="102"/>
        <v>13.00269118347018</v>
      </c>
      <c r="J571" s="2">
        <f t="shared" si="103"/>
        <v>8.0183262298066111</v>
      </c>
      <c r="K571" s="2">
        <f t="shared" si="104"/>
        <v>2.9256055162807906</v>
      </c>
    </row>
    <row r="572" spans="2:11" x14ac:dyDescent="0.25">
      <c r="B572" s="2" t="s">
        <v>13</v>
      </c>
      <c r="C572" s="2">
        <v>22</v>
      </c>
      <c r="D572" s="2">
        <v>17</v>
      </c>
      <c r="E572" s="2">
        <v>10</v>
      </c>
      <c r="F572" s="2">
        <v>66</v>
      </c>
      <c r="G572" s="2">
        <f t="shared" si="100"/>
        <v>0.11719749574941243</v>
      </c>
      <c r="H572" s="2">
        <f t="shared" si="101"/>
        <v>2.5783449064870734</v>
      </c>
      <c r="I572" s="2">
        <f t="shared" si="102"/>
        <v>1.9923574277400113</v>
      </c>
      <c r="J572" s="2">
        <f t="shared" si="103"/>
        <v>1.1719749574941243</v>
      </c>
      <c r="K572" s="2">
        <f t="shared" si="104"/>
        <v>7.735034719461221</v>
      </c>
    </row>
    <row r="573" spans="2:11" x14ac:dyDescent="0.25">
      <c r="B573" s="2" t="s">
        <v>14</v>
      </c>
      <c r="C573" s="2">
        <v>90</v>
      </c>
      <c r="D573" s="2">
        <v>28</v>
      </c>
      <c r="E573" s="2">
        <v>60</v>
      </c>
      <c r="F573" s="2">
        <v>49</v>
      </c>
      <c r="G573" s="2">
        <f t="shared" si="100"/>
        <v>0.12607091756499855</v>
      </c>
      <c r="H573" s="2">
        <f t="shared" si="101"/>
        <v>11.34638258084987</v>
      </c>
      <c r="I573" s="2">
        <f t="shared" si="102"/>
        <v>3.5299856918199595</v>
      </c>
      <c r="J573" s="2">
        <f t="shared" si="103"/>
        <v>7.5642550538999132</v>
      </c>
      <c r="K573" s="2">
        <f t="shared" si="104"/>
        <v>6.1774749606849291</v>
      </c>
    </row>
    <row r="574" spans="2:11" x14ac:dyDescent="0.25">
      <c r="B574" s="2" t="s">
        <v>15</v>
      </c>
      <c r="C574" s="2">
        <v>160</v>
      </c>
      <c r="D574" s="2">
        <v>88</v>
      </c>
      <c r="E574" s="2">
        <v>236</v>
      </c>
      <c r="F574" s="2">
        <v>95</v>
      </c>
      <c r="G574" s="2">
        <f t="shared" si="100"/>
        <v>0.10757176274516547</v>
      </c>
      <c r="H574" s="2">
        <f t="shared" si="101"/>
        <v>17.211482039226475</v>
      </c>
      <c r="I574" s="2">
        <f t="shared" si="102"/>
        <v>9.4663151215745618</v>
      </c>
      <c r="J574" s="2">
        <f t="shared" si="103"/>
        <v>25.386936007859052</v>
      </c>
      <c r="K574" s="2">
        <f t="shared" si="104"/>
        <v>10.21931746079072</v>
      </c>
    </row>
    <row r="575" spans="2:11" x14ac:dyDescent="0.25">
      <c r="B575" s="2" t="s">
        <v>16</v>
      </c>
      <c r="C575" s="2">
        <v>83</v>
      </c>
      <c r="D575" s="2">
        <v>27</v>
      </c>
      <c r="E575" s="2">
        <v>16</v>
      </c>
      <c r="F575" s="2">
        <v>28</v>
      </c>
      <c r="G575" s="2">
        <f t="shared" si="100"/>
        <v>0.11868199117677791</v>
      </c>
      <c r="H575" s="2">
        <f t="shared" si="101"/>
        <v>9.8506052676725666</v>
      </c>
      <c r="I575" s="2">
        <f t="shared" si="102"/>
        <v>3.2044137617730035</v>
      </c>
      <c r="J575" s="2">
        <f t="shared" si="103"/>
        <v>1.8989118588284466</v>
      </c>
      <c r="K575" s="2">
        <f t="shared" si="104"/>
        <v>3.3230957529497815</v>
      </c>
    </row>
    <row r="576" spans="2:11" x14ac:dyDescent="0.25">
      <c r="B576" s="2" t="s">
        <v>17</v>
      </c>
      <c r="C576" s="2">
        <v>90</v>
      </c>
      <c r="D576" s="2">
        <v>24</v>
      </c>
      <c r="E576" s="2">
        <v>64</v>
      </c>
      <c r="F576" s="2">
        <v>71</v>
      </c>
      <c r="G576" s="2">
        <f t="shared" si="100"/>
        <v>0.13143546479074322</v>
      </c>
      <c r="H576" s="2">
        <f t="shared" si="101"/>
        <v>11.82919183116689</v>
      </c>
      <c r="I576" s="2">
        <f t="shared" si="102"/>
        <v>3.1544511549778376</v>
      </c>
      <c r="J576" s="2">
        <f t="shared" si="103"/>
        <v>8.4118697466075663</v>
      </c>
      <c r="K576" s="2">
        <f t="shared" si="104"/>
        <v>9.3319180001427693</v>
      </c>
    </row>
    <row r="577" spans="2:11" x14ac:dyDescent="0.25">
      <c r="B577" s="2" t="s">
        <v>18</v>
      </c>
      <c r="C577" s="2">
        <v>200</v>
      </c>
      <c r="D577" s="2">
        <v>67</v>
      </c>
      <c r="E577" s="2">
        <v>83</v>
      </c>
      <c r="F577" s="2">
        <v>180</v>
      </c>
      <c r="G577" s="2">
        <f t="shared" si="100"/>
        <v>0.10664829232363728</v>
      </c>
      <c r="H577" s="2">
        <f t="shared" si="101"/>
        <v>21.329658464727455</v>
      </c>
      <c r="I577" s="2">
        <f t="shared" si="102"/>
        <v>7.1454355856836971</v>
      </c>
      <c r="J577" s="2">
        <f t="shared" si="103"/>
        <v>8.8518082628618941</v>
      </c>
      <c r="K577" s="2">
        <f t="shared" si="104"/>
        <v>19.196692618254708</v>
      </c>
    </row>
    <row r="578" spans="2:11" ht="38.25" customHeight="1" x14ac:dyDescent="0.25">
      <c r="B578" s="63"/>
      <c r="C578" s="64"/>
      <c r="D578" s="64"/>
      <c r="E578" s="64"/>
      <c r="F578" s="64"/>
      <c r="G578" s="65"/>
      <c r="H578" s="23">
        <f>SUM(H568:H577)</f>
        <v>116.79494532188734</v>
      </c>
      <c r="I578" s="23">
        <f>SUM(I568:I577)</f>
        <v>51.744572258583943</v>
      </c>
      <c r="J578" s="23">
        <f>SUM(J568:J577)</f>
        <v>84.925372199373541</v>
      </c>
      <c r="K578" s="23">
        <f>SUM(K568:K577)</f>
        <v>86.39979817227848</v>
      </c>
    </row>
    <row r="581" spans="2:11" x14ac:dyDescent="0.25">
      <c r="B581" s="48" t="s">
        <v>2</v>
      </c>
      <c r="C581" s="34" t="s">
        <v>3</v>
      </c>
      <c r="D581" s="35"/>
      <c r="E581" s="35"/>
      <c r="F581" s="36"/>
      <c r="G581" s="48" t="s">
        <v>53</v>
      </c>
      <c r="H581" s="48" t="s">
        <v>65</v>
      </c>
      <c r="I581" s="48" t="s">
        <v>66</v>
      </c>
      <c r="J581" s="48" t="s">
        <v>67</v>
      </c>
      <c r="K581" s="48" t="s">
        <v>68</v>
      </c>
    </row>
    <row r="582" spans="2:11" x14ac:dyDescent="0.25">
      <c r="B582" s="49"/>
      <c r="C582" s="8" t="s">
        <v>4</v>
      </c>
      <c r="D582" s="8" t="s">
        <v>5</v>
      </c>
      <c r="E582" s="8" t="s">
        <v>6</v>
      </c>
      <c r="F582" s="8" t="s">
        <v>7</v>
      </c>
      <c r="G582" s="49"/>
      <c r="H582" s="49"/>
      <c r="I582" s="49"/>
      <c r="J582" s="49"/>
      <c r="K582" s="49"/>
    </row>
    <row r="583" spans="2:11" x14ac:dyDescent="0.25">
      <c r="B583" s="2" t="s">
        <v>9</v>
      </c>
      <c r="C583" s="2">
        <v>100</v>
      </c>
      <c r="D583" s="2">
        <v>80</v>
      </c>
      <c r="E583" s="2">
        <v>90</v>
      </c>
      <c r="F583" s="2">
        <v>150</v>
      </c>
      <c r="G583" s="2">
        <f>POWER(D537,2)</f>
        <v>0.12683446350799246</v>
      </c>
      <c r="H583" s="2">
        <f>C583*G583</f>
        <v>12.683446350799246</v>
      </c>
      <c r="I583" s="2">
        <f>D583*G583</f>
        <v>10.146757080639397</v>
      </c>
      <c r="J583" s="2">
        <f>E583*G583</f>
        <v>11.415101715719322</v>
      </c>
      <c r="K583" s="2">
        <f>F583*G583</f>
        <v>19.025169526198869</v>
      </c>
    </row>
    <row r="584" spans="2:11" x14ac:dyDescent="0.25">
      <c r="B584" s="2" t="s">
        <v>10</v>
      </c>
      <c r="C584" s="2">
        <v>10</v>
      </c>
      <c r="D584" s="2">
        <v>6</v>
      </c>
      <c r="E584" s="2">
        <v>20</v>
      </c>
      <c r="F584" s="2">
        <v>8</v>
      </c>
      <c r="G584" s="2">
        <f t="shared" ref="G584:G592" si="105">POWER(D538,2)</f>
        <v>9.9081086392894299E-2</v>
      </c>
      <c r="H584" s="2">
        <f t="shared" ref="H584:H592" si="106">C584*G584</f>
        <v>0.99081086392894302</v>
      </c>
      <c r="I584" s="2">
        <f t="shared" ref="I584:I592" si="107">D584*G584</f>
        <v>0.59448651835736577</v>
      </c>
      <c r="J584" s="2">
        <f t="shared" ref="J584:J592" si="108">E584*G584</f>
        <v>1.981621727857886</v>
      </c>
      <c r="K584" s="2">
        <f t="shared" ref="K584:K592" si="109">F584*G584</f>
        <v>0.79264869114315439</v>
      </c>
    </row>
    <row r="585" spans="2:11" x14ac:dyDescent="0.25">
      <c r="B585" s="2" t="s">
        <v>11</v>
      </c>
      <c r="C585" s="2">
        <v>81</v>
      </c>
      <c r="D585" s="2">
        <v>10</v>
      </c>
      <c r="E585" s="2">
        <v>103</v>
      </c>
      <c r="F585" s="2">
        <v>94</v>
      </c>
      <c r="G585" s="2">
        <f t="shared" si="105"/>
        <v>0.10589285829332612</v>
      </c>
      <c r="H585" s="2">
        <f t="shared" si="106"/>
        <v>8.5773215217594156</v>
      </c>
      <c r="I585" s="2">
        <f t="shared" si="107"/>
        <v>1.0589285829332611</v>
      </c>
      <c r="J585" s="2">
        <f t="shared" si="108"/>
        <v>10.906964404212591</v>
      </c>
      <c r="K585" s="2">
        <f t="shared" si="109"/>
        <v>9.9539286795726554</v>
      </c>
    </row>
    <row r="586" spans="2:11" x14ac:dyDescent="0.25">
      <c r="B586" s="2" t="s">
        <v>12</v>
      </c>
      <c r="C586" s="2">
        <v>200</v>
      </c>
      <c r="D586" s="2">
        <v>120</v>
      </c>
      <c r="E586" s="2">
        <v>74</v>
      </c>
      <c r="F586" s="2">
        <v>27</v>
      </c>
      <c r="G586" s="2">
        <f t="shared" si="105"/>
        <v>0.11678352803713628</v>
      </c>
      <c r="H586" s="2">
        <f t="shared" si="106"/>
        <v>23.356705607427255</v>
      </c>
      <c r="I586" s="2">
        <f t="shared" si="107"/>
        <v>14.014023364456353</v>
      </c>
      <c r="J586" s="2">
        <f t="shared" si="108"/>
        <v>8.6419810747480845</v>
      </c>
      <c r="K586" s="2">
        <f t="shared" si="109"/>
        <v>3.1531552570026795</v>
      </c>
    </row>
    <row r="587" spans="2:11" x14ac:dyDescent="0.25">
      <c r="B587" s="2" t="s">
        <v>13</v>
      </c>
      <c r="C587" s="2">
        <v>22</v>
      </c>
      <c r="D587" s="2">
        <v>17</v>
      </c>
      <c r="E587" s="2">
        <v>10</v>
      </c>
      <c r="F587" s="2">
        <v>66</v>
      </c>
      <c r="G587" s="2">
        <f t="shared" si="105"/>
        <v>9.7723063687225789E-2</v>
      </c>
      <c r="H587" s="2">
        <f t="shared" si="106"/>
        <v>2.1499074011189672</v>
      </c>
      <c r="I587" s="2">
        <f t="shared" si="107"/>
        <v>1.6612920826828383</v>
      </c>
      <c r="J587" s="2">
        <f t="shared" si="108"/>
        <v>0.97723063687225786</v>
      </c>
      <c r="K587" s="2">
        <f t="shared" si="109"/>
        <v>6.4497222033569024</v>
      </c>
    </row>
    <row r="588" spans="2:11" x14ac:dyDescent="0.25">
      <c r="B588" s="2" t="s">
        <v>14</v>
      </c>
      <c r="C588" s="2">
        <v>90</v>
      </c>
      <c r="D588" s="2">
        <v>28</v>
      </c>
      <c r="E588" s="2">
        <v>60</v>
      </c>
      <c r="F588" s="2">
        <v>49</v>
      </c>
      <c r="G588" s="2">
        <f t="shared" si="105"/>
        <v>7.6272007103971501E-2</v>
      </c>
      <c r="H588" s="2">
        <f t="shared" si="106"/>
        <v>6.8644806393574349</v>
      </c>
      <c r="I588" s="2">
        <f t="shared" si="107"/>
        <v>2.1356161989112019</v>
      </c>
      <c r="J588" s="2">
        <f t="shared" si="108"/>
        <v>4.5763204262382899</v>
      </c>
      <c r="K588" s="2">
        <f t="shared" si="109"/>
        <v>3.7373283480946036</v>
      </c>
    </row>
    <row r="589" spans="2:11" x14ac:dyDescent="0.25">
      <c r="B589" s="2" t="s">
        <v>15</v>
      </c>
      <c r="C589" s="2">
        <v>160</v>
      </c>
      <c r="D589" s="2">
        <v>88</v>
      </c>
      <c r="E589" s="2">
        <v>236</v>
      </c>
      <c r="F589" s="2">
        <v>95</v>
      </c>
      <c r="G589" s="2">
        <f t="shared" si="105"/>
        <v>0.11954559810976076</v>
      </c>
      <c r="H589" s="2">
        <f t="shared" si="106"/>
        <v>19.127295697561721</v>
      </c>
      <c r="I589" s="2">
        <f t="shared" si="107"/>
        <v>10.520012633658947</v>
      </c>
      <c r="J589" s="2">
        <f t="shared" si="108"/>
        <v>28.212761153903539</v>
      </c>
      <c r="K589" s="2">
        <f t="shared" si="109"/>
        <v>11.356831820427272</v>
      </c>
    </row>
    <row r="590" spans="2:11" x14ac:dyDescent="0.25">
      <c r="B590" s="2" t="s">
        <v>16</v>
      </c>
      <c r="C590" s="2">
        <v>83</v>
      </c>
      <c r="D590" s="2">
        <v>27</v>
      </c>
      <c r="E590" s="2">
        <v>16</v>
      </c>
      <c r="F590" s="2">
        <v>28</v>
      </c>
      <c r="G590" s="2">
        <f t="shared" si="105"/>
        <v>9.3100613923625938E-2</v>
      </c>
      <c r="H590" s="2">
        <f t="shared" si="106"/>
        <v>7.7273509556609525</v>
      </c>
      <c r="I590" s="2">
        <f t="shared" si="107"/>
        <v>2.5137165759379005</v>
      </c>
      <c r="J590" s="2">
        <f t="shared" si="108"/>
        <v>1.489609822778015</v>
      </c>
      <c r="K590" s="2">
        <f t="shared" si="109"/>
        <v>2.6068171898615264</v>
      </c>
    </row>
    <row r="591" spans="2:11" x14ac:dyDescent="0.25">
      <c r="B591" s="2" t="s">
        <v>17</v>
      </c>
      <c r="C591" s="2">
        <v>90</v>
      </c>
      <c r="D591" s="2">
        <v>24</v>
      </c>
      <c r="E591" s="2">
        <v>64</v>
      </c>
      <c r="F591" s="2">
        <v>71</v>
      </c>
      <c r="G591" s="2">
        <f t="shared" si="105"/>
        <v>6.9890511622022436E-2</v>
      </c>
      <c r="H591" s="2">
        <f t="shared" si="106"/>
        <v>6.2901460459820191</v>
      </c>
      <c r="I591" s="2">
        <f t="shared" si="107"/>
        <v>1.6773722789285386</v>
      </c>
      <c r="J591" s="2">
        <f t="shared" si="108"/>
        <v>4.4729927438094359</v>
      </c>
      <c r="K591" s="2">
        <f t="shared" si="109"/>
        <v>4.9622263251635932</v>
      </c>
    </row>
    <row r="592" spans="2:11" x14ac:dyDescent="0.25">
      <c r="B592" s="2" t="s">
        <v>18</v>
      </c>
      <c r="C592" s="2">
        <v>200</v>
      </c>
      <c r="D592" s="2">
        <v>67</v>
      </c>
      <c r="E592" s="2">
        <v>83</v>
      </c>
      <c r="F592" s="2">
        <v>180</v>
      </c>
      <c r="G592" s="2">
        <f t="shared" si="105"/>
        <v>0.12187410500159099</v>
      </c>
      <c r="H592" s="2">
        <f t="shared" si="106"/>
        <v>24.374821000318196</v>
      </c>
      <c r="I592" s="2">
        <f t="shared" si="107"/>
        <v>8.1655650351065958</v>
      </c>
      <c r="J592" s="2">
        <f t="shared" si="108"/>
        <v>10.115550715132052</v>
      </c>
      <c r="K592" s="2">
        <f t="shared" si="109"/>
        <v>21.937338900286377</v>
      </c>
    </row>
    <row r="593" spans="1:11" ht="35.25" customHeight="1" x14ac:dyDescent="0.25">
      <c r="B593" s="63"/>
      <c r="C593" s="64"/>
      <c r="D593" s="64"/>
      <c r="E593" s="64"/>
      <c r="F593" s="64"/>
      <c r="G593" s="65"/>
      <c r="H593" s="23">
        <f>SUM(H583:H592)</f>
        <v>112.14228608391414</v>
      </c>
      <c r="I593" s="23">
        <f>SUM(I583:I592)</f>
        <v>52.487770351612397</v>
      </c>
      <c r="J593" s="23">
        <f>SUM(J583:J592)</f>
        <v>82.790134421271489</v>
      </c>
      <c r="K593" s="23">
        <f>SUM(K583:K592)</f>
        <v>83.975166941107631</v>
      </c>
    </row>
    <row r="595" spans="1:11" ht="18.75" x14ac:dyDescent="0.25">
      <c r="B595" s="59" t="s">
        <v>72</v>
      </c>
      <c r="C595" s="59"/>
    </row>
    <row r="596" spans="1:11" ht="39" customHeight="1" x14ac:dyDescent="0.25">
      <c r="F596" s="53"/>
      <c r="G596" s="54"/>
      <c r="H596" s="23">
        <f>SUM(H553:H562)</f>
        <v>117.83330815777373</v>
      </c>
      <c r="I596" s="23">
        <f>SUM(I553:I562)</f>
        <v>51.916073703545294</v>
      </c>
      <c r="J596" s="23">
        <f>SUM(J553:J562)</f>
        <v>85.2559535593508</v>
      </c>
      <c r="K596" s="23">
        <f>SUM(K553:K562)</f>
        <v>86.681516829099493</v>
      </c>
    </row>
    <row r="597" spans="1:11" ht="36.75" customHeight="1" x14ac:dyDescent="0.25">
      <c r="F597" s="53"/>
      <c r="G597" s="54"/>
      <c r="H597" s="23">
        <f>SUM(H568:H577)</f>
        <v>116.79494532188734</v>
      </c>
      <c r="I597" s="23">
        <f>SUM(I568:I577)</f>
        <v>51.744572258583943</v>
      </c>
      <c r="J597" s="23">
        <f>SUM(J568:J577)</f>
        <v>84.925372199373541</v>
      </c>
      <c r="K597" s="23">
        <f>SUM(K568:K577)</f>
        <v>86.39979817227848</v>
      </c>
    </row>
    <row r="598" spans="1:11" ht="35.25" customHeight="1" x14ac:dyDescent="0.25">
      <c r="F598" s="53"/>
      <c r="G598" s="54"/>
      <c r="H598" s="23">
        <f>SUM(H583:H592)</f>
        <v>112.14228608391414</v>
      </c>
      <c r="I598" s="23">
        <f>SUM(I583:I592)</f>
        <v>52.487770351612397</v>
      </c>
      <c r="J598" s="23">
        <f>SUM(J583:J592)</f>
        <v>82.790134421271489</v>
      </c>
      <c r="K598" s="23">
        <f>SUM(K583:K592)</f>
        <v>83.975166941107631</v>
      </c>
    </row>
    <row r="600" spans="1:11" ht="35.25" customHeight="1" x14ac:dyDescent="0.25">
      <c r="F600" s="53"/>
      <c r="G600" s="54"/>
      <c r="H600" s="23">
        <f>SUM(E537:E546)</f>
        <v>1.1701785509193936</v>
      </c>
      <c r="I600" s="24">
        <f>SUM(F537:F546)</f>
        <v>1.152325702535725</v>
      </c>
      <c r="J600" s="23">
        <f>SUM(G537:G546)</f>
        <v>1.0269978356795464</v>
      </c>
    </row>
    <row r="602" spans="1:11" x14ac:dyDescent="0.25">
      <c r="F602" s="60" t="s">
        <v>115</v>
      </c>
      <c r="G602" s="61"/>
      <c r="H602" s="61"/>
      <c r="I602" s="61"/>
      <c r="J602" s="62"/>
    </row>
    <row r="603" spans="1:11" x14ac:dyDescent="0.25">
      <c r="F603" s="8" t="s">
        <v>51</v>
      </c>
      <c r="G603" s="1">
        <f>H596/H600</f>
        <v>100.69686208587029</v>
      </c>
      <c r="H603" s="1">
        <f>I596/H600</f>
        <v>44.36594198616573</v>
      </c>
      <c r="I603" s="1">
        <f>J596/H600</f>
        <v>72.857217808655221</v>
      </c>
      <c r="J603" s="1">
        <f>K596/H600</f>
        <v>74.075462040382632</v>
      </c>
    </row>
    <row r="604" spans="1:11" x14ac:dyDescent="0.25">
      <c r="F604" s="8" t="s">
        <v>52</v>
      </c>
      <c r="G604" s="1">
        <f>H597/I600</f>
        <v>101.35584502270217</v>
      </c>
      <c r="H604" s="1">
        <f>I597/I600</f>
        <v>44.904467673261614</v>
      </c>
      <c r="I604" s="1">
        <f>J597/I600</f>
        <v>73.699104352608714</v>
      </c>
      <c r="J604" s="1">
        <f>K597/I600</f>
        <v>74.978626253109951</v>
      </c>
    </row>
    <row r="605" spans="1:11" x14ac:dyDescent="0.25">
      <c r="F605" s="8" t="s">
        <v>53</v>
      </c>
      <c r="G605" s="1">
        <f>H598/J600</f>
        <v>109.19427693799527</v>
      </c>
      <c r="H605" s="1">
        <f>I598/J600</f>
        <v>51.107965886687737</v>
      </c>
      <c r="I605" s="1">
        <f>J598/J600</f>
        <v>80.61373797004228</v>
      </c>
      <c r="J605" s="1">
        <f>K598/J600</f>
        <v>81.767618220483143</v>
      </c>
    </row>
    <row r="608" spans="1:11" x14ac:dyDescent="0.25">
      <c r="A608" s="58" t="s">
        <v>114</v>
      </c>
      <c r="B608" s="58"/>
      <c r="C608" s="58"/>
    </row>
    <row r="616" spans="1:13" x14ac:dyDescent="0.25">
      <c r="A616" s="40" t="s">
        <v>77</v>
      </c>
      <c r="B616" s="41"/>
      <c r="C616" s="41"/>
      <c r="D616" s="41"/>
      <c r="E616" s="41"/>
      <c r="F616" s="41"/>
      <c r="G616" s="41"/>
      <c r="H616" s="41"/>
      <c r="I616" s="42"/>
      <c r="K616" s="40" t="s">
        <v>78</v>
      </c>
      <c r="L616" s="41"/>
      <c r="M616" s="42"/>
    </row>
    <row r="617" spans="1:13" x14ac:dyDescent="0.25">
      <c r="A617" s="40" t="s">
        <v>51</v>
      </c>
      <c r="B617" s="42"/>
      <c r="C617" s="40" t="s">
        <v>52</v>
      </c>
      <c r="D617" s="41"/>
      <c r="E617" s="42"/>
      <c r="F617" s="40" t="s">
        <v>53</v>
      </c>
      <c r="G617" s="42"/>
      <c r="H617" s="40" t="s">
        <v>55</v>
      </c>
      <c r="I617" s="42"/>
      <c r="K617" s="1" t="s">
        <v>129</v>
      </c>
      <c r="L617" s="27">
        <f>SUM(H498:I507)</f>
        <v>38908.262737284058</v>
      </c>
      <c r="M617" s="51"/>
    </row>
    <row r="618" spans="1:13" x14ac:dyDescent="0.25">
      <c r="A618" s="53">
        <f>((C583-G603)^2 + (D583-H603)^2 + (E583-I603)^2 + (F583-J603)^2) *E537</f>
        <v>749.55456984380191</v>
      </c>
      <c r="B618" s="54"/>
      <c r="C618" s="50">
        <f>((C583-G604)^2 + (D583-H604)^2 + (E583-I604)^2 + (F583-J604)^2) *F537</f>
        <v>748.46266022689417</v>
      </c>
      <c r="D618" s="52"/>
      <c r="E618" s="51"/>
      <c r="F618" s="50">
        <f>((C583-G605)^2 + (D583-H605)^2 + (E583-I605)^2 + (F583-J605)^2) *G537</f>
        <v>718.26917315964874</v>
      </c>
      <c r="G618" s="51"/>
      <c r="H618" s="50">
        <f>SUM(A618:G618)</f>
        <v>2216.2864032303451</v>
      </c>
      <c r="I618" s="51"/>
      <c r="K618" s="1" t="s">
        <v>132</v>
      </c>
      <c r="L618" s="50">
        <f>SUM(H618:I627)</f>
        <v>39062.021926524751</v>
      </c>
      <c r="M618" s="51"/>
    </row>
    <row r="619" spans="1:13" x14ac:dyDescent="0.25">
      <c r="A619" s="53">
        <f>((C584-G603)^2 + (D584-H603)^2 + (E584-I603)^2 + (F584-J603)^2) *E538</f>
        <v>1995.9407263853013</v>
      </c>
      <c r="B619" s="54"/>
      <c r="C619" s="50">
        <f>((C584-G604)^2 + (D584-H604)^2 + (E584-I604)^2 + (F584-J604)^2) *F538</f>
        <v>2005.0319423853425</v>
      </c>
      <c r="D619" s="52"/>
      <c r="E619" s="51"/>
      <c r="F619" s="50">
        <f>((C584-G605)^2 + (D584-H605)^2 + (E584-I605)^2 + (F584-J605)^2) *G538</f>
        <v>2079.7040662299164</v>
      </c>
      <c r="G619" s="51"/>
      <c r="H619" s="50">
        <f t="shared" ref="H619:H627" si="110">SUM(A619:G619)</f>
        <v>6080.6767350005603</v>
      </c>
      <c r="I619" s="51"/>
      <c r="K619" s="23" t="s">
        <v>133</v>
      </c>
      <c r="L619" s="55">
        <f>L618-L617</f>
        <v>153.75918924069265</v>
      </c>
      <c r="M619" s="57"/>
    </row>
    <row r="620" spans="1:13" x14ac:dyDescent="0.25">
      <c r="A620" s="53">
        <f>((C585-G603)^2 + (D585-H603)^2 + (E585-I603)^2 + (F585-J603)^2) *E539</f>
        <v>323.56705053039479</v>
      </c>
      <c r="B620" s="54"/>
      <c r="C620" s="50">
        <f>((C585-G604)^2 + (D585-H604)^2 + (E585-I604)^2 + (F585-J604)^2) *F539</f>
        <v>328.03848863488082</v>
      </c>
      <c r="D620" s="52"/>
      <c r="E620" s="51"/>
      <c r="F620" s="50">
        <f>((C585-G605)^2 + (D585-H605)^2 + (E585-I605)^2 + (F585-J605)^2) *G539</f>
        <v>332.03319928972712</v>
      </c>
      <c r="G620" s="51"/>
      <c r="H620" s="50">
        <f t="shared" si="110"/>
        <v>983.63873845500268</v>
      </c>
      <c r="I620" s="51"/>
    </row>
    <row r="621" spans="1:13" x14ac:dyDescent="0.25">
      <c r="A621" s="53">
        <f>((C586-G603)^2 + (D586-H603)^2 + (E586-I603)^2 + (F586-J603)^2) *E540</f>
        <v>1927.63408525914</v>
      </c>
      <c r="B621" s="54"/>
      <c r="C621" s="50">
        <f>((C586-G604)^2 + (D586-H604)^2 + (E586-I604)^2 + (F586-J604)^2) *F540</f>
        <v>1914.8681245597588</v>
      </c>
      <c r="D621" s="52"/>
      <c r="E621" s="51"/>
      <c r="F621" s="50">
        <f>((C586-G605)^2 + (D586-H605)^2 + (E586-I605)^2 + (F586-J605)^2) *G540</f>
        <v>1872.6268197576233</v>
      </c>
      <c r="G621" s="51"/>
      <c r="H621" s="50">
        <f t="shared" si="110"/>
        <v>5715.129029576522</v>
      </c>
      <c r="I621" s="51"/>
    </row>
    <row r="622" spans="1:13" x14ac:dyDescent="0.25">
      <c r="A622" s="53">
        <f>((C587-G603)^2 + (D587-H603)^2 + (E587-I603)^2 + (F587-J603)^2) *E541</f>
        <v>1304.7082791240018</v>
      </c>
      <c r="B622" s="54"/>
      <c r="C622" s="50">
        <f>((C587-G604)^2 + (D587-H604)^2 + (E587-I604)^2 + (F587-J604)^2) *F541</f>
        <v>1314.276283419576</v>
      </c>
      <c r="D622" s="52"/>
      <c r="E622" s="51"/>
      <c r="F622" s="50">
        <f>((C587-G605)^2 + (D587-H605)^2 + (E587-I605)^2 + (F587-J605)^2) *G541</f>
        <v>1368.2316615067468</v>
      </c>
      <c r="G622" s="51"/>
      <c r="H622" s="50">
        <f t="shared" si="110"/>
        <v>3987.2162240503249</v>
      </c>
      <c r="I622" s="51"/>
    </row>
    <row r="623" spans="1:13" x14ac:dyDescent="0.25">
      <c r="A623" s="53">
        <f>((C588-G603)^2 + (D588-H603)^2 + (E588-I603)^2 + (F588-J603)^2) *E542</f>
        <v>159.96648506546893</v>
      </c>
      <c r="B623" s="54"/>
      <c r="C623" s="50">
        <f>((C588-G604)^2 + (D588-H604)^2 + (E588-I604)^2 + (F588-J604)^2) *F542</f>
        <v>161.02669235006061</v>
      </c>
      <c r="D623" s="52"/>
      <c r="E623" s="51"/>
      <c r="F623" s="50">
        <f>((C588-G605)^2 + (D588-H605)^2 + (E588-I605)^2 + (F588-J605)^2) *G542</f>
        <v>183.1322430211064</v>
      </c>
      <c r="G623" s="51"/>
      <c r="H623" s="50">
        <f t="shared" si="110"/>
        <v>504.12542043663598</v>
      </c>
      <c r="I623" s="51"/>
    </row>
    <row r="624" spans="1:13" x14ac:dyDescent="0.25">
      <c r="A624" s="53">
        <f>((C589-G603)^2 + (D589-H603)^2 + (E589-I603)^2 + (F589-J603)^2) *E543</f>
        <v>3456.8406645483169</v>
      </c>
      <c r="B624" s="54"/>
      <c r="C624" s="50">
        <f>((C589-G604)^2 + (D589-H604)^2 + (E589-I604)^2 + (F589-J604)^2) *F543</f>
        <v>3446.4699721678098</v>
      </c>
      <c r="D624" s="52"/>
      <c r="E624" s="51"/>
      <c r="F624" s="50">
        <f>((C589-G605)^2 + (D589-H605)^2 + (E589-I605)^2 + (F589-J605)^2) *G543</f>
        <v>3378.6251930997482</v>
      </c>
      <c r="G624" s="51"/>
      <c r="H624" s="50">
        <f t="shared" si="110"/>
        <v>10281.935829815875</v>
      </c>
      <c r="I624" s="51"/>
    </row>
    <row r="625" spans="1:18" x14ac:dyDescent="0.25">
      <c r="A625" s="53">
        <f>((C590-G603)^2 + (D590-H603)^2 + (E590-I603)^2 + (F590-J603)^2) *E544</f>
        <v>732.9416471644181</v>
      </c>
      <c r="B625" s="54"/>
      <c r="C625" s="50">
        <f>((C590-G604)^2 + (D590-H604)^2 + (E590-I604)^2 + (F590-J604)^2) *F544</f>
        <v>735.07886577816441</v>
      </c>
      <c r="D625" s="52"/>
      <c r="E625" s="51"/>
      <c r="F625" s="50">
        <f>((C590-G605)^2 + (D590-H605)^2 + (E590-I605)^2 + (F590-J605)^2) *G544</f>
        <v>775.82846280792864</v>
      </c>
      <c r="G625" s="51"/>
      <c r="H625" s="50">
        <f t="shared" si="110"/>
        <v>2243.8489757505113</v>
      </c>
      <c r="I625" s="51"/>
    </row>
    <row r="626" spans="1:18" x14ac:dyDescent="0.25">
      <c r="A626" s="53">
        <f>((C591-G603)^2 + (D591-H603)^2 + (E591-I603)^2 + (F591-J603)^2) *E545</f>
        <v>85.899114651417335</v>
      </c>
      <c r="B626" s="54"/>
      <c r="C626" s="50">
        <f>((C591-G604)^2 + (D591-H604)^2 + (E591-I604)^2 + (F591-J604)^2) *F545</f>
        <v>88.831194739478619</v>
      </c>
      <c r="D626" s="52"/>
      <c r="E626" s="51"/>
      <c r="F626" s="50">
        <f>((C591-G605)^2 + (D591-H605)^2 + (E591-I605)^2 + (F591-J605)^2) *G545</f>
        <v>104.50168891200964</v>
      </c>
      <c r="G626" s="51"/>
      <c r="H626" s="50">
        <f t="shared" si="110"/>
        <v>279.23199830290559</v>
      </c>
      <c r="I626" s="51"/>
    </row>
    <row r="627" spans="1:18" x14ac:dyDescent="0.25">
      <c r="A627" s="53">
        <f>((C592-G603)^2 + (D592-H603)^2 + (E592-I603)^2 + (F592-J603)^2) *E546</f>
        <v>2282.1589600591865</v>
      </c>
      <c r="B627" s="54"/>
      <c r="C627" s="50">
        <f>((C592-G604)^2 + (D592-H604)^2 + (E592-I604)^2 + (F592-J604)^2) *F546</f>
        <v>2275.328248417899</v>
      </c>
      <c r="D627" s="52"/>
      <c r="E627" s="51"/>
      <c r="F627" s="50">
        <f>((C592-G605)^2 + (D592-H605)^2 + (E592-I605)^2 + (F592-J605)^2) *G546</f>
        <v>2212.4453634289812</v>
      </c>
      <c r="G627" s="51"/>
      <c r="H627" s="50">
        <f t="shared" si="110"/>
        <v>6769.9325719060662</v>
      </c>
      <c r="I627" s="51"/>
    </row>
    <row r="628" spans="1:18" x14ac:dyDescent="0.25">
      <c r="A628" s="55" t="s">
        <v>116</v>
      </c>
      <c r="B628" s="56"/>
      <c r="C628" s="56"/>
      <c r="D628" s="56"/>
      <c r="E628" s="56"/>
      <c r="F628" s="56"/>
      <c r="G628" s="57"/>
      <c r="H628" s="55">
        <f>SUM(H618:I627)</f>
        <v>39062.021926524751</v>
      </c>
      <c r="I628" s="57"/>
    </row>
    <row r="631" spans="1:18" x14ac:dyDescent="0.25">
      <c r="A631" s="58" t="s">
        <v>117</v>
      </c>
      <c r="B631" s="58"/>
      <c r="C631" s="58"/>
      <c r="D631" s="58"/>
      <c r="E631" s="58"/>
    </row>
    <row r="638" spans="1:18" x14ac:dyDescent="0.25">
      <c r="A638" s="40" t="s">
        <v>118</v>
      </c>
      <c r="B638" s="41"/>
      <c r="C638" s="41"/>
      <c r="D638" s="41"/>
      <c r="E638" s="41"/>
      <c r="F638" s="41"/>
      <c r="G638" s="41"/>
      <c r="H638" s="41"/>
      <c r="I638" s="42"/>
      <c r="K638" s="40" t="s">
        <v>85</v>
      </c>
      <c r="L638" s="41"/>
      <c r="M638" s="41"/>
      <c r="N638" s="41"/>
      <c r="O638" s="41"/>
      <c r="P638" s="41"/>
      <c r="Q638" s="41"/>
      <c r="R638" s="42"/>
    </row>
    <row r="639" spans="1:18" x14ac:dyDescent="0.25">
      <c r="A639" s="40" t="s">
        <v>51</v>
      </c>
      <c r="B639" s="42"/>
      <c r="C639" s="40" t="s">
        <v>52</v>
      </c>
      <c r="D639" s="41"/>
      <c r="E639" s="42"/>
      <c r="F639" s="40" t="s">
        <v>53</v>
      </c>
      <c r="G639" s="42"/>
      <c r="H639" s="40" t="s">
        <v>55</v>
      </c>
      <c r="I639" s="42"/>
      <c r="K639" s="40" t="s">
        <v>119</v>
      </c>
      <c r="L639" s="42"/>
      <c r="M639" s="40" t="s">
        <v>120</v>
      </c>
      <c r="N639" s="41"/>
      <c r="O639" s="42"/>
      <c r="P639" s="40" t="s">
        <v>121</v>
      </c>
      <c r="Q639" s="41"/>
      <c r="R639" s="42"/>
    </row>
    <row r="640" spans="1:18" x14ac:dyDescent="0.25">
      <c r="A640" s="50">
        <f>((C583-G603)^2 + (D583-H603)^2 + (E583-I603)^2 + (F583-J603)^2) ^ (-1/(6-1))</f>
        <v>0.16865329197200674</v>
      </c>
      <c r="B640" s="51"/>
      <c r="C640" s="50">
        <f>((C583-G604)^2 + (D583-H604)^2 + (E583-I604)^2 + (F583-J604)^2) ^ (-1/(6-1))</f>
        <v>0.16959499721626323</v>
      </c>
      <c r="D640" s="52"/>
      <c r="E640" s="51"/>
      <c r="F640" s="50">
        <f>((C583-G605)^2 + (D583-H605)^2 + (E583-I605)^2 + (F583-J605)^2) ^ (-1/(6-1))</f>
        <v>0.17757834728608238</v>
      </c>
      <c r="G640" s="51"/>
      <c r="H640" s="50">
        <f>SUM(A640:G640)</f>
        <v>0.51582663647435234</v>
      </c>
      <c r="I640" s="51"/>
      <c r="K640" s="50">
        <f>A640/H640</f>
        <v>0.32695731481558032</v>
      </c>
      <c r="L640" s="51"/>
      <c r="M640" s="50">
        <f>C640/H640</f>
        <v>0.32878293834423911</v>
      </c>
      <c r="N640" s="52"/>
      <c r="O640" s="51"/>
      <c r="P640" s="50">
        <f>F640/H640</f>
        <v>0.34425974684018057</v>
      </c>
      <c r="Q640" s="52"/>
      <c r="R640" s="51"/>
    </row>
    <row r="641" spans="1:18" x14ac:dyDescent="0.25">
      <c r="A641" s="50">
        <f>((C584-G603)^2 + (D584-H603)^2 + (E584-I603)^2 + (F584-J603)^2) ^ (-1/(6-1))</f>
        <v>0.14277107867305877</v>
      </c>
      <c r="B641" s="51"/>
      <c r="C641" s="50">
        <f>((C584-G604)^2 + (D584-H604)^2 + (E584-I604)^2 + (F584-J604)^2) ^ (-1/(6-1))</f>
        <v>0.1421500731068821</v>
      </c>
      <c r="D641" s="52"/>
      <c r="E641" s="51"/>
      <c r="F641" s="50">
        <f>((C584-G605)^2 + (D584-H605)^2 + (E584-I605)^2 + (F584-J605)^2) ^ (-1/(6-1))</f>
        <v>0.1366462896394435</v>
      </c>
      <c r="G641" s="51"/>
      <c r="H641" s="50">
        <f t="shared" ref="H641:H649" si="111">SUM(A641:G641)</f>
        <v>0.4215674414193844</v>
      </c>
      <c r="I641" s="51"/>
      <c r="K641" s="50">
        <f t="shared" ref="K641:K649" si="112">A641/H641</f>
        <v>0.33866723244176489</v>
      </c>
      <c r="L641" s="51"/>
      <c r="M641" s="50">
        <f t="shared" ref="M641:M649" si="113">C641/H641</f>
        <v>0.3371941453264844</v>
      </c>
      <c r="N641" s="52"/>
      <c r="O641" s="51"/>
      <c r="P641" s="50">
        <f t="shared" ref="P641:P649" si="114">F641/H641</f>
        <v>0.32413862223175061</v>
      </c>
      <c r="Q641" s="52"/>
      <c r="R641" s="51"/>
    </row>
    <row r="642" spans="1:18" x14ac:dyDescent="0.25">
      <c r="A642" s="50">
        <f>((C585-G603)^2 + (D585-H603)^2 + (E585-I603)^2 + (F585-J603)^2) ^ (-1/(6-1))</f>
        <v>0.20336947072672426</v>
      </c>
      <c r="B642" s="51"/>
      <c r="C642" s="50">
        <f>((C585-G604)^2 + (D585-H604)^2 + (E585-I604)^2 + (F585-J604)^2) ^ (-1/(6-1))</f>
        <v>0.20367536626862398</v>
      </c>
      <c r="D642" s="52"/>
      <c r="E642" s="51"/>
      <c r="F642" s="50">
        <f>((C585-G605)^2 + (D585-H605)^2 + (E585-I605)^2 + (F585-J605)^2) ^ (-1/(6-1))</f>
        <v>0.19986513083595397</v>
      </c>
      <c r="G642" s="51"/>
      <c r="H642" s="50">
        <f t="shared" si="111"/>
        <v>0.60690996783130213</v>
      </c>
      <c r="I642" s="51"/>
      <c r="K642" s="50">
        <f t="shared" si="112"/>
        <v>0.33509001582793779</v>
      </c>
      <c r="L642" s="51"/>
      <c r="M642" s="50">
        <f t="shared" si="113"/>
        <v>0.33559403711299396</v>
      </c>
      <c r="N642" s="52"/>
      <c r="O642" s="51"/>
      <c r="P642" s="50">
        <f t="shared" si="114"/>
        <v>0.32931594705906836</v>
      </c>
      <c r="Q642" s="52"/>
      <c r="R642" s="51"/>
    </row>
    <row r="643" spans="1:18" x14ac:dyDescent="0.25">
      <c r="A643" s="50">
        <f>((C586-G603)^2 + (D586-H603)^2 + (E586-I603)^2 + (F586-J603)^2) ^ (-1/(6-1))</f>
        <v>0.14122797688873626</v>
      </c>
      <c r="B643" s="51"/>
      <c r="C643" s="50">
        <f>((C586-G604)^2 + (D586-H604)^2 + (E586-I604)^2 + (F586-J604)^2) ^ (-1/(6-1))</f>
        <v>0.14143035335857082</v>
      </c>
      <c r="D643" s="52"/>
      <c r="E643" s="51"/>
      <c r="F643" s="50">
        <f>((C586-G605)^2 + (D586-H605)^2 + (E586-I605)^2 + (F586-J605)^2) ^ (-1/(6-1))</f>
        <v>0.14420690978075218</v>
      </c>
      <c r="G643" s="51"/>
      <c r="H643" s="50">
        <f t="shared" si="111"/>
        <v>0.42686524002805926</v>
      </c>
      <c r="I643" s="51"/>
      <c r="K643" s="50">
        <f t="shared" si="112"/>
        <v>0.3308490915761913</v>
      </c>
      <c r="L643" s="51"/>
      <c r="M643" s="50">
        <f t="shared" si="113"/>
        <v>0.33132319077860295</v>
      </c>
      <c r="N643" s="52"/>
      <c r="O643" s="51"/>
      <c r="P643" s="50">
        <f t="shared" si="114"/>
        <v>0.33782771764520575</v>
      </c>
      <c r="Q643" s="52"/>
      <c r="R643" s="51"/>
    </row>
    <row r="644" spans="1:18" x14ac:dyDescent="0.25">
      <c r="A644" s="50">
        <f>((C587-G603)^2 + (D587-H603)^2 + (E587-I603)^2 + (F587-J603)^2) ^ (-1/(6-1))</f>
        <v>0.15561487024241921</v>
      </c>
      <c r="B644" s="51"/>
      <c r="C644" s="50">
        <f>((C587-G604)^2 + (D587-H604)^2 + (E587-I604)^2 + (F587-J604)^2) ^ (-1/(6-1))</f>
        <v>0.15489818613490941</v>
      </c>
      <c r="D644" s="52"/>
      <c r="E644" s="51"/>
      <c r="F644" s="50">
        <f>((C587-G605)^2 + (D587-H605)^2 + (E587-I605)^2 + (F587-J605)^2) ^ (-1/(6-1))</f>
        <v>0.14817245876410748</v>
      </c>
      <c r="G644" s="51"/>
      <c r="H644" s="50">
        <f t="shared" si="111"/>
        <v>0.45868551514143607</v>
      </c>
      <c r="I644" s="51"/>
      <c r="K644" s="50">
        <f t="shared" si="112"/>
        <v>0.33926266495342727</v>
      </c>
      <c r="L644" s="51"/>
      <c r="M644" s="50">
        <f t="shared" si="113"/>
        <v>0.33770019113672345</v>
      </c>
      <c r="N644" s="52"/>
      <c r="O644" s="51"/>
      <c r="P644" s="50">
        <f t="shared" si="114"/>
        <v>0.32303714390984939</v>
      </c>
      <c r="Q644" s="52"/>
      <c r="R644" s="51"/>
    </row>
    <row r="645" spans="1:18" x14ac:dyDescent="0.25">
      <c r="A645" s="50">
        <f>((C588-G603)^2 + (D588-H603)^2 + (E588-I603)^2 + (F588-J603)^2) ^ (-1/(6-1))</f>
        <v>0.24316015461804813</v>
      </c>
      <c r="B645" s="51"/>
      <c r="C645" s="50">
        <f>((C588-G604)^2 + (D588-H604)^2 + (E588-I604)^2 + (F588-J604)^2) ^ (-1/(6-1))</f>
        <v>0.23919021451593936</v>
      </c>
      <c r="D645" s="52"/>
      <c r="E645" s="51"/>
      <c r="F645" s="50">
        <f>((C588-G605)^2 + (D588-H605)^2 + (E588-I605)^2 + (F588-J605)^2) ^ (-1/(6-1))</f>
        <v>0.21082401118688163</v>
      </c>
      <c r="G645" s="51"/>
      <c r="H645" s="50">
        <f t="shared" si="111"/>
        <v>0.69317438032086909</v>
      </c>
      <c r="I645" s="51"/>
      <c r="K645" s="50">
        <f t="shared" si="112"/>
        <v>0.35079218378712984</v>
      </c>
      <c r="L645" s="51"/>
      <c r="M645" s="50">
        <f t="shared" si="113"/>
        <v>0.34506499562955378</v>
      </c>
      <c r="N645" s="52"/>
      <c r="O645" s="51"/>
      <c r="P645" s="50">
        <f t="shared" si="114"/>
        <v>0.30414282058331643</v>
      </c>
      <c r="Q645" s="52"/>
      <c r="R645" s="51"/>
    </row>
    <row r="646" spans="1:18" x14ac:dyDescent="0.25">
      <c r="A646" s="50">
        <f>((C589-G603)^2 + (D589-H603)^2 + (E589-I603)^2 + (F589-J603)^2) ^ (-1/(6-1))</f>
        <v>0.12522536787732391</v>
      </c>
      <c r="B646" s="51"/>
      <c r="C646" s="50">
        <f>((C589-G604)^2 + (D589-H604)^2 + (E589-I604)^2 + (F589-J604)^2) ^ (-1/(6-1))</f>
        <v>0.12556388869356708</v>
      </c>
      <c r="D646" s="52"/>
      <c r="E646" s="51"/>
      <c r="F646" s="50">
        <f>((C589-G605)^2 + (D589-H605)^2 + (E589-I605)^2 + (F589-J605)^2) ^ (-1/(6-1))</f>
        <v>0.12875340246484204</v>
      </c>
      <c r="G646" s="51"/>
      <c r="H646" s="50">
        <f t="shared" si="111"/>
        <v>0.37954265903573303</v>
      </c>
      <c r="I646" s="51"/>
      <c r="K646" s="50">
        <f t="shared" si="112"/>
        <v>0.32993753112093321</v>
      </c>
      <c r="L646" s="51"/>
      <c r="M646" s="50">
        <f t="shared" si="113"/>
        <v>0.33082944882289383</v>
      </c>
      <c r="N646" s="52"/>
      <c r="O646" s="51"/>
      <c r="P646" s="50">
        <f t="shared" si="114"/>
        <v>0.33923302005617295</v>
      </c>
      <c r="Q646" s="52"/>
      <c r="R646" s="51"/>
    </row>
    <row r="647" spans="1:18" x14ac:dyDescent="0.25">
      <c r="A647" s="50">
        <f>((C590-G603)^2 + (D590-H603)^2 + (E590-I603)^2 + (F590-J603)^2) ^ (-1/(6-1))</f>
        <v>0.17571087476991815</v>
      </c>
      <c r="B647" s="51"/>
      <c r="C647" s="50">
        <f>((C590-G604)^2 + (D590-H604)^2 + (E590-I604)^2 + (F590-J604)^2) ^ (-1/(6-1))</f>
        <v>0.17442558069470077</v>
      </c>
      <c r="D647" s="52"/>
      <c r="E647" s="51"/>
      <c r="F647" s="50">
        <f>((C590-G605)^2 + (D590-H605)^2 + (E590-I605)^2 + (F590-J605)^2) ^ (-1/(6-1))</f>
        <v>0.16437560612089822</v>
      </c>
      <c r="G647" s="51"/>
      <c r="H647" s="50">
        <f t="shared" si="111"/>
        <v>0.5145120615855171</v>
      </c>
      <c r="I647" s="51"/>
      <c r="K647" s="50">
        <f t="shared" si="112"/>
        <v>0.34150972909837846</v>
      </c>
      <c r="L647" s="51"/>
      <c r="M647" s="50">
        <f t="shared" si="113"/>
        <v>0.33901164563021519</v>
      </c>
      <c r="N647" s="52"/>
      <c r="O647" s="51"/>
      <c r="P647" s="50">
        <f t="shared" si="114"/>
        <v>0.31947862527140647</v>
      </c>
      <c r="Q647" s="52"/>
      <c r="R647" s="51"/>
    </row>
    <row r="648" spans="1:18" x14ac:dyDescent="0.25">
      <c r="A648" s="50">
        <f>((C591-G603)^2 + (D591-H603)^2 + (E591-I603)^2 + (F591-J603)^2) ^ (-1/(6-1))</f>
        <v>0.27664857447848978</v>
      </c>
      <c r="B648" s="51"/>
      <c r="C648" s="50">
        <f>((C591-G604)^2 + (D591-H604)^2 + (E591-I604)^2 + (F591-J604)^2) ^ (-1/(6-1))</f>
        <v>0.27166232447651578</v>
      </c>
      <c r="D648" s="52"/>
      <c r="E648" s="51"/>
      <c r="F648" s="50">
        <f>((C591-G605)^2 + (D591-H605)^2 + (E591-I605)^2 + (F591-J605)^2) ^ (-1/(6-1))</f>
        <v>0.23177093994960377</v>
      </c>
      <c r="G648" s="51"/>
      <c r="H648" s="50">
        <f t="shared" si="111"/>
        <v>0.78008183890460936</v>
      </c>
      <c r="I648" s="51"/>
      <c r="K648" s="50">
        <f t="shared" si="112"/>
        <v>0.35464045011861783</v>
      </c>
      <c r="L648" s="51"/>
      <c r="M648" s="50">
        <f t="shared" si="113"/>
        <v>0.34824849256583634</v>
      </c>
      <c r="N648" s="52"/>
      <c r="O648" s="51"/>
      <c r="P648" s="50">
        <f t="shared" si="114"/>
        <v>0.29711105731554582</v>
      </c>
      <c r="Q648" s="52"/>
      <c r="R648" s="51"/>
    </row>
    <row r="649" spans="1:18" x14ac:dyDescent="0.25">
      <c r="A649" s="50">
        <f>((C592-G603)^2 + (D592-H603)^2 + (E592-I603)^2 + (F592-J603)^2) ^ (-1/(6-1))</f>
        <v>0.13574469758601332</v>
      </c>
      <c r="B649" s="51"/>
      <c r="C649" s="50">
        <f>((C592-G604)^2 + (D592-H604)^2 + (E592-I604)^2 + (F592-J604)^2) ^ (-1/(6-1))</f>
        <v>0.13620152474511771</v>
      </c>
      <c r="D649" s="52"/>
      <c r="E649" s="51"/>
      <c r="F649" s="50">
        <f>((C592-G605)^2 + (D592-H605)^2 + (E592-I605)^2 + (F592-J605)^2) ^ (-1/(6-1))</f>
        <v>0.14067203721775359</v>
      </c>
      <c r="G649" s="51"/>
      <c r="H649" s="50">
        <f t="shared" si="111"/>
        <v>0.41261825954888465</v>
      </c>
      <c r="I649" s="51"/>
      <c r="K649" s="50">
        <f t="shared" si="112"/>
        <v>0.32898373846669543</v>
      </c>
      <c r="L649" s="51"/>
      <c r="M649" s="50">
        <f t="shared" si="113"/>
        <v>0.33009088083989974</v>
      </c>
      <c r="N649" s="52"/>
      <c r="O649" s="51"/>
      <c r="P649" s="50">
        <f t="shared" si="114"/>
        <v>0.34092538069340478</v>
      </c>
      <c r="Q649" s="52"/>
      <c r="R649" s="51"/>
    </row>
  </sheetData>
  <mergeCells count="854">
    <mergeCell ref="P286:R286"/>
    <mergeCell ref="A286:B286"/>
    <mergeCell ref="C286:E286"/>
    <mergeCell ref="F286:G286"/>
    <mergeCell ref="H286:I286"/>
    <mergeCell ref="K286:L286"/>
    <mergeCell ref="M286:O286"/>
    <mergeCell ref="P284:R284"/>
    <mergeCell ref="A285:B285"/>
    <mergeCell ref="C285:E285"/>
    <mergeCell ref="F285:G285"/>
    <mergeCell ref="H285:I285"/>
    <mergeCell ref="K285:L285"/>
    <mergeCell ref="M285:O285"/>
    <mergeCell ref="P285:R285"/>
    <mergeCell ref="A284:B284"/>
    <mergeCell ref="C284:E284"/>
    <mergeCell ref="F284:G284"/>
    <mergeCell ref="H284:I284"/>
    <mergeCell ref="K284:L284"/>
    <mergeCell ref="M284:O284"/>
    <mergeCell ref="P282:R282"/>
    <mergeCell ref="A283:B283"/>
    <mergeCell ref="C283:E283"/>
    <mergeCell ref="F283:G283"/>
    <mergeCell ref="H283:I283"/>
    <mergeCell ref="K283:L283"/>
    <mergeCell ref="M283:O283"/>
    <mergeCell ref="P283:R283"/>
    <mergeCell ref="A282:B282"/>
    <mergeCell ref="C282:E282"/>
    <mergeCell ref="F282:G282"/>
    <mergeCell ref="H282:I282"/>
    <mergeCell ref="K282:L282"/>
    <mergeCell ref="M282:O282"/>
    <mergeCell ref="P280:R280"/>
    <mergeCell ref="A281:B281"/>
    <mergeCell ref="C281:E281"/>
    <mergeCell ref="F281:G281"/>
    <mergeCell ref="H281:I281"/>
    <mergeCell ref="K281:L281"/>
    <mergeCell ref="M281:O281"/>
    <mergeCell ref="P281:R281"/>
    <mergeCell ref="A280:B280"/>
    <mergeCell ref="C280:E280"/>
    <mergeCell ref="F280:G280"/>
    <mergeCell ref="H280:I280"/>
    <mergeCell ref="K280:L280"/>
    <mergeCell ref="M280:O280"/>
    <mergeCell ref="A278:I278"/>
    <mergeCell ref="K278:R278"/>
    <mergeCell ref="A279:B279"/>
    <mergeCell ref="C279:E279"/>
    <mergeCell ref="F279:G279"/>
    <mergeCell ref="H279:I279"/>
    <mergeCell ref="K279:L279"/>
    <mergeCell ref="M279:O279"/>
    <mergeCell ref="P279:R279"/>
    <mergeCell ref="A263:B263"/>
    <mergeCell ref="C263:E263"/>
    <mergeCell ref="F263:G263"/>
    <mergeCell ref="H263:I263"/>
    <mergeCell ref="A264:B264"/>
    <mergeCell ref="C264:E264"/>
    <mergeCell ref="F264:G264"/>
    <mergeCell ref="H264:I264"/>
    <mergeCell ref="A261:B261"/>
    <mergeCell ref="C261:E261"/>
    <mergeCell ref="F261:G261"/>
    <mergeCell ref="H261:I261"/>
    <mergeCell ref="A262:B262"/>
    <mergeCell ref="C262:E262"/>
    <mergeCell ref="F262:G262"/>
    <mergeCell ref="H262:I262"/>
    <mergeCell ref="A259:B259"/>
    <mergeCell ref="C259:E259"/>
    <mergeCell ref="F259:G259"/>
    <mergeCell ref="H259:I259"/>
    <mergeCell ref="L259:M259"/>
    <mergeCell ref="A260:B260"/>
    <mergeCell ref="C260:E260"/>
    <mergeCell ref="F260:G260"/>
    <mergeCell ref="H260:I260"/>
    <mergeCell ref="C257:E257"/>
    <mergeCell ref="F257:G257"/>
    <mergeCell ref="H257:I257"/>
    <mergeCell ref="L257:M257"/>
    <mergeCell ref="A258:B258"/>
    <mergeCell ref="C258:E258"/>
    <mergeCell ref="F258:G258"/>
    <mergeCell ref="H258:I258"/>
    <mergeCell ref="L258:M258"/>
    <mergeCell ref="F238:G238"/>
    <mergeCell ref="F240:G240"/>
    <mergeCell ref="F242:J242"/>
    <mergeCell ref="A248:C248"/>
    <mergeCell ref="A256:I256"/>
    <mergeCell ref="K256:M256"/>
    <mergeCell ref="J221:J222"/>
    <mergeCell ref="K221:K222"/>
    <mergeCell ref="B233:G233"/>
    <mergeCell ref="B235:C235"/>
    <mergeCell ref="F236:G236"/>
    <mergeCell ref="F237:G237"/>
    <mergeCell ref="B218:G218"/>
    <mergeCell ref="B221:B222"/>
    <mergeCell ref="C221:F221"/>
    <mergeCell ref="G221:G222"/>
    <mergeCell ref="H221:H222"/>
    <mergeCell ref="I221:I222"/>
    <mergeCell ref="J191:J192"/>
    <mergeCell ref="K191:K192"/>
    <mergeCell ref="B203:G203"/>
    <mergeCell ref="B206:B207"/>
    <mergeCell ref="C206:F206"/>
    <mergeCell ref="G206:G207"/>
    <mergeCell ref="H206:H207"/>
    <mergeCell ref="I206:I207"/>
    <mergeCell ref="J206:J207"/>
    <mergeCell ref="K206:K207"/>
    <mergeCell ref="I191:I192"/>
    <mergeCell ref="A173:B173"/>
    <mergeCell ref="A174:B174"/>
    <mergeCell ref="B175:D175"/>
    <mergeCell ref="E175:G175"/>
    <mergeCell ref="B187:D187"/>
    <mergeCell ref="B191:B192"/>
    <mergeCell ref="C191:F191"/>
    <mergeCell ref="G191:G192"/>
    <mergeCell ref="H191:H192"/>
    <mergeCell ref="P289:R289"/>
    <mergeCell ref="A289:B289"/>
    <mergeCell ref="C289:E289"/>
    <mergeCell ref="F289:G289"/>
    <mergeCell ref="H289:I289"/>
    <mergeCell ref="K289:L289"/>
    <mergeCell ref="M289:O289"/>
    <mergeCell ref="M287:O287"/>
    <mergeCell ref="P287:R287"/>
    <mergeCell ref="A288:B288"/>
    <mergeCell ref="C288:E288"/>
    <mergeCell ref="F288:G288"/>
    <mergeCell ref="H288:I288"/>
    <mergeCell ref="K288:L288"/>
    <mergeCell ref="M288:O288"/>
    <mergeCell ref="P288:R288"/>
    <mergeCell ref="A287:B287"/>
    <mergeCell ref="C287:E287"/>
    <mergeCell ref="F287:G287"/>
    <mergeCell ref="H287:I287"/>
    <mergeCell ref="K287:L287"/>
    <mergeCell ref="A271:E271"/>
    <mergeCell ref="H268:I268"/>
    <mergeCell ref="A268:G268"/>
    <mergeCell ref="A266:B266"/>
    <mergeCell ref="C266:E266"/>
    <mergeCell ref="F266:G266"/>
    <mergeCell ref="H266:I266"/>
    <mergeCell ref="A267:B267"/>
    <mergeCell ref="C267:E267"/>
    <mergeCell ref="F267:G267"/>
    <mergeCell ref="H267:I267"/>
    <mergeCell ref="A265:B265"/>
    <mergeCell ref="C265:E265"/>
    <mergeCell ref="F265:G265"/>
    <mergeCell ref="H265:I265"/>
    <mergeCell ref="A257:B257"/>
    <mergeCell ref="A168:E168"/>
    <mergeCell ref="A169:E169"/>
    <mergeCell ref="A170:E170"/>
    <mergeCell ref="P159:R159"/>
    <mergeCell ref="P160:R160"/>
    <mergeCell ref="P161:R161"/>
    <mergeCell ref="P162:R162"/>
    <mergeCell ref="P163:R163"/>
    <mergeCell ref="A167:E167"/>
    <mergeCell ref="K159:L159"/>
    <mergeCell ref="K160:L160"/>
    <mergeCell ref="K161:L161"/>
    <mergeCell ref="K162:L162"/>
    <mergeCell ref="K163:L163"/>
    <mergeCell ref="M159:O159"/>
    <mergeCell ref="M160:O160"/>
    <mergeCell ref="M161:O161"/>
    <mergeCell ref="M162:O162"/>
    <mergeCell ref="M163:O163"/>
    <mergeCell ref="F163:G163"/>
    <mergeCell ref="H159:I159"/>
    <mergeCell ref="H160:I160"/>
    <mergeCell ref="H161:I161"/>
    <mergeCell ref="H162:I162"/>
    <mergeCell ref="H163:I163"/>
    <mergeCell ref="A163:B163"/>
    <mergeCell ref="C159:E159"/>
    <mergeCell ref="C160:E160"/>
    <mergeCell ref="C161:E161"/>
    <mergeCell ref="C162:E162"/>
    <mergeCell ref="C163:E163"/>
    <mergeCell ref="A159:B159"/>
    <mergeCell ref="A160:B160"/>
    <mergeCell ref="A161:B161"/>
    <mergeCell ref="A162:B162"/>
    <mergeCell ref="F159:G159"/>
    <mergeCell ref="F160:G160"/>
    <mergeCell ref="F161:G161"/>
    <mergeCell ref="F162:G162"/>
    <mergeCell ref="K153:L153"/>
    <mergeCell ref="M153:O153"/>
    <mergeCell ref="P153:R153"/>
    <mergeCell ref="K152:R152"/>
    <mergeCell ref="K154:L154"/>
    <mergeCell ref="K155:L155"/>
    <mergeCell ref="K156:L156"/>
    <mergeCell ref="H157:I157"/>
    <mergeCell ref="H158:I158"/>
    <mergeCell ref="P157:R157"/>
    <mergeCell ref="P158:R158"/>
    <mergeCell ref="M157:O157"/>
    <mergeCell ref="M158:O158"/>
    <mergeCell ref="P154:R154"/>
    <mergeCell ref="P155:R155"/>
    <mergeCell ref="P156:R156"/>
    <mergeCell ref="K157:L157"/>
    <mergeCell ref="K158:L158"/>
    <mergeCell ref="M154:O154"/>
    <mergeCell ref="M155:O155"/>
    <mergeCell ref="M156:O156"/>
    <mergeCell ref="F157:G157"/>
    <mergeCell ref="F158:G158"/>
    <mergeCell ref="H153:I153"/>
    <mergeCell ref="A152:I152"/>
    <mergeCell ref="H154:I154"/>
    <mergeCell ref="H155:I155"/>
    <mergeCell ref="H156:I156"/>
    <mergeCell ref="C157:E157"/>
    <mergeCell ref="C158:E158"/>
    <mergeCell ref="F154:G154"/>
    <mergeCell ref="F155:G155"/>
    <mergeCell ref="F156:G156"/>
    <mergeCell ref="A157:B157"/>
    <mergeCell ref="A158:B158"/>
    <mergeCell ref="C154:E154"/>
    <mergeCell ref="C155:E155"/>
    <mergeCell ref="C156:E156"/>
    <mergeCell ref="A154:B154"/>
    <mergeCell ref="A155:B155"/>
    <mergeCell ref="A156:B156"/>
    <mergeCell ref="A145:E145"/>
    <mergeCell ref="A153:B153"/>
    <mergeCell ref="C153:E153"/>
    <mergeCell ref="F153:G153"/>
    <mergeCell ref="A142:G142"/>
    <mergeCell ref="H142:I142"/>
    <mergeCell ref="K130:M130"/>
    <mergeCell ref="L131:M131"/>
    <mergeCell ref="L132:M132"/>
    <mergeCell ref="L133:M133"/>
    <mergeCell ref="H136:I136"/>
    <mergeCell ref="H137:I137"/>
    <mergeCell ref="H138:I138"/>
    <mergeCell ref="H139:I139"/>
    <mergeCell ref="H140:I140"/>
    <mergeCell ref="H141:I141"/>
    <mergeCell ref="F138:G138"/>
    <mergeCell ref="F139:G139"/>
    <mergeCell ref="F140:G140"/>
    <mergeCell ref="F141:G141"/>
    <mergeCell ref="H131:I131"/>
    <mergeCell ref="A130:I130"/>
    <mergeCell ref="H132:I132"/>
    <mergeCell ref="H133:I133"/>
    <mergeCell ref="H134:I134"/>
    <mergeCell ref="H135:I135"/>
    <mergeCell ref="C138:E138"/>
    <mergeCell ref="C139:E139"/>
    <mergeCell ref="C140:E140"/>
    <mergeCell ref="C141:E141"/>
    <mergeCell ref="F132:G132"/>
    <mergeCell ref="F133:G133"/>
    <mergeCell ref="F134:G134"/>
    <mergeCell ref="F135:G135"/>
    <mergeCell ref="F136:G136"/>
    <mergeCell ref="F137:G137"/>
    <mergeCell ref="A138:B138"/>
    <mergeCell ref="A139:B139"/>
    <mergeCell ref="A140:B140"/>
    <mergeCell ref="A141:B141"/>
    <mergeCell ref="C132:E132"/>
    <mergeCell ref="C133:E133"/>
    <mergeCell ref="C134:E134"/>
    <mergeCell ref="C135:E135"/>
    <mergeCell ref="C136:E136"/>
    <mergeCell ref="C137:E137"/>
    <mergeCell ref="A132:B132"/>
    <mergeCell ref="A133:B133"/>
    <mergeCell ref="A134:B134"/>
    <mergeCell ref="A135:B135"/>
    <mergeCell ref="A136:B136"/>
    <mergeCell ref="A137:B137"/>
    <mergeCell ref="F114:G114"/>
    <mergeCell ref="A122:C122"/>
    <mergeCell ref="F116:J116"/>
    <mergeCell ref="A131:B131"/>
    <mergeCell ref="C131:E131"/>
    <mergeCell ref="F131:G131"/>
    <mergeCell ref="B107:G107"/>
    <mergeCell ref="B109:C109"/>
    <mergeCell ref="F110:G110"/>
    <mergeCell ref="F111:G111"/>
    <mergeCell ref="F112:G112"/>
    <mergeCell ref="I80:I81"/>
    <mergeCell ref="G65:G66"/>
    <mergeCell ref="H65:H66"/>
    <mergeCell ref="I65:I66"/>
    <mergeCell ref="J80:J81"/>
    <mergeCell ref="K80:K81"/>
    <mergeCell ref="B92:G92"/>
    <mergeCell ref="B95:B96"/>
    <mergeCell ref="C95:F95"/>
    <mergeCell ref="G95:G96"/>
    <mergeCell ref="H95:H96"/>
    <mergeCell ref="I95:I96"/>
    <mergeCell ref="J95:J96"/>
    <mergeCell ref="K95:K96"/>
    <mergeCell ref="A48:B48"/>
    <mergeCell ref="E49:G49"/>
    <mergeCell ref="B65:B66"/>
    <mergeCell ref="C65:F65"/>
    <mergeCell ref="B77:G77"/>
    <mergeCell ref="B80:B81"/>
    <mergeCell ref="C80:F80"/>
    <mergeCell ref="G80:G81"/>
    <mergeCell ref="H80:H81"/>
    <mergeCell ref="A1:E1"/>
    <mergeCell ref="I1:R1"/>
    <mergeCell ref="L3:M4"/>
    <mergeCell ref="A3:G4"/>
    <mergeCell ref="I3:J4"/>
    <mergeCell ref="A293:B293"/>
    <mergeCell ref="A294:B294"/>
    <mergeCell ref="B295:D295"/>
    <mergeCell ref="E295:G295"/>
    <mergeCell ref="A21:A22"/>
    <mergeCell ref="E21:E22"/>
    <mergeCell ref="B21:D21"/>
    <mergeCell ref="I12:J13"/>
    <mergeCell ref="A19:F19"/>
    <mergeCell ref="C5:F5"/>
    <mergeCell ref="A5:A6"/>
    <mergeCell ref="B5:B6"/>
    <mergeCell ref="G5:G6"/>
    <mergeCell ref="J65:J66"/>
    <mergeCell ref="K65:K66"/>
    <mergeCell ref="A47:B47"/>
    <mergeCell ref="B49:D49"/>
    <mergeCell ref="B61:D61"/>
    <mergeCell ref="A40:C40"/>
    <mergeCell ref="B307:D307"/>
    <mergeCell ref="B311:B312"/>
    <mergeCell ref="C311:F311"/>
    <mergeCell ref="G311:G312"/>
    <mergeCell ref="H311:H312"/>
    <mergeCell ref="I311:I312"/>
    <mergeCell ref="J311:J312"/>
    <mergeCell ref="K311:K312"/>
    <mergeCell ref="B323:G323"/>
    <mergeCell ref="B326:B327"/>
    <mergeCell ref="C326:F326"/>
    <mergeCell ref="G326:G327"/>
    <mergeCell ref="H326:H327"/>
    <mergeCell ref="I326:I327"/>
    <mergeCell ref="J326:J327"/>
    <mergeCell ref="K326:K327"/>
    <mergeCell ref="B338:G338"/>
    <mergeCell ref="B341:B342"/>
    <mergeCell ref="C341:F341"/>
    <mergeCell ref="G341:G342"/>
    <mergeCell ref="H341:H342"/>
    <mergeCell ref="I341:I342"/>
    <mergeCell ref="J341:J342"/>
    <mergeCell ref="K341:K342"/>
    <mergeCell ref="B353:G353"/>
    <mergeCell ref="B355:C355"/>
    <mergeCell ref="F356:G356"/>
    <mergeCell ref="F357:G357"/>
    <mergeCell ref="F358:G358"/>
    <mergeCell ref="F360:G360"/>
    <mergeCell ref="F362:J362"/>
    <mergeCell ref="A368:C368"/>
    <mergeCell ref="A376:I376"/>
    <mergeCell ref="K376:M376"/>
    <mergeCell ref="A377:B377"/>
    <mergeCell ref="C377:E377"/>
    <mergeCell ref="F377:G377"/>
    <mergeCell ref="H377:I377"/>
    <mergeCell ref="L377:M377"/>
    <mergeCell ref="A378:B378"/>
    <mergeCell ref="C378:E378"/>
    <mergeCell ref="F378:G378"/>
    <mergeCell ref="H378:I378"/>
    <mergeCell ref="L378:M378"/>
    <mergeCell ref="A379:B379"/>
    <mergeCell ref="C379:E379"/>
    <mergeCell ref="F379:G379"/>
    <mergeCell ref="H379:I379"/>
    <mergeCell ref="L379:M379"/>
    <mergeCell ref="A380:B380"/>
    <mergeCell ref="C380:E380"/>
    <mergeCell ref="F380:G380"/>
    <mergeCell ref="H380:I380"/>
    <mergeCell ref="A381:B381"/>
    <mergeCell ref="C381:E381"/>
    <mergeCell ref="F381:G381"/>
    <mergeCell ref="H381:I381"/>
    <mergeCell ref="A382:B382"/>
    <mergeCell ref="C382:E382"/>
    <mergeCell ref="F382:G382"/>
    <mergeCell ref="H382:I382"/>
    <mergeCell ref="A383:B383"/>
    <mergeCell ref="C383:E383"/>
    <mergeCell ref="F383:G383"/>
    <mergeCell ref="H383:I383"/>
    <mergeCell ref="A384:B384"/>
    <mergeCell ref="C384:E384"/>
    <mergeCell ref="F384:G384"/>
    <mergeCell ref="H384:I384"/>
    <mergeCell ref="A385:B385"/>
    <mergeCell ref="C385:E385"/>
    <mergeCell ref="F385:G385"/>
    <mergeCell ref="H385:I385"/>
    <mergeCell ref="A386:B386"/>
    <mergeCell ref="C386:E386"/>
    <mergeCell ref="F386:G386"/>
    <mergeCell ref="H386:I386"/>
    <mergeCell ref="A387:B387"/>
    <mergeCell ref="C387:E387"/>
    <mergeCell ref="F387:G387"/>
    <mergeCell ref="H387:I387"/>
    <mergeCell ref="A388:G388"/>
    <mergeCell ref="H388:I388"/>
    <mergeCell ref="A391:E391"/>
    <mergeCell ref="A398:I398"/>
    <mergeCell ref="K398:R398"/>
    <mergeCell ref="A399:B399"/>
    <mergeCell ref="C399:E399"/>
    <mergeCell ref="F399:G399"/>
    <mergeCell ref="H399:I399"/>
    <mergeCell ref="K399:L399"/>
    <mergeCell ref="M399:O399"/>
    <mergeCell ref="P399:R399"/>
    <mergeCell ref="A400:B400"/>
    <mergeCell ref="C400:E400"/>
    <mergeCell ref="F400:G400"/>
    <mergeCell ref="H400:I400"/>
    <mergeCell ref="K400:L400"/>
    <mergeCell ref="M400:O400"/>
    <mergeCell ref="P400:R400"/>
    <mergeCell ref="A401:B401"/>
    <mergeCell ref="C401:E401"/>
    <mergeCell ref="F401:G401"/>
    <mergeCell ref="H401:I401"/>
    <mergeCell ref="K401:L401"/>
    <mergeCell ref="M401:O401"/>
    <mergeCell ref="P401:R401"/>
    <mergeCell ref="A402:B402"/>
    <mergeCell ref="C402:E402"/>
    <mergeCell ref="F402:G402"/>
    <mergeCell ref="H402:I402"/>
    <mergeCell ref="K402:L402"/>
    <mergeCell ref="M402:O402"/>
    <mergeCell ref="P402:R402"/>
    <mergeCell ref="A403:B403"/>
    <mergeCell ref="C403:E403"/>
    <mergeCell ref="F403:G403"/>
    <mergeCell ref="H403:I403"/>
    <mergeCell ref="K403:L403"/>
    <mergeCell ref="M403:O403"/>
    <mergeCell ref="P403:R403"/>
    <mergeCell ref="A404:B404"/>
    <mergeCell ref="C404:E404"/>
    <mergeCell ref="F404:G404"/>
    <mergeCell ref="H404:I404"/>
    <mergeCell ref="K404:L404"/>
    <mergeCell ref="M404:O404"/>
    <mergeCell ref="P404:R404"/>
    <mergeCell ref="A405:B405"/>
    <mergeCell ref="C405:E405"/>
    <mergeCell ref="F405:G405"/>
    <mergeCell ref="H405:I405"/>
    <mergeCell ref="K405:L405"/>
    <mergeCell ref="M405:O405"/>
    <mergeCell ref="P405:R405"/>
    <mergeCell ref="A406:B406"/>
    <mergeCell ref="C406:E406"/>
    <mergeCell ref="F406:G406"/>
    <mergeCell ref="H406:I406"/>
    <mergeCell ref="K406:L406"/>
    <mergeCell ref="M406:O406"/>
    <mergeCell ref="P406:R406"/>
    <mergeCell ref="A407:B407"/>
    <mergeCell ref="C407:E407"/>
    <mergeCell ref="F407:G407"/>
    <mergeCell ref="H407:I407"/>
    <mergeCell ref="K407:L407"/>
    <mergeCell ref="M407:O407"/>
    <mergeCell ref="P407:R407"/>
    <mergeCell ref="A408:B408"/>
    <mergeCell ref="C408:E408"/>
    <mergeCell ref="F408:G408"/>
    <mergeCell ref="H408:I408"/>
    <mergeCell ref="K408:L408"/>
    <mergeCell ref="M408:O408"/>
    <mergeCell ref="P408:R408"/>
    <mergeCell ref="A409:B409"/>
    <mergeCell ref="C409:E409"/>
    <mergeCell ref="F409:G409"/>
    <mergeCell ref="H409:I409"/>
    <mergeCell ref="K409:L409"/>
    <mergeCell ref="M409:O409"/>
    <mergeCell ref="P409:R409"/>
    <mergeCell ref="A413:B413"/>
    <mergeCell ref="A414:B414"/>
    <mergeCell ref="B415:D415"/>
    <mergeCell ref="E415:G415"/>
    <mergeCell ref="B427:D427"/>
    <mergeCell ref="B431:B432"/>
    <mergeCell ref="C431:F431"/>
    <mergeCell ref="G431:G432"/>
    <mergeCell ref="H431:H432"/>
    <mergeCell ref="I431:I432"/>
    <mergeCell ref="J431:J432"/>
    <mergeCell ref="K431:K432"/>
    <mergeCell ref="B443:G443"/>
    <mergeCell ref="B446:B447"/>
    <mergeCell ref="C446:F446"/>
    <mergeCell ref="G446:G447"/>
    <mergeCell ref="H446:H447"/>
    <mergeCell ref="I446:I447"/>
    <mergeCell ref="J446:J447"/>
    <mergeCell ref="K446:K447"/>
    <mergeCell ref="B458:G458"/>
    <mergeCell ref="B461:B462"/>
    <mergeCell ref="C461:F461"/>
    <mergeCell ref="G461:G462"/>
    <mergeCell ref="H461:H462"/>
    <mergeCell ref="I461:I462"/>
    <mergeCell ref="J461:J462"/>
    <mergeCell ref="K461:K462"/>
    <mergeCell ref="B473:G473"/>
    <mergeCell ref="B475:C475"/>
    <mergeCell ref="F476:G476"/>
    <mergeCell ref="F477:G477"/>
    <mergeCell ref="F478:G478"/>
    <mergeCell ref="F480:G480"/>
    <mergeCell ref="F482:J482"/>
    <mergeCell ref="A488:C488"/>
    <mergeCell ref="A496:I496"/>
    <mergeCell ref="K496:M496"/>
    <mergeCell ref="A497:B497"/>
    <mergeCell ref="C497:E497"/>
    <mergeCell ref="F497:G497"/>
    <mergeCell ref="H497:I497"/>
    <mergeCell ref="L497:M497"/>
    <mergeCell ref="A498:B498"/>
    <mergeCell ref="C498:E498"/>
    <mergeCell ref="F498:G498"/>
    <mergeCell ref="H498:I498"/>
    <mergeCell ref="L498:M498"/>
    <mergeCell ref="A499:B499"/>
    <mergeCell ref="C499:E499"/>
    <mergeCell ref="F499:G499"/>
    <mergeCell ref="H499:I499"/>
    <mergeCell ref="L499:M499"/>
    <mergeCell ref="A500:B500"/>
    <mergeCell ref="C500:E500"/>
    <mergeCell ref="F500:G500"/>
    <mergeCell ref="H500:I500"/>
    <mergeCell ref="A501:B501"/>
    <mergeCell ref="C501:E501"/>
    <mergeCell ref="F501:G501"/>
    <mergeCell ref="H501:I501"/>
    <mergeCell ref="A502:B502"/>
    <mergeCell ref="C502:E502"/>
    <mergeCell ref="F502:G502"/>
    <mergeCell ref="H502:I502"/>
    <mergeCell ref="A503:B503"/>
    <mergeCell ref="C503:E503"/>
    <mergeCell ref="F503:G503"/>
    <mergeCell ref="H503:I503"/>
    <mergeCell ref="A504:B504"/>
    <mergeCell ref="C504:E504"/>
    <mergeCell ref="F504:G504"/>
    <mergeCell ref="H504:I504"/>
    <mergeCell ref="A505:B505"/>
    <mergeCell ref="C505:E505"/>
    <mergeCell ref="F505:G505"/>
    <mergeCell ref="H505:I505"/>
    <mergeCell ref="A506:B506"/>
    <mergeCell ref="C506:E506"/>
    <mergeCell ref="F506:G506"/>
    <mergeCell ref="H506:I506"/>
    <mergeCell ref="A507:B507"/>
    <mergeCell ref="C507:E507"/>
    <mergeCell ref="F507:G507"/>
    <mergeCell ref="H507:I507"/>
    <mergeCell ref="A508:G508"/>
    <mergeCell ref="H508:I508"/>
    <mergeCell ref="A511:E511"/>
    <mergeCell ref="A518:I518"/>
    <mergeCell ref="K518:R518"/>
    <mergeCell ref="A519:B519"/>
    <mergeCell ref="C519:E519"/>
    <mergeCell ref="F519:G519"/>
    <mergeCell ref="H519:I519"/>
    <mergeCell ref="K519:L519"/>
    <mergeCell ref="M519:O519"/>
    <mergeCell ref="P519:R519"/>
    <mergeCell ref="A520:B520"/>
    <mergeCell ref="C520:E520"/>
    <mergeCell ref="F520:G520"/>
    <mergeCell ref="H520:I520"/>
    <mergeCell ref="K520:L520"/>
    <mergeCell ref="M520:O520"/>
    <mergeCell ref="P520:R520"/>
    <mergeCell ref="A521:B521"/>
    <mergeCell ref="C521:E521"/>
    <mergeCell ref="F521:G521"/>
    <mergeCell ref="H521:I521"/>
    <mergeCell ref="K521:L521"/>
    <mergeCell ref="M521:O521"/>
    <mergeCell ref="P521:R521"/>
    <mergeCell ref="A522:B522"/>
    <mergeCell ref="C522:E522"/>
    <mergeCell ref="F522:G522"/>
    <mergeCell ref="H522:I522"/>
    <mergeCell ref="K522:L522"/>
    <mergeCell ref="M522:O522"/>
    <mergeCell ref="P522:R522"/>
    <mergeCell ref="A523:B523"/>
    <mergeCell ref="C523:E523"/>
    <mergeCell ref="F523:G523"/>
    <mergeCell ref="H523:I523"/>
    <mergeCell ref="K523:L523"/>
    <mergeCell ref="M523:O523"/>
    <mergeCell ref="P523:R523"/>
    <mergeCell ref="A524:B524"/>
    <mergeCell ref="C524:E524"/>
    <mergeCell ref="F524:G524"/>
    <mergeCell ref="H524:I524"/>
    <mergeCell ref="K524:L524"/>
    <mergeCell ref="M524:O524"/>
    <mergeCell ref="P524:R524"/>
    <mergeCell ref="A525:B525"/>
    <mergeCell ref="C525:E525"/>
    <mergeCell ref="F525:G525"/>
    <mergeCell ref="H525:I525"/>
    <mergeCell ref="K525:L525"/>
    <mergeCell ref="M525:O525"/>
    <mergeCell ref="P525:R525"/>
    <mergeCell ref="A526:B526"/>
    <mergeCell ref="C526:E526"/>
    <mergeCell ref="F526:G526"/>
    <mergeCell ref="H526:I526"/>
    <mergeCell ref="K526:L526"/>
    <mergeCell ref="M526:O526"/>
    <mergeCell ref="P526:R526"/>
    <mergeCell ref="A527:B527"/>
    <mergeCell ref="C527:E527"/>
    <mergeCell ref="F527:G527"/>
    <mergeCell ref="H527:I527"/>
    <mergeCell ref="K527:L527"/>
    <mergeCell ref="M527:O527"/>
    <mergeCell ref="P527:R527"/>
    <mergeCell ref="A528:B528"/>
    <mergeCell ref="C528:E528"/>
    <mergeCell ref="F528:G528"/>
    <mergeCell ref="H528:I528"/>
    <mergeCell ref="K528:L528"/>
    <mergeCell ref="M528:O528"/>
    <mergeCell ref="P528:R528"/>
    <mergeCell ref="A529:B529"/>
    <mergeCell ref="C529:E529"/>
    <mergeCell ref="F529:G529"/>
    <mergeCell ref="H529:I529"/>
    <mergeCell ref="K529:L529"/>
    <mergeCell ref="M529:O529"/>
    <mergeCell ref="P529:R529"/>
    <mergeCell ref="A533:B533"/>
    <mergeCell ref="A534:B534"/>
    <mergeCell ref="B535:D535"/>
    <mergeCell ref="E535:G535"/>
    <mergeCell ref="B547:D547"/>
    <mergeCell ref="B551:B552"/>
    <mergeCell ref="C551:F551"/>
    <mergeCell ref="G551:G552"/>
    <mergeCell ref="H551:H552"/>
    <mergeCell ref="I551:I552"/>
    <mergeCell ref="J551:J552"/>
    <mergeCell ref="K551:K552"/>
    <mergeCell ref="B563:G563"/>
    <mergeCell ref="B566:B567"/>
    <mergeCell ref="C566:F566"/>
    <mergeCell ref="G566:G567"/>
    <mergeCell ref="H566:H567"/>
    <mergeCell ref="I566:I567"/>
    <mergeCell ref="J566:J567"/>
    <mergeCell ref="K566:K567"/>
    <mergeCell ref="B578:G578"/>
    <mergeCell ref="B581:B582"/>
    <mergeCell ref="C581:F581"/>
    <mergeCell ref="G581:G582"/>
    <mergeCell ref="H581:H582"/>
    <mergeCell ref="I581:I582"/>
    <mergeCell ref="J581:J582"/>
    <mergeCell ref="K581:K582"/>
    <mergeCell ref="B593:G593"/>
    <mergeCell ref="B595:C595"/>
    <mergeCell ref="F596:G596"/>
    <mergeCell ref="F597:G597"/>
    <mergeCell ref="F598:G598"/>
    <mergeCell ref="F600:G600"/>
    <mergeCell ref="F602:J602"/>
    <mergeCell ref="A608:C608"/>
    <mergeCell ref="A616:I616"/>
    <mergeCell ref="K616:M616"/>
    <mergeCell ref="A617:B617"/>
    <mergeCell ref="C617:E617"/>
    <mergeCell ref="F617:G617"/>
    <mergeCell ref="H617:I617"/>
    <mergeCell ref="L617:M617"/>
    <mergeCell ref="A618:B618"/>
    <mergeCell ref="C618:E618"/>
    <mergeCell ref="F618:G618"/>
    <mergeCell ref="H618:I618"/>
    <mergeCell ref="L618:M618"/>
    <mergeCell ref="A619:B619"/>
    <mergeCell ref="C619:E619"/>
    <mergeCell ref="F619:G619"/>
    <mergeCell ref="H619:I619"/>
    <mergeCell ref="L619:M619"/>
    <mergeCell ref="A620:B620"/>
    <mergeCell ref="C620:E620"/>
    <mergeCell ref="F620:G620"/>
    <mergeCell ref="H620:I620"/>
    <mergeCell ref="A621:B621"/>
    <mergeCell ref="C621:E621"/>
    <mergeCell ref="F621:G621"/>
    <mergeCell ref="H621:I621"/>
    <mergeCell ref="A622:B622"/>
    <mergeCell ref="C622:E622"/>
    <mergeCell ref="F622:G622"/>
    <mergeCell ref="H622:I622"/>
    <mergeCell ref="A623:B623"/>
    <mergeCell ref="C623:E623"/>
    <mergeCell ref="F623:G623"/>
    <mergeCell ref="H623:I623"/>
    <mergeCell ref="A624:B624"/>
    <mergeCell ref="C624:E624"/>
    <mergeCell ref="F624:G624"/>
    <mergeCell ref="H624:I624"/>
    <mergeCell ref="A625:B625"/>
    <mergeCell ref="C625:E625"/>
    <mergeCell ref="F625:G625"/>
    <mergeCell ref="H625:I625"/>
    <mergeCell ref="A626:B626"/>
    <mergeCell ref="C626:E626"/>
    <mergeCell ref="F626:G626"/>
    <mergeCell ref="H626:I626"/>
    <mergeCell ref="A627:B627"/>
    <mergeCell ref="C627:E627"/>
    <mergeCell ref="F627:G627"/>
    <mergeCell ref="H627:I627"/>
    <mergeCell ref="A628:G628"/>
    <mergeCell ref="H628:I628"/>
    <mergeCell ref="A631:E631"/>
    <mergeCell ref="A638:I638"/>
    <mergeCell ref="K638:R638"/>
    <mergeCell ref="A639:B639"/>
    <mergeCell ref="C639:E639"/>
    <mergeCell ref="F639:G639"/>
    <mergeCell ref="H639:I639"/>
    <mergeCell ref="K639:L639"/>
    <mergeCell ref="M639:O639"/>
    <mergeCell ref="P639:R639"/>
    <mergeCell ref="A640:B640"/>
    <mergeCell ref="C640:E640"/>
    <mergeCell ref="F640:G640"/>
    <mergeCell ref="H640:I640"/>
    <mergeCell ref="K640:L640"/>
    <mergeCell ref="M640:O640"/>
    <mergeCell ref="P640:R640"/>
    <mergeCell ref="A641:B641"/>
    <mergeCell ref="C641:E641"/>
    <mergeCell ref="F641:G641"/>
    <mergeCell ref="H641:I641"/>
    <mergeCell ref="K641:L641"/>
    <mergeCell ref="M641:O641"/>
    <mergeCell ref="P641:R641"/>
    <mergeCell ref="A642:B642"/>
    <mergeCell ref="C642:E642"/>
    <mergeCell ref="F642:G642"/>
    <mergeCell ref="H642:I642"/>
    <mergeCell ref="K642:L642"/>
    <mergeCell ref="M642:O642"/>
    <mergeCell ref="P642:R642"/>
    <mergeCell ref="A643:B643"/>
    <mergeCell ref="C643:E643"/>
    <mergeCell ref="F643:G643"/>
    <mergeCell ref="H643:I643"/>
    <mergeCell ref="K643:L643"/>
    <mergeCell ref="M643:O643"/>
    <mergeCell ref="P643:R643"/>
    <mergeCell ref="A644:B644"/>
    <mergeCell ref="C644:E644"/>
    <mergeCell ref="F644:G644"/>
    <mergeCell ref="H644:I644"/>
    <mergeCell ref="K644:L644"/>
    <mergeCell ref="M644:O644"/>
    <mergeCell ref="P644:R644"/>
    <mergeCell ref="A645:B645"/>
    <mergeCell ref="C645:E645"/>
    <mergeCell ref="F645:G645"/>
    <mergeCell ref="H645:I645"/>
    <mergeCell ref="K645:L645"/>
    <mergeCell ref="M645:O645"/>
    <mergeCell ref="P645:R645"/>
    <mergeCell ref="A646:B646"/>
    <mergeCell ref="C646:E646"/>
    <mergeCell ref="F646:G646"/>
    <mergeCell ref="H646:I646"/>
    <mergeCell ref="K646:L646"/>
    <mergeCell ref="M646:O646"/>
    <mergeCell ref="P646:R646"/>
    <mergeCell ref="A649:B649"/>
    <mergeCell ref="C649:E649"/>
    <mergeCell ref="F649:G649"/>
    <mergeCell ref="H649:I649"/>
    <mergeCell ref="K649:L649"/>
    <mergeCell ref="M649:O649"/>
    <mergeCell ref="P649:R649"/>
    <mergeCell ref="A647:B647"/>
    <mergeCell ref="C647:E647"/>
    <mergeCell ref="F647:G647"/>
    <mergeCell ref="H647:I647"/>
    <mergeCell ref="K647:L647"/>
    <mergeCell ref="M647:O647"/>
    <mergeCell ref="P647:R647"/>
    <mergeCell ref="A648:B648"/>
    <mergeCell ref="C648:E648"/>
    <mergeCell ref="F648:G648"/>
    <mergeCell ref="H648:I648"/>
    <mergeCell ref="K648:L648"/>
    <mergeCell ref="M648:O648"/>
    <mergeCell ref="P648:R64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Pusat Cluster</vt:lpstr>
      <vt:lpstr>Iterasi 1</vt:lpstr>
      <vt:lpstr>Pusat Cluster 2</vt:lpstr>
      <vt:lpstr>Iterasi 2</vt:lpstr>
      <vt:lpstr>Pusat Cluster 3</vt:lpstr>
      <vt:lpstr>Iterasi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Muhammad Al Hasib</dc:creator>
  <cp:lastModifiedBy>anandhari alfitho</cp:lastModifiedBy>
  <dcterms:created xsi:type="dcterms:W3CDTF">2015-06-05T18:17:20Z</dcterms:created>
  <dcterms:modified xsi:type="dcterms:W3CDTF">2023-05-11T13:06:14Z</dcterms:modified>
</cp:coreProperties>
</file>