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thilkumarsundaram/Desktop/EasyLeases/OPS/Contracts/BALAJI PG/PAYMENTS/JAN 2020/"/>
    </mc:Choice>
  </mc:AlternateContent>
  <xr:revisionPtr revIDLastSave="0" documentId="8_{2BBD3B79-36B8-C444-A82F-635E11F2BCC3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SUMMARY" sheetId="1" r:id="rId1"/>
    <sheet name="Jan2020 RENT" sheetId="2" r:id="rId2"/>
    <sheet name="UNRECONCILED" sheetId="3" r:id="rId3"/>
    <sheet name="BILLS" sheetId="8" r:id="rId4"/>
    <sheet name="EXPENSES" sheetId="9" r:id="rId5"/>
    <sheet name="SALARIES" sheetId="12" r:id="rId6"/>
    <sheet name="Sheet8" sheetId="16" state="hidden" r:id="rId7"/>
  </sheets>
  <definedNames>
    <definedName name="_xlnm._FilterDatabase" localSheetId="6" hidden="1">Sheet8!$E$1:$F$113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9" i="12" l="1"/>
  <c r="B32" i="12" s="1"/>
  <c r="E3" i="12" s="1"/>
  <c r="G3" i="12" s="1"/>
  <c r="G10" i="12" s="1"/>
  <c r="B25" i="12"/>
  <c r="G7" i="12"/>
  <c r="G6" i="12"/>
  <c r="G5" i="12"/>
  <c r="E4" i="12"/>
  <c r="G4" i="12" s="1"/>
  <c r="E98" i="9"/>
  <c r="F72" i="9"/>
  <c r="G71" i="9"/>
  <c r="G69" i="9"/>
  <c r="G67" i="9"/>
  <c r="G66" i="9"/>
  <c r="E66" i="9"/>
  <c r="G65" i="9"/>
  <c r="E64" i="9"/>
  <c r="G64" i="9" s="1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72" i="9" s="1"/>
  <c r="G18" i="8"/>
  <c r="G11" i="8"/>
  <c r="C24" i="3"/>
  <c r="P154" i="2"/>
  <c r="L154" i="2"/>
  <c r="K154" i="2"/>
  <c r="I154" i="2"/>
  <c r="H154" i="2"/>
  <c r="M152" i="2"/>
  <c r="M151" i="2"/>
  <c r="M150" i="2"/>
  <c r="M149" i="2"/>
  <c r="M148" i="2"/>
  <c r="AJ147" i="2"/>
  <c r="AF147" i="2"/>
  <c r="AE147" i="2"/>
  <c r="AC147" i="2"/>
  <c r="AB147" i="2"/>
  <c r="AB148" i="2" s="1"/>
  <c r="M147" i="2"/>
  <c r="AG146" i="2"/>
  <c r="M146" i="2"/>
  <c r="AG145" i="2"/>
  <c r="M145" i="2"/>
  <c r="AG144" i="2"/>
  <c r="M144" i="2"/>
  <c r="AG143" i="2"/>
  <c r="M143" i="2"/>
  <c r="AG142" i="2"/>
  <c r="M142" i="2"/>
  <c r="AG141" i="2"/>
  <c r="M141" i="2"/>
  <c r="AG140" i="2"/>
  <c r="M140" i="2"/>
  <c r="AG139" i="2"/>
  <c r="AG138" i="2"/>
  <c r="M138" i="2"/>
  <c r="AG137" i="2"/>
  <c r="M137" i="2"/>
  <c r="AG136" i="2"/>
  <c r="M136" i="2"/>
  <c r="AG135" i="2"/>
  <c r="M135" i="2"/>
  <c r="AG134" i="2"/>
  <c r="M134" i="2"/>
  <c r="AG133" i="2"/>
  <c r="M133" i="2"/>
  <c r="AG132" i="2"/>
  <c r="M132" i="2"/>
  <c r="AG131" i="2"/>
  <c r="M131" i="2"/>
  <c r="AG130" i="2"/>
  <c r="M130" i="2"/>
  <c r="AG129" i="2"/>
  <c r="M129" i="2"/>
  <c r="AG128" i="2"/>
  <c r="M128" i="2"/>
  <c r="AG127" i="2"/>
  <c r="M127" i="2"/>
  <c r="AG126" i="2"/>
  <c r="M126" i="2"/>
  <c r="AG125" i="2"/>
  <c r="M125" i="2"/>
  <c r="AG124" i="2"/>
  <c r="M124" i="2"/>
  <c r="AG123" i="2"/>
  <c r="M123" i="2"/>
  <c r="AG122" i="2"/>
  <c r="M122" i="2"/>
  <c r="AG121" i="2"/>
  <c r="M121" i="2"/>
  <c r="AG120" i="2"/>
  <c r="M120" i="2"/>
  <c r="AG119" i="2"/>
  <c r="M119" i="2"/>
  <c r="AG118" i="2"/>
  <c r="M118" i="2"/>
  <c r="AG117" i="2"/>
  <c r="M117" i="2"/>
  <c r="AG116" i="2"/>
  <c r="M116" i="2"/>
  <c r="AG115" i="2"/>
  <c r="M115" i="2"/>
  <c r="AG114" i="2"/>
  <c r="M114" i="2"/>
  <c r="AG113" i="2"/>
  <c r="M113" i="2"/>
  <c r="AG112" i="2"/>
  <c r="M112" i="2"/>
  <c r="AG111" i="2"/>
  <c r="M111" i="2"/>
  <c r="AG109" i="2"/>
  <c r="M109" i="2"/>
  <c r="AG108" i="2"/>
  <c r="M108" i="2"/>
  <c r="AG107" i="2"/>
  <c r="M107" i="2"/>
  <c r="AG106" i="2"/>
  <c r="M106" i="2"/>
  <c r="AG105" i="2"/>
  <c r="M105" i="2"/>
  <c r="AG104" i="2"/>
  <c r="M104" i="2"/>
  <c r="AG103" i="2"/>
  <c r="M103" i="2"/>
  <c r="AG102" i="2"/>
  <c r="M102" i="2"/>
  <c r="AG101" i="2"/>
  <c r="M101" i="2"/>
  <c r="AG100" i="2"/>
  <c r="M100" i="2"/>
  <c r="BD99" i="2"/>
  <c r="AZ99" i="2"/>
  <c r="AY99" i="2"/>
  <c r="AW99" i="2"/>
  <c r="AV99" i="2"/>
  <c r="AV100" i="2" s="1"/>
  <c r="P5" i="1" s="1"/>
  <c r="AG99" i="2"/>
  <c r="M99" i="2"/>
  <c r="AG98" i="2"/>
  <c r="M98" i="2"/>
  <c r="AG97" i="2"/>
  <c r="M97" i="2"/>
  <c r="M96" i="2"/>
  <c r="BA95" i="2"/>
  <c r="AG95" i="2"/>
  <c r="M95" i="2"/>
  <c r="BA94" i="2"/>
  <c r="AG94" i="2"/>
  <c r="M94" i="2"/>
  <c r="BA93" i="2"/>
  <c r="AG93" i="2"/>
  <c r="M93" i="2"/>
  <c r="BA92" i="2"/>
  <c r="AG92" i="2"/>
  <c r="M92" i="2"/>
  <c r="BA91" i="2"/>
  <c r="AG91" i="2"/>
  <c r="M91" i="2"/>
  <c r="AG90" i="2"/>
  <c r="M90" i="2"/>
  <c r="BA89" i="2"/>
  <c r="AG89" i="2"/>
  <c r="M89" i="2"/>
  <c r="BA88" i="2"/>
  <c r="AG88" i="2"/>
  <c r="M88" i="2"/>
  <c r="BA87" i="2"/>
  <c r="AG87" i="2"/>
  <c r="M87" i="2"/>
  <c r="BA86" i="2"/>
  <c r="AG86" i="2"/>
  <c r="M86" i="2"/>
  <c r="BA85" i="2"/>
  <c r="AG85" i="2"/>
  <c r="M85" i="2"/>
  <c r="BA84" i="2"/>
  <c r="AG84" i="2"/>
  <c r="M84" i="2"/>
  <c r="BA83" i="2"/>
  <c r="AG83" i="2"/>
  <c r="M83" i="2"/>
  <c r="BA82" i="2"/>
  <c r="AG82" i="2"/>
  <c r="M82" i="2"/>
  <c r="BA81" i="2"/>
  <c r="AG81" i="2"/>
  <c r="BA80" i="2"/>
  <c r="BA79" i="2"/>
  <c r="AG79" i="2"/>
  <c r="M79" i="2"/>
  <c r="BA78" i="2"/>
  <c r="AG78" i="2"/>
  <c r="M78" i="2"/>
  <c r="AG77" i="2"/>
  <c r="M77" i="2"/>
  <c r="BA76" i="2"/>
  <c r="AG76" i="2"/>
  <c r="M76" i="2"/>
  <c r="BA75" i="2"/>
  <c r="AG75" i="2"/>
  <c r="M75" i="2"/>
  <c r="BA74" i="2"/>
  <c r="AG74" i="2"/>
  <c r="M74" i="2"/>
  <c r="BA73" i="2"/>
  <c r="AG73" i="2"/>
  <c r="M73" i="2"/>
  <c r="BA72" i="2"/>
  <c r="AG72" i="2"/>
  <c r="M72" i="2"/>
  <c r="BA71" i="2"/>
  <c r="AG71" i="2"/>
  <c r="M71" i="2"/>
  <c r="BA70" i="2"/>
  <c r="AG70" i="2"/>
  <c r="M70" i="2"/>
  <c r="BA69" i="2"/>
  <c r="AG69" i="2"/>
  <c r="M69" i="2"/>
  <c r="BA68" i="2"/>
  <c r="AG68" i="2"/>
  <c r="M68" i="2"/>
  <c r="BA67" i="2"/>
  <c r="AG67" i="2"/>
  <c r="M67" i="2"/>
  <c r="BA66" i="2"/>
  <c r="AG66" i="2"/>
  <c r="M66" i="2"/>
  <c r="BA65" i="2"/>
  <c r="AG65" i="2"/>
  <c r="BA64" i="2"/>
  <c r="AG64" i="2"/>
  <c r="M64" i="2"/>
  <c r="BA63" i="2"/>
  <c r="AG63" i="2"/>
  <c r="M63" i="2"/>
  <c r="BA62" i="2"/>
  <c r="AG62" i="2"/>
  <c r="M62" i="2"/>
  <c r="BA61" i="2"/>
  <c r="AG61" i="2"/>
  <c r="M61" i="2"/>
  <c r="BA60" i="2"/>
  <c r="AG60" i="2"/>
  <c r="M60" i="2"/>
  <c r="BA59" i="2"/>
  <c r="AG59" i="2"/>
  <c r="M59" i="2"/>
  <c r="BA58" i="2"/>
  <c r="AG58" i="2"/>
  <c r="M58" i="2"/>
  <c r="BA57" i="2"/>
  <c r="AG57" i="2"/>
  <c r="M57" i="2"/>
  <c r="BA56" i="2"/>
  <c r="AG56" i="2"/>
  <c r="M56" i="2"/>
  <c r="BA55" i="2"/>
  <c r="AG55" i="2"/>
  <c r="M55" i="2"/>
  <c r="BA54" i="2"/>
  <c r="AG54" i="2"/>
  <c r="M54" i="2"/>
  <c r="BA53" i="2"/>
  <c r="AG53" i="2"/>
  <c r="M53" i="2"/>
  <c r="BA52" i="2"/>
  <c r="AG52" i="2"/>
  <c r="M52" i="2"/>
  <c r="BA50" i="2"/>
  <c r="AG50" i="2"/>
  <c r="M50" i="2"/>
  <c r="BA49" i="2"/>
  <c r="AG49" i="2"/>
  <c r="M49" i="2"/>
  <c r="BA48" i="2"/>
  <c r="AG48" i="2"/>
  <c r="M48" i="2"/>
  <c r="BA47" i="2"/>
  <c r="AG47" i="2"/>
  <c r="M47" i="2"/>
  <c r="BA46" i="2"/>
  <c r="AG46" i="2"/>
  <c r="M46" i="2"/>
  <c r="BA45" i="2"/>
  <c r="AG45" i="2"/>
  <c r="M45" i="2"/>
  <c r="BA44" i="2"/>
  <c r="AG44" i="2"/>
  <c r="M44" i="2"/>
  <c r="BA43" i="2"/>
  <c r="AG43" i="2"/>
  <c r="M43" i="2"/>
  <c r="BA42" i="2"/>
  <c r="AG42" i="2"/>
  <c r="M42" i="2"/>
  <c r="BA41" i="2"/>
  <c r="AG41" i="2"/>
  <c r="M41" i="2"/>
  <c r="BA40" i="2"/>
  <c r="AG40" i="2"/>
  <c r="M40" i="2"/>
  <c r="BA39" i="2"/>
  <c r="AG39" i="2"/>
  <c r="BA38" i="2"/>
  <c r="AG38" i="2"/>
  <c r="M38" i="2"/>
  <c r="AG37" i="2"/>
  <c r="M37" i="2"/>
  <c r="AG36" i="2"/>
  <c r="M36" i="2"/>
  <c r="BA35" i="2"/>
  <c r="AG35" i="2"/>
  <c r="M35" i="2"/>
  <c r="BA34" i="2"/>
  <c r="AG34" i="2"/>
  <c r="M34" i="2"/>
  <c r="BA33" i="2"/>
  <c r="M33" i="2"/>
  <c r="BA32" i="2"/>
  <c r="AG32" i="2"/>
  <c r="M32" i="2"/>
  <c r="BA31" i="2"/>
  <c r="AG31" i="2"/>
  <c r="M31" i="2"/>
  <c r="BA30" i="2"/>
  <c r="AG30" i="2"/>
  <c r="M30" i="2"/>
  <c r="BA29" i="2"/>
  <c r="AG29" i="2"/>
  <c r="AG28" i="2"/>
  <c r="M28" i="2"/>
  <c r="BA27" i="2"/>
  <c r="AG27" i="2"/>
  <c r="M27" i="2"/>
  <c r="BA26" i="2"/>
  <c r="AG26" i="2"/>
  <c r="M26" i="2"/>
  <c r="BA25" i="2"/>
  <c r="AG25" i="2"/>
  <c r="M25" i="2"/>
  <c r="BA24" i="2"/>
  <c r="AG24" i="2"/>
  <c r="M24" i="2"/>
  <c r="BA23" i="2"/>
  <c r="AG23" i="2"/>
  <c r="M23" i="2"/>
  <c r="BA22" i="2"/>
  <c r="AG22" i="2"/>
  <c r="M22" i="2"/>
  <c r="BA21" i="2"/>
  <c r="AG21" i="2"/>
  <c r="M21" i="2"/>
  <c r="BA20" i="2"/>
  <c r="AG20" i="2"/>
  <c r="M20" i="2"/>
  <c r="BA19" i="2"/>
  <c r="AG19" i="2"/>
  <c r="M19" i="2"/>
  <c r="BA18" i="2"/>
  <c r="AG18" i="2"/>
  <c r="M18" i="2"/>
  <c r="AG17" i="2"/>
  <c r="BA16" i="2"/>
  <c r="AG16" i="2"/>
  <c r="M16" i="2"/>
  <c r="BA15" i="2"/>
  <c r="AG15" i="2"/>
  <c r="M15" i="2"/>
  <c r="BA14" i="2"/>
  <c r="AG14" i="2"/>
  <c r="M14" i="2"/>
  <c r="BA13" i="2"/>
  <c r="AG13" i="2"/>
  <c r="M13" i="2"/>
  <c r="BA12" i="2"/>
  <c r="AG12" i="2"/>
  <c r="M12" i="2"/>
  <c r="BA11" i="2"/>
  <c r="AG11" i="2"/>
  <c r="M11" i="2"/>
  <c r="BA10" i="2"/>
  <c r="AG10" i="2"/>
  <c r="M10" i="2"/>
  <c r="BA9" i="2"/>
  <c r="AG9" i="2"/>
  <c r="M9" i="2"/>
  <c r="BA8" i="2"/>
  <c r="AG8" i="2"/>
  <c r="M8" i="2"/>
  <c r="BA7" i="2"/>
  <c r="AG7" i="2"/>
  <c r="M7" i="2"/>
  <c r="BA6" i="2"/>
  <c r="AG6" i="2"/>
  <c r="M6" i="2"/>
  <c r="BA5" i="2"/>
  <c r="AG5" i="2"/>
  <c r="M5" i="2"/>
  <c r="BA4" i="2"/>
  <c r="AG4" i="2"/>
  <c r="M4" i="2"/>
  <c r="BA3" i="2"/>
  <c r="BA99" i="2" s="1"/>
  <c r="AG3" i="2"/>
  <c r="AG147" i="2" s="1"/>
  <c r="M3" i="2"/>
  <c r="M154" i="2" s="1"/>
  <c r="E97" i="1"/>
  <c r="E96" i="1"/>
  <c r="E95" i="1"/>
  <c r="E93" i="1"/>
  <c r="C85" i="1"/>
  <c r="D84" i="1"/>
  <c r="D85" i="1" s="1"/>
  <c r="E83" i="1"/>
  <c r="E82" i="1"/>
  <c r="D82" i="1"/>
  <c r="B74" i="1"/>
  <c r="B43" i="1"/>
  <c r="B42" i="1"/>
  <c r="B36" i="1"/>
  <c r="B29" i="1"/>
  <c r="B28" i="1"/>
  <c r="B25" i="1"/>
  <c r="B24" i="1"/>
  <c r="B22" i="1"/>
  <c r="B21" i="1"/>
  <c r="B20" i="1"/>
  <c r="B19" i="1"/>
  <c r="B18" i="1"/>
  <c r="B17" i="1"/>
  <c r="B47" i="1" s="1"/>
  <c r="T6" i="1"/>
  <c r="S6" i="1"/>
  <c r="R6" i="1"/>
  <c r="Q6" i="1"/>
  <c r="X6" i="1" s="1"/>
  <c r="E47" i="1" s="1"/>
  <c r="P6" i="1"/>
  <c r="W6" i="1" s="1"/>
  <c r="O6" i="1"/>
  <c r="V6" i="1" s="1"/>
  <c r="N6" i="1"/>
  <c r="M6" i="1"/>
  <c r="L6" i="1"/>
  <c r="K6" i="1"/>
  <c r="J6" i="1"/>
  <c r="I6" i="1"/>
  <c r="I7" i="1" s="1"/>
  <c r="I8" i="1" s="1"/>
  <c r="H6" i="1"/>
  <c r="G6" i="1"/>
  <c r="Z6" i="1" s="1"/>
  <c r="F6" i="1"/>
  <c r="Y6" i="1" s="1"/>
  <c r="E6" i="1"/>
  <c r="D6" i="1"/>
  <c r="C6" i="1"/>
  <c r="C7" i="1" s="1"/>
  <c r="C8" i="1" s="1"/>
  <c r="B6" i="1"/>
  <c r="U6" i="1" s="1"/>
  <c r="O5" i="1"/>
  <c r="J5" i="1"/>
  <c r="I5" i="1"/>
  <c r="D5" i="1"/>
  <c r="C5" i="1"/>
  <c r="W4" i="1"/>
  <c r="S4" i="1"/>
  <c r="Z4" i="1" s="1"/>
  <c r="O4" i="1"/>
  <c r="I4" i="1"/>
  <c r="C4" i="1"/>
  <c r="V4" i="1" s="1"/>
  <c r="Z3" i="1"/>
  <c r="W3" i="1"/>
  <c r="V3" i="1"/>
  <c r="V7" i="1" l="1"/>
  <c r="E85" i="1"/>
  <c r="E84" i="1"/>
  <c r="O7" i="1"/>
  <c r="O8" i="1" s="1"/>
  <c r="E72" i="9"/>
  <c r="B11" i="1" l="1"/>
  <c r="V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W8" authorId="0" shapeId="0" xr:uid="{00000000-0006-0000-0100-000003000000}">
      <text>
        <r>
          <rPr>
            <sz val="10"/>
            <color rgb="FF000000"/>
            <rFont val="Arial"/>
          </rPr>
          <t>AGREED 4500 WITHOUT FOOD ONLY FOR JANUARY 2020
	-Senthil Sundaram</t>
        </r>
      </text>
    </comment>
    <comment ref="AW13" authorId="0" shapeId="0" xr:uid="{00000000-0006-0000-0100-000002000000}">
      <text>
        <r>
          <rPr>
            <sz val="10"/>
            <color rgb="FF000000"/>
            <rFont val="Arial"/>
          </rPr>
          <t>AGREED 4500 W/O FOOD ONLY FOR JAN 2020
	-Senthil Sundaram</t>
        </r>
      </text>
    </comment>
    <comment ref="J18" authorId="0" shapeId="0" xr:uid="{00000000-0006-0000-0100-000005000000}">
      <text>
        <r>
          <rPr>
            <sz val="10"/>
            <color rgb="FF000000"/>
            <rFont val="Arial"/>
          </rPr>
          <t>SHORT PAID DUE TO MEDICAL EXPENSES. AGREED TO PAY 2K BALANCE WITH FEB RENT
	-Senthil Sundaram</t>
        </r>
      </text>
    </comment>
    <comment ref="AE78" authorId="0" shapeId="0" xr:uid="{00000000-0006-0000-0100-000004000000}">
      <text>
        <r>
          <rPr>
            <sz val="10"/>
            <color rgb="FF000000"/>
            <rFont val="Arial"/>
          </rPr>
          <t>initial rent agreed with Srinivas 5800. had paid 11000 for dec &amp; jan rent. need to review &amp; revise rent to 6k from Feb/Mar once wi-fi issues are resolved
	-Senthil Sundaram</t>
        </r>
      </text>
    </comment>
    <comment ref="I111" authorId="0" shapeId="0" xr:uid="{00000000-0006-0000-0100-000001000000}">
      <text>
        <r>
          <rPr>
            <sz val="10"/>
            <color rgb="FF000000"/>
            <rFont val="Arial"/>
          </rPr>
          <t>PRO-RATED RENT FOR 13-31 JAN
	-Senthil Sundaram</t>
        </r>
      </text>
    </comment>
    <comment ref="J117" authorId="0" shapeId="0" xr:uid="{00000000-0006-0000-0100-000006000000}">
      <text>
        <r>
          <rPr>
            <sz val="10"/>
            <color rgb="FF000000"/>
            <rFont val="Arial"/>
          </rPr>
          <t>WANTS TO ADJUST 2000 AGAINST KISHORE MARLO'S DEPOSIT. SRINIVAS TO CONFIRM. EL TO RECOVER FROM SRINIVAS
	-Senthil Sundaram</t>
        </r>
      </text>
    </comment>
  </commentList>
</comments>
</file>

<file path=xl/sharedStrings.xml><?xml version="1.0" encoding="utf-8"?>
<sst xmlns="http://schemas.openxmlformats.org/spreadsheetml/2006/main" count="2289" uniqueCount="1191">
  <si>
    <t>DATE</t>
  </si>
  <si>
    <t>TIME</t>
  </si>
  <si>
    <t>AMOUNT</t>
  </si>
  <si>
    <t>NAME</t>
  </si>
  <si>
    <t>TRANSACTION ID</t>
  </si>
  <si>
    <t>REMARKS</t>
  </si>
  <si>
    <t>ACHUTYANANDA SAHU</t>
  </si>
  <si>
    <t>CASH PAID BY RAMESH TO SENTHIL</t>
  </si>
  <si>
    <t>9.21 PM</t>
  </si>
  <si>
    <t>GURURAJ V</t>
  </si>
  <si>
    <t>10.45 PM</t>
  </si>
  <si>
    <t>MARULI SATISH CHINTA</t>
  </si>
  <si>
    <t>504E</t>
  </si>
  <si>
    <t>11.22 PM</t>
  </si>
  <si>
    <t>PATHURI SRIDHAR</t>
  </si>
  <si>
    <t>10.52 PM</t>
  </si>
  <si>
    <t>VINAY KUMAR R</t>
  </si>
  <si>
    <t>E1 - IS THIS FOR DEC OR JAN??</t>
  </si>
  <si>
    <t>B1-A7 PAYMENTS</t>
  </si>
  <si>
    <t>CASH</t>
  </si>
  <si>
    <t>JAYASHANKAR &amp; ONE MORE GUEST. PAID CASH TO SENTHIL VIA RAMESH</t>
  </si>
  <si>
    <t>9.57 PM</t>
  </si>
  <si>
    <t>CHITRAPU SAI DHARNESH</t>
  </si>
  <si>
    <t>PAID FOR RAJESH 304</t>
  </si>
  <si>
    <t>8.43 PM</t>
  </si>
  <si>
    <t>BHAGWATI PRASAD</t>
  </si>
  <si>
    <t>B1-B3</t>
  </si>
  <si>
    <t>8.05 PM</t>
  </si>
  <si>
    <t>UDAYADITHYA ABHISHEK S</t>
  </si>
  <si>
    <t>PAID FOR ESHWAR</t>
  </si>
  <si>
    <t>8.05 pm</t>
  </si>
  <si>
    <t>cash</t>
  </si>
  <si>
    <t xml:space="preserve">Cash to Naveen </t>
  </si>
  <si>
    <t>9.01 PM</t>
  </si>
  <si>
    <t>HRISHIKESH RANGANATH KULKARNI</t>
  </si>
  <si>
    <t>B2-105, ALREADY PAID 5000</t>
  </si>
  <si>
    <t>TOTAL</t>
  </si>
  <si>
    <t>BUILDING 1</t>
  </si>
  <si>
    <t>Building 2</t>
  </si>
  <si>
    <t>BUILDING 2</t>
  </si>
  <si>
    <t>BUILDING 3</t>
  </si>
  <si>
    <t>UNRECONCILED</t>
  </si>
  <si>
    <t>Full Collection</t>
  </si>
  <si>
    <t>Building 3</t>
  </si>
  <si>
    <t>Room No</t>
  </si>
  <si>
    <t>Expected Collection</t>
  </si>
  <si>
    <t>ROOM SHARING</t>
  </si>
  <si>
    <t>Total Rent Collected</t>
  </si>
  <si>
    <t>First Name</t>
  </si>
  <si>
    <t>QR Collection</t>
  </si>
  <si>
    <t>Cash Collected</t>
  </si>
  <si>
    <t>Deposit/Other</t>
  </si>
  <si>
    <t>TOT Collection</t>
  </si>
  <si>
    <t>Last Name</t>
  </si>
  <si>
    <t xml:space="preserve">Number </t>
  </si>
  <si>
    <t>RENT CYCLE</t>
  </si>
  <si>
    <t>OCC STATUS</t>
  </si>
  <si>
    <t>AGREED RENT</t>
  </si>
  <si>
    <t>JAN'20 RENT</t>
  </si>
  <si>
    <t>RENT STATUS</t>
  </si>
  <si>
    <t>QR</t>
  </si>
  <si>
    <t>Cash</t>
  </si>
  <si>
    <t>BALANCE</t>
  </si>
  <si>
    <t>Date</t>
  </si>
  <si>
    <t>Time</t>
  </si>
  <si>
    <t>Deposit/Others</t>
  </si>
  <si>
    <t>Remarks</t>
  </si>
  <si>
    <t>OCC. STATUS</t>
  </si>
  <si>
    <t>RENT AGREED</t>
  </si>
  <si>
    <t>Transaction ID</t>
  </si>
  <si>
    <t>ASHOK KUMAR</t>
  </si>
  <si>
    <t xml:space="preserve">O </t>
  </si>
  <si>
    <t>PAID</t>
  </si>
  <si>
    <t>2.41 PM</t>
  </si>
  <si>
    <t>PAID BY VASANTHAKUMAR</t>
  </si>
  <si>
    <t>G1</t>
  </si>
  <si>
    <t>1. cot missing</t>
  </si>
  <si>
    <t>VACANT</t>
  </si>
  <si>
    <t>V</t>
  </si>
  <si>
    <t>101A</t>
  </si>
  <si>
    <t>KOMARI Vishnu</t>
  </si>
  <si>
    <t>Kumar</t>
  </si>
  <si>
    <t>PART PAID</t>
  </si>
  <si>
    <t>11.53 AM</t>
  </si>
  <si>
    <t>VASANTH KUMAR</t>
  </si>
  <si>
    <t>VARADARAJAN</t>
  </si>
  <si>
    <t>O</t>
  </si>
  <si>
    <t xml:space="preserve">Nagarjun </t>
  </si>
  <si>
    <t>Reddy</t>
  </si>
  <si>
    <t>11.01 PM</t>
  </si>
  <si>
    <t>VELMURUGAN</t>
  </si>
  <si>
    <t>RS</t>
  </si>
  <si>
    <t>1.13 PM</t>
  </si>
  <si>
    <t>Sugandh</t>
  </si>
  <si>
    <t>KUMAR</t>
  </si>
  <si>
    <t>6.02 PM</t>
  </si>
  <si>
    <t>PAID TO TULSI</t>
  </si>
  <si>
    <t>Vishweshwar</t>
  </si>
  <si>
    <t>YP</t>
  </si>
  <si>
    <t>8.44 PM</t>
  </si>
  <si>
    <t>G2</t>
  </si>
  <si>
    <t>UDAY</t>
  </si>
  <si>
    <t>SIDDHARTH</t>
  </si>
  <si>
    <t>10.44 PM</t>
  </si>
  <si>
    <t>102A</t>
  </si>
  <si>
    <t>Subhodoy</t>
  </si>
  <si>
    <t>Chakravarthy</t>
  </si>
  <si>
    <t>PAID TO NAVEEN</t>
  </si>
  <si>
    <t>Ravikumar</t>
  </si>
  <si>
    <t>P</t>
  </si>
  <si>
    <t>5.09 PM</t>
  </si>
  <si>
    <t>Lokesh Sai</t>
  </si>
  <si>
    <t>Paruchuri</t>
  </si>
  <si>
    <t>10.54 PM</t>
  </si>
  <si>
    <t>PAID 3K CASH TO NAVEEN</t>
  </si>
  <si>
    <t xml:space="preserve">RISHAV </t>
  </si>
  <si>
    <t>AUDDY</t>
  </si>
  <si>
    <t>5.05 PM</t>
  </si>
  <si>
    <t>Kiran Kumar</t>
  </si>
  <si>
    <t>S B</t>
  </si>
  <si>
    <t>11.02 PM</t>
  </si>
  <si>
    <t>G3</t>
  </si>
  <si>
    <t>4 sharing</t>
  </si>
  <si>
    <t>103A</t>
  </si>
  <si>
    <t>NO FOOD</t>
  </si>
  <si>
    <t>Sampath</t>
  </si>
  <si>
    <t>N DRENUKA</t>
  </si>
  <si>
    <t>Sheethal</t>
  </si>
  <si>
    <t>CHANDAN</t>
  </si>
  <si>
    <t>SHETTY</t>
  </si>
  <si>
    <t>2.16 PM</t>
  </si>
  <si>
    <t>PAID CASH TO TULSI</t>
  </si>
  <si>
    <t>1 cot bed missing</t>
  </si>
  <si>
    <t>Nikhil</t>
  </si>
  <si>
    <t>L</t>
  </si>
  <si>
    <t>Muhammad</t>
  </si>
  <si>
    <t>Ethesham</t>
  </si>
  <si>
    <t>PAID BY RAMESH TO SENTHIL</t>
  </si>
  <si>
    <t>Kubeppa B Harani</t>
  </si>
  <si>
    <t>SHANU</t>
  </si>
  <si>
    <t>1.52 PM</t>
  </si>
  <si>
    <t>G4</t>
  </si>
  <si>
    <t>Narayanshankar</t>
  </si>
  <si>
    <t>SIVASANKARAN</t>
  </si>
  <si>
    <t>9.07 PM</t>
  </si>
  <si>
    <t>104A</t>
  </si>
  <si>
    <t>Praveen KUMAR</t>
  </si>
  <si>
    <t>J</t>
  </si>
  <si>
    <t>A1</t>
  </si>
  <si>
    <t>NAGARAJAN</t>
  </si>
  <si>
    <t>CHINNAKANNU</t>
  </si>
  <si>
    <t>9.06 AM</t>
  </si>
  <si>
    <t>VeerabadraPPA</t>
  </si>
  <si>
    <t>ACTUAL OUTSTANDING AFTER ALL RENT ADJUSTMENTS &amp; DEDUCTIONS</t>
  </si>
  <si>
    <t>N</t>
  </si>
  <si>
    <t>2.36 PM</t>
  </si>
  <si>
    <t>V M Amarnath</t>
  </si>
  <si>
    <t>10.43 PM</t>
  </si>
  <si>
    <t>DATE WISE QR/ONLINE PAYMENTS</t>
  </si>
  <si>
    <t>Anil</t>
  </si>
  <si>
    <t>Bagaji</t>
  </si>
  <si>
    <t>MODE</t>
  </si>
  <si>
    <t>10.03 PM</t>
  </si>
  <si>
    <t>G5</t>
  </si>
  <si>
    <t xml:space="preserve">KEERTHI </t>
  </si>
  <si>
    <t>MAHADEVA</t>
  </si>
  <si>
    <t>Sharan Basava</t>
  </si>
  <si>
    <t>A</t>
  </si>
  <si>
    <t>SRIDHAR REDDY</t>
  </si>
  <si>
    <t>PATHURI</t>
  </si>
  <si>
    <t>DEC'19 PAYMENTS EXCLUDED</t>
  </si>
  <si>
    <t>Sameer Mudbagilu</t>
  </si>
  <si>
    <t>Shafiulla</t>
  </si>
  <si>
    <t>9.09 PM</t>
  </si>
  <si>
    <t>Jagadish</t>
  </si>
  <si>
    <t>BR</t>
  </si>
  <si>
    <t>6.33 PM</t>
  </si>
  <si>
    <t>A2</t>
  </si>
  <si>
    <t>MURUGESAN</t>
  </si>
  <si>
    <t>PAID CASH TO SENTHIL</t>
  </si>
  <si>
    <t>105A</t>
  </si>
  <si>
    <t>PRIYAVARAT (NEW GUEST)</t>
  </si>
  <si>
    <t>INCL. 5000 PAID VIA PAYTM</t>
  </si>
  <si>
    <t>PUROHIT</t>
  </si>
  <si>
    <t>GUEST NAME? (DEEPAK SHIFTED TO E5)</t>
  </si>
  <si>
    <t>Prashanth (NEW GUEST)</t>
  </si>
  <si>
    <t>JAISWAL</t>
  </si>
  <si>
    <t>PAID 6500 TO SRINIVAS</t>
  </si>
  <si>
    <t>PAID 6500 CASH TO SRINIVAS</t>
  </si>
  <si>
    <t>AJITH</t>
  </si>
  <si>
    <t>VIJAYAN</t>
  </si>
  <si>
    <t>DEC'19 PAYMENT EXCLUDED</t>
  </si>
  <si>
    <t>10.38 PM</t>
  </si>
  <si>
    <t>10.09 PM</t>
  </si>
  <si>
    <t>PAID BY NIRANJAN KUMAR KARNAM</t>
  </si>
  <si>
    <t>CHECK VACANCY</t>
  </si>
  <si>
    <t>A3</t>
  </si>
  <si>
    <t>Tushar Sanjay</t>
  </si>
  <si>
    <t>Sonawane</t>
  </si>
  <si>
    <t>8.23 PM</t>
  </si>
  <si>
    <t>Niranjan</t>
  </si>
  <si>
    <t>KARNAM</t>
  </si>
  <si>
    <t>106A</t>
  </si>
  <si>
    <t>Sarath R</t>
  </si>
  <si>
    <t>Krishnan</t>
  </si>
  <si>
    <t>11.17 PM</t>
  </si>
  <si>
    <t>Gourav</t>
  </si>
  <si>
    <t>Borah</t>
  </si>
  <si>
    <t>(SHIVAKANTH)</t>
  </si>
  <si>
    <t>TALLY MARK</t>
  </si>
  <si>
    <t>5.24 PM</t>
  </si>
  <si>
    <t>TOTAL ONLINE/QR PAYMENTS</t>
  </si>
  <si>
    <t>NEW GUEST (NAME TO BE CONFIRMED)</t>
  </si>
  <si>
    <t>Arif</t>
  </si>
  <si>
    <t>S</t>
  </si>
  <si>
    <t>Mohammad Umar</t>
  </si>
  <si>
    <t>Faisal</t>
  </si>
  <si>
    <t>LARGE PAYMENTS/TRANSFERS</t>
  </si>
  <si>
    <t>PURPOSE</t>
  </si>
  <si>
    <t>ANSON</t>
  </si>
  <si>
    <t>ANDREW</t>
  </si>
  <si>
    <t>BUILDING RENT TO SRINIVAS</t>
  </si>
  <si>
    <t>NEFT</t>
  </si>
  <si>
    <t>11.20 PM</t>
  </si>
  <si>
    <t>PAID 2400 CASH TO TULSI</t>
  </si>
  <si>
    <t>A4</t>
  </si>
  <si>
    <t>Guruprakash</t>
  </si>
  <si>
    <t>Ravichandran</t>
  </si>
  <si>
    <t>BUILDING RENT TO INDIRA</t>
  </si>
  <si>
    <t>9.26 PM</t>
  </si>
  <si>
    <t>BUILDING RENT TO MANJULA</t>
  </si>
  <si>
    <t>Prasanth</t>
  </si>
  <si>
    <t>Dhulipalla</t>
  </si>
  <si>
    <t>10.04 PM</t>
  </si>
  <si>
    <t>PAID BY NANDA PRAVEEN</t>
  </si>
  <si>
    <t>Benjamin</t>
  </si>
  <si>
    <t>JOSE</t>
  </si>
  <si>
    <t>PROFIT SHARE - SRINIVAS</t>
  </si>
  <si>
    <t>11.18 PM</t>
  </si>
  <si>
    <t>THANGA SUBASH</t>
  </si>
  <si>
    <t>M</t>
  </si>
  <si>
    <t>PROFIT SHARE - MANJULA</t>
  </si>
  <si>
    <t>2.09 PM</t>
  </si>
  <si>
    <t>Nanda Praveen</t>
  </si>
  <si>
    <t>Bhoyina</t>
  </si>
  <si>
    <t>8.38 PM</t>
  </si>
  <si>
    <t>201B</t>
  </si>
  <si>
    <t>Jowin</t>
  </si>
  <si>
    <t>Joy</t>
  </si>
  <si>
    <t>TOTAL INCL.RENT</t>
  </si>
  <si>
    <t>PAID TO SHITAL (GIVEN TO SENTHIL)</t>
  </si>
  <si>
    <t>Mohammed</t>
  </si>
  <si>
    <t>6.41 PM</t>
  </si>
  <si>
    <t>Pavan</t>
  </si>
  <si>
    <t>UDAGATTI</t>
  </si>
  <si>
    <t>10.02 PM</t>
  </si>
  <si>
    <t>LOHITHKUMARA</t>
  </si>
  <si>
    <t>ONLY OPEX</t>
  </si>
  <si>
    <t>BUILDING WISE RENT TRANSFER</t>
  </si>
  <si>
    <t>BUILDING #</t>
  </si>
  <si>
    <t>RENT</t>
  </si>
  <si>
    <t>TRANSFERRED</t>
  </si>
  <si>
    <t>P INDIRA</t>
  </si>
  <si>
    <t>9.43 PM</t>
  </si>
  <si>
    <t>VACANT (PRAMOD VACATED)</t>
  </si>
  <si>
    <t>NAVIN KUMAR</t>
  </si>
  <si>
    <t>REDDY</t>
  </si>
  <si>
    <t>11.29 AM</t>
  </si>
  <si>
    <t>A5</t>
  </si>
  <si>
    <t>Mohamed Aashik Umar</t>
  </si>
  <si>
    <t>SRINIVASULU</t>
  </si>
  <si>
    <t>BJ</t>
  </si>
  <si>
    <t>MANJULA</t>
  </si>
  <si>
    <t>SANTHOSHKUMAR</t>
  </si>
  <si>
    <t>9.10 PM</t>
  </si>
  <si>
    <t>202B</t>
  </si>
  <si>
    <t>Ashish</t>
  </si>
  <si>
    <t>kumar</t>
  </si>
  <si>
    <t>9.53 PM</t>
  </si>
  <si>
    <t>Sreenath (VACANT)</t>
  </si>
  <si>
    <t>Charan</t>
  </si>
  <si>
    <t>G M</t>
  </si>
  <si>
    <t>10.20 PM</t>
  </si>
  <si>
    <t xml:space="preserve">Niraj </t>
  </si>
  <si>
    <t>anil chaudhari</t>
  </si>
  <si>
    <t>VACANCY DETAILS</t>
  </si>
  <si>
    <t>(383 BEDS)</t>
  </si>
  <si>
    <t>B1</t>
  </si>
  <si>
    <t>8.46 PM</t>
  </si>
  <si>
    <t>BIDAPPA</t>
  </si>
  <si>
    <t>B2</t>
  </si>
  <si>
    <t>B3</t>
  </si>
  <si>
    <t>TOT</t>
  </si>
  <si>
    <t>OPENING - 31ST DEC 2019</t>
  </si>
  <si>
    <t>8.24 PM</t>
  </si>
  <si>
    <t>Rohit</t>
  </si>
  <si>
    <t>Meti</t>
  </si>
  <si>
    <t>3.51 PM</t>
  </si>
  <si>
    <t>203B</t>
  </si>
  <si>
    <t>ARUN (1 MONTH STAY)</t>
  </si>
  <si>
    <t>PAID CASH TO SRINIVAS</t>
  </si>
  <si>
    <t>Jeevanantham</t>
  </si>
  <si>
    <t>PAID TO SRINIVAS</t>
  </si>
  <si>
    <t>DEDUCTED FROM PROFIT SHARE</t>
  </si>
  <si>
    <t>SAGAR SRINIVAS</t>
  </si>
  <si>
    <t>HEBSUR</t>
  </si>
  <si>
    <t>PRAHLADA</t>
  </si>
  <si>
    <t>CHALKA</t>
  </si>
  <si>
    <t>PAID 6300 VIA QR</t>
  </si>
  <si>
    <t>A6</t>
  </si>
  <si>
    <t>NEW GUEST (JAN'20)</t>
  </si>
  <si>
    <t>SASHIDHAR (NEW GUEST)</t>
  </si>
  <si>
    <t>Pranav Nath</t>
  </si>
  <si>
    <t>Das</t>
  </si>
  <si>
    <t>11.28 PM</t>
  </si>
  <si>
    <t>HRISHIKESH RANGANATH</t>
  </si>
  <si>
    <t>KULKARNI</t>
  </si>
  <si>
    <t>7.58 PM</t>
  </si>
  <si>
    <t>PAID BY SAGAR SRINIVAS</t>
  </si>
  <si>
    <t>Mohammed Swaleh</t>
  </si>
  <si>
    <t>Nadeem</t>
  </si>
  <si>
    <t>11.27 PM</t>
  </si>
  <si>
    <t>Bharath</t>
  </si>
  <si>
    <t>11.22 AM</t>
  </si>
  <si>
    <t>204B</t>
  </si>
  <si>
    <t>Nikhil H</t>
  </si>
  <si>
    <t>SHAH</t>
  </si>
  <si>
    <t>8.16 PM</t>
  </si>
  <si>
    <t>A7</t>
  </si>
  <si>
    <t>Jayashankar</t>
  </si>
  <si>
    <t>Gavvala</t>
  </si>
  <si>
    <t>PAID 5.5K ON 8/1 &amp; 500 ON 24/JAN TO SENTHIL</t>
  </si>
  <si>
    <t>Shanmugapriyan</t>
  </si>
  <si>
    <t>Mahendran</t>
  </si>
  <si>
    <t>6.43 PM</t>
  </si>
  <si>
    <t>PAID 6000 TO SRINIVAS</t>
  </si>
  <si>
    <t>Satheesh</t>
  </si>
  <si>
    <t>PAID TO SHITAL (TO SENTHIL)</t>
  </si>
  <si>
    <t xml:space="preserve">Devaraj </t>
  </si>
  <si>
    <t>PAID 5500 TO SENTHIL VIA RAMESH</t>
  </si>
  <si>
    <t>Anup</t>
  </si>
  <si>
    <t>HUGGI</t>
  </si>
  <si>
    <t>12.58 PM</t>
  </si>
  <si>
    <t>Somashekhar</t>
  </si>
  <si>
    <t>SAJJAN</t>
  </si>
  <si>
    <t>SHOBHIT GOEL</t>
  </si>
  <si>
    <t>10.53 PM</t>
  </si>
  <si>
    <t>PAID BY ROHIT KUMAR S</t>
  </si>
  <si>
    <t>Sredhar</t>
  </si>
  <si>
    <t>VH</t>
  </si>
  <si>
    <t>A8</t>
  </si>
  <si>
    <t>Ganesh</t>
  </si>
  <si>
    <t>Bhatt</t>
  </si>
  <si>
    <t>7.08 PM</t>
  </si>
  <si>
    <t>Rohit Kumar</t>
  </si>
  <si>
    <t>SRIVASTAVA</t>
  </si>
  <si>
    <t>205B</t>
  </si>
  <si>
    <t>Prabhuraman</t>
  </si>
  <si>
    <t>Ramamoorthy</t>
  </si>
  <si>
    <t>PAID 8000 CASH TO SRINIVAS</t>
  </si>
  <si>
    <t xml:space="preserve">SUYASH </t>
  </si>
  <si>
    <t>SHARMA</t>
  </si>
  <si>
    <t xml:space="preserve">AKULA </t>
  </si>
  <si>
    <t>NAGARAJU</t>
  </si>
  <si>
    <t>10.48 PM</t>
  </si>
  <si>
    <t>Sankeeth</t>
  </si>
  <si>
    <t>KARANTH</t>
  </si>
  <si>
    <t>A9</t>
  </si>
  <si>
    <t>Anjaljith</t>
  </si>
  <si>
    <t>CC</t>
  </si>
  <si>
    <t>9.24 PM</t>
  </si>
  <si>
    <t>SHIVA</t>
  </si>
  <si>
    <t>CHEKKALA NARAYANA</t>
  </si>
  <si>
    <t>7.40 PM</t>
  </si>
  <si>
    <t>206B</t>
  </si>
  <si>
    <t>Prashanth (VACATED 8/1)</t>
  </si>
  <si>
    <t>Revanuri</t>
  </si>
  <si>
    <t>Nandish</t>
  </si>
  <si>
    <t>PAID CASH TO MANJULA SRINIVAS</t>
  </si>
  <si>
    <t>DEDUCTED FROM PROFIT S HARE</t>
  </si>
  <si>
    <t>SAMADHAN DILIP</t>
  </si>
  <si>
    <t>MANE</t>
  </si>
  <si>
    <t>Chandrakanth ARVIND</t>
  </si>
  <si>
    <t>MASTOLI</t>
  </si>
  <si>
    <t>9.54 PM</t>
  </si>
  <si>
    <t>Sandeep Kumar</t>
  </si>
  <si>
    <t>Panda</t>
  </si>
  <si>
    <t>Karthik RAJKUMAR</t>
  </si>
  <si>
    <t>10.23 AM</t>
  </si>
  <si>
    <t>PavanKUMAR</t>
  </si>
  <si>
    <t>PATIL</t>
  </si>
  <si>
    <t>5.26 PM</t>
  </si>
  <si>
    <t>SHAIK TABREZ</t>
  </si>
  <si>
    <t>Ahmed</t>
  </si>
  <si>
    <t>A10</t>
  </si>
  <si>
    <t>Jayasree Sai</t>
  </si>
  <si>
    <t>Krishna</t>
  </si>
  <si>
    <t>Nibedan</t>
  </si>
  <si>
    <t>Sahu</t>
  </si>
  <si>
    <t>301C</t>
  </si>
  <si>
    <t>R N</t>
  </si>
  <si>
    <t>10.58 PM</t>
  </si>
  <si>
    <t>Sumit Singh</t>
  </si>
  <si>
    <t>7.17 PM</t>
  </si>
  <si>
    <t>ACHUTYANANDA</t>
  </si>
  <si>
    <t>SAHU</t>
  </si>
  <si>
    <t xml:space="preserve">HEMANTH </t>
  </si>
  <si>
    <t>SIMHA KB</t>
  </si>
  <si>
    <t>10.29 PM</t>
  </si>
  <si>
    <t xml:space="preserve">Abhik </t>
  </si>
  <si>
    <t>Banerjee</t>
  </si>
  <si>
    <t>7.57 PM</t>
  </si>
  <si>
    <t xml:space="preserve">DNYNESHWAR </t>
  </si>
  <si>
    <t>DATTA CHAPALKAR</t>
  </si>
  <si>
    <t>PAID BAL 1000 ON 3-FEB</t>
  </si>
  <si>
    <t>SYED MOHAMMED</t>
  </si>
  <si>
    <t>RAFI</t>
  </si>
  <si>
    <t>11.01 AM</t>
  </si>
  <si>
    <t>Abhinav Anand</t>
  </si>
  <si>
    <t>5.21 PM</t>
  </si>
  <si>
    <t>Souvik</t>
  </si>
  <si>
    <t>Singha</t>
  </si>
  <si>
    <t>1.03 PM</t>
  </si>
  <si>
    <t>302C</t>
  </si>
  <si>
    <t>Charan Raj</t>
  </si>
  <si>
    <t>AV</t>
  </si>
  <si>
    <t>7.24 PM</t>
  </si>
  <si>
    <t>Kaushik</t>
  </si>
  <si>
    <t>10.26 AM</t>
  </si>
  <si>
    <t>Dharendar</t>
  </si>
  <si>
    <t>10.11 PM</t>
  </si>
  <si>
    <t>CASH GIVEN BY RAMESH TO TULSI</t>
  </si>
  <si>
    <t>SWAGATA</t>
  </si>
  <si>
    <t>MAITY</t>
  </si>
  <si>
    <t>Prabakaran</t>
  </si>
  <si>
    <t>Mariyappan</t>
  </si>
  <si>
    <t>9.35 PM</t>
  </si>
  <si>
    <t>303C</t>
  </si>
  <si>
    <t>Sushovan</t>
  </si>
  <si>
    <t>sengupta</t>
  </si>
  <si>
    <t>2 S</t>
  </si>
  <si>
    <t>Vishnusankar</t>
  </si>
  <si>
    <t>K</t>
  </si>
  <si>
    <t>Basavaraj</t>
  </si>
  <si>
    <t>Shahapur</t>
  </si>
  <si>
    <t>Hariprasad</t>
  </si>
  <si>
    <t>T</t>
  </si>
  <si>
    <t>7.52 PM</t>
  </si>
  <si>
    <t>Pavan Basavaraj</t>
  </si>
  <si>
    <t>Sheelavantar</t>
  </si>
  <si>
    <t>9.58 PM</t>
  </si>
  <si>
    <t>Jayavel</t>
  </si>
  <si>
    <t>9.50 PM</t>
  </si>
  <si>
    <t>PAID TO SHITAL (12500 GIVEN TO SENTHIL)</t>
  </si>
  <si>
    <t>Pavan ARUN (VACATED ON 31/12)</t>
  </si>
  <si>
    <t>KALESH</t>
  </si>
  <si>
    <t>GOUDAR</t>
  </si>
  <si>
    <t>SHIFTED FROM 403D</t>
  </si>
  <si>
    <t>B4</t>
  </si>
  <si>
    <t>Deepak</t>
  </si>
  <si>
    <t>R</t>
  </si>
  <si>
    <t>304C</t>
  </si>
  <si>
    <t>PUNDALEEK</t>
  </si>
  <si>
    <t>KUMBAR</t>
  </si>
  <si>
    <t>Deepankar</t>
  </si>
  <si>
    <t>Mullick</t>
  </si>
  <si>
    <t>Guruprasad</t>
  </si>
  <si>
    <t>10.55 PM</t>
  </si>
  <si>
    <t>B5</t>
  </si>
  <si>
    <t>Shivacharana</t>
  </si>
  <si>
    <t>PAID 4000 CASH TO TULSI</t>
  </si>
  <si>
    <t>Anand</t>
  </si>
  <si>
    <t>kataral</t>
  </si>
  <si>
    <t>Avadhoot</t>
  </si>
  <si>
    <t>11.19 PM</t>
  </si>
  <si>
    <t>Valliappan</t>
  </si>
  <si>
    <t>Sp</t>
  </si>
  <si>
    <t>9.13 PM</t>
  </si>
  <si>
    <t>Veeresh</t>
  </si>
  <si>
    <t>Chanapannavar</t>
  </si>
  <si>
    <t>Vishwas</t>
  </si>
  <si>
    <t>HV</t>
  </si>
  <si>
    <t>8.33 PM</t>
  </si>
  <si>
    <t>Md Abdul Basith</t>
  </si>
  <si>
    <t>JAGIR HUSSAIN</t>
  </si>
  <si>
    <t>12.04 AM</t>
  </si>
  <si>
    <t>305C</t>
  </si>
  <si>
    <t>MANI KANTA</t>
  </si>
  <si>
    <t xml:space="preserve">S </t>
  </si>
  <si>
    <t>Venkatesh</t>
  </si>
  <si>
    <t>Balakrishnan</t>
  </si>
  <si>
    <t>6.55 PM</t>
  </si>
  <si>
    <t>REVANASIDDHA</t>
  </si>
  <si>
    <t>Mane</t>
  </si>
  <si>
    <t>10.37 PM</t>
  </si>
  <si>
    <t>B6</t>
  </si>
  <si>
    <t>Mohit</t>
  </si>
  <si>
    <t>Mahajan</t>
  </si>
  <si>
    <t>SHAILENDRA</t>
  </si>
  <si>
    <t>Maurya</t>
  </si>
  <si>
    <t>10.25 PM</t>
  </si>
  <si>
    <t>Sachin Kumar</t>
  </si>
  <si>
    <t>Vignesh</t>
  </si>
  <si>
    <t>7.03 PM</t>
  </si>
  <si>
    <t>VINAY</t>
  </si>
  <si>
    <t>306C</t>
  </si>
  <si>
    <t>Manjunath</t>
  </si>
  <si>
    <t>9.39 PM</t>
  </si>
  <si>
    <t>PAID BY BHARTESA</t>
  </si>
  <si>
    <t>Niranjit</t>
  </si>
  <si>
    <t>Bhengra</t>
  </si>
  <si>
    <t>5.14 PM</t>
  </si>
  <si>
    <t>M Krishna</t>
  </si>
  <si>
    <t>8.11 PM</t>
  </si>
  <si>
    <t>PAID VIA PAYTM TO SHITAL</t>
  </si>
  <si>
    <t>NEERUGANTI Rajashekara</t>
  </si>
  <si>
    <t>10.18 PM</t>
  </si>
  <si>
    <t>B7</t>
  </si>
  <si>
    <t>ArunA</t>
  </si>
  <si>
    <t>KB</t>
  </si>
  <si>
    <t>8.52 PM</t>
  </si>
  <si>
    <t>PAID BY SWAROOP</t>
  </si>
  <si>
    <t xml:space="preserve">BHARTESA </t>
  </si>
  <si>
    <t xml:space="preserve">R </t>
  </si>
  <si>
    <t>Jeevan</t>
  </si>
  <si>
    <t>HS</t>
  </si>
  <si>
    <t>Lokesh</t>
  </si>
  <si>
    <t>VIJAYKUMAR KOLEKAR</t>
  </si>
  <si>
    <t>10.57 PM</t>
  </si>
  <si>
    <t>JENSIL ELVISE</t>
  </si>
  <si>
    <t>DSOUZA</t>
  </si>
  <si>
    <t>Swaroop</t>
  </si>
  <si>
    <t>401D</t>
  </si>
  <si>
    <t>Adithya</t>
  </si>
  <si>
    <t>B8</t>
  </si>
  <si>
    <t>Suhas</t>
  </si>
  <si>
    <t>Praveen</t>
  </si>
  <si>
    <t>PAID BY BALAJI</t>
  </si>
  <si>
    <t>Rahul</t>
  </si>
  <si>
    <t>GUEST PAID CASH TO SENTHIL</t>
  </si>
  <si>
    <t>Ramesh Shenkreppa</t>
  </si>
  <si>
    <t>Gennur</t>
  </si>
  <si>
    <t>PAID TO SRINIVAS ON 8/1</t>
  </si>
  <si>
    <t>Balaji</t>
  </si>
  <si>
    <t>G</t>
  </si>
  <si>
    <t>Arjun</t>
  </si>
  <si>
    <t>B9</t>
  </si>
  <si>
    <t>Mathankumar</t>
  </si>
  <si>
    <t>Fredy Anto</t>
  </si>
  <si>
    <t>Rodrigo</t>
  </si>
  <si>
    <t>402D</t>
  </si>
  <si>
    <t>Allen</t>
  </si>
  <si>
    <t>Manne</t>
  </si>
  <si>
    <t>10.19 PM</t>
  </si>
  <si>
    <t>Shubham</t>
  </si>
  <si>
    <t>403D</t>
  </si>
  <si>
    <t>Atma Ranjan</t>
  </si>
  <si>
    <t>TELI</t>
  </si>
  <si>
    <t>Siddhant</t>
  </si>
  <si>
    <t>Gupta</t>
  </si>
  <si>
    <t>1009 PM</t>
  </si>
  <si>
    <t xml:space="preserve">GURU. </t>
  </si>
  <si>
    <t>B10</t>
  </si>
  <si>
    <t>ANJANEYULU</t>
  </si>
  <si>
    <t>PURUM</t>
  </si>
  <si>
    <t>DILLIP KUMAR</t>
  </si>
  <si>
    <t>SAHOO</t>
  </si>
  <si>
    <t>RANGANAGOUDA</t>
  </si>
  <si>
    <t>RUDRAGOUDA PATIL</t>
  </si>
  <si>
    <t xml:space="preserve">Veera A </t>
  </si>
  <si>
    <t>Kumar K</t>
  </si>
  <si>
    <t>5.41 PM</t>
  </si>
  <si>
    <t>PRAVEEN KUMAR</t>
  </si>
  <si>
    <t>Nayak y</t>
  </si>
  <si>
    <t>Rajasekar</t>
  </si>
  <si>
    <t>8.39 PM</t>
  </si>
  <si>
    <t>404D</t>
  </si>
  <si>
    <t>Karthik</t>
  </si>
  <si>
    <t>9.45 AM</t>
  </si>
  <si>
    <t>C1</t>
  </si>
  <si>
    <t>Vidya Sagar</t>
  </si>
  <si>
    <t>Gowad</t>
  </si>
  <si>
    <t>10.10 PM</t>
  </si>
  <si>
    <t>Sachin Arjun (VACATED 31/12)</t>
  </si>
  <si>
    <t>Channadasar</t>
  </si>
  <si>
    <t>P Gowli</t>
  </si>
  <si>
    <t>9.17 PM</t>
  </si>
  <si>
    <t>(17TH CYCLE)</t>
  </si>
  <si>
    <t>SAKRAVARTHI (NEW GUEST)</t>
  </si>
  <si>
    <t>Sunish</t>
  </si>
  <si>
    <t>Issac</t>
  </si>
  <si>
    <t>8.53 PM</t>
  </si>
  <si>
    <t>Vishwanath</t>
  </si>
  <si>
    <t>KADELI</t>
  </si>
  <si>
    <t>10.50 PM</t>
  </si>
  <si>
    <t>VACANT (KANNIAH VACATED 31/12)</t>
  </si>
  <si>
    <t>SWAPNESH AVINASH</t>
  </si>
  <si>
    <t>AMBUKAR</t>
  </si>
  <si>
    <t xml:space="preserve">RAGHAVENDRA  </t>
  </si>
  <si>
    <t>BHAGVAN OGGENAMARA</t>
  </si>
  <si>
    <t>Murali (MURAGESH SANGAYYA)</t>
  </si>
  <si>
    <t>11.09 PM</t>
  </si>
  <si>
    <t>405D</t>
  </si>
  <si>
    <t>Sourav</t>
  </si>
  <si>
    <t>Pal</t>
  </si>
  <si>
    <t>C2</t>
  </si>
  <si>
    <t xml:space="preserve">Abdul </t>
  </si>
  <si>
    <t>Rahiman</t>
  </si>
  <si>
    <t>10.23 PM</t>
  </si>
  <si>
    <t>Gopinath (VACATED ON 1/1)</t>
  </si>
  <si>
    <t>Aloknath</t>
  </si>
  <si>
    <t>406D</t>
  </si>
  <si>
    <t>Mahesh</t>
  </si>
  <si>
    <t>T G</t>
  </si>
  <si>
    <t>Protyush</t>
  </si>
  <si>
    <t>Goswami</t>
  </si>
  <si>
    <t>10.22 PM</t>
  </si>
  <si>
    <t>Gopi SHANKAR</t>
  </si>
  <si>
    <t>KOPPOLU</t>
  </si>
  <si>
    <t>10.36 PM</t>
  </si>
  <si>
    <t>Raghavendra Prakashrao</t>
  </si>
  <si>
    <t>Kulkarni</t>
  </si>
  <si>
    <t>10.26 PM</t>
  </si>
  <si>
    <t>Amandeep</t>
  </si>
  <si>
    <t>Singh</t>
  </si>
  <si>
    <t>Antam (VACATED ON 31/12)</t>
  </si>
  <si>
    <t>Shravan  KUMAR</t>
  </si>
  <si>
    <t>MUGIN</t>
  </si>
  <si>
    <t>C3</t>
  </si>
  <si>
    <t>Abhinav</t>
  </si>
  <si>
    <t>DEDUCT FROM PROFIT SHARE</t>
  </si>
  <si>
    <t>Uzair</t>
  </si>
  <si>
    <t>DEDUCTEDFROMPROFITSHARE</t>
  </si>
  <si>
    <t>Murali Krishna</t>
  </si>
  <si>
    <t>KANDALA</t>
  </si>
  <si>
    <t>12.12 PM</t>
  </si>
  <si>
    <t>Govindraj</t>
  </si>
  <si>
    <t>PONNARASU</t>
  </si>
  <si>
    <t>THANGAVEL</t>
  </si>
  <si>
    <t>6.57 PM</t>
  </si>
  <si>
    <t>501E</t>
  </si>
  <si>
    <t>Udayaditya</t>
  </si>
  <si>
    <t>Abhishek</t>
  </si>
  <si>
    <t>C4</t>
  </si>
  <si>
    <t>Venkata Krishna Chaitanya</t>
  </si>
  <si>
    <t>Masina</t>
  </si>
  <si>
    <t>6.20 PM</t>
  </si>
  <si>
    <t>RAVIKUMAR</t>
  </si>
  <si>
    <t>ELAMURUGAN</t>
  </si>
  <si>
    <t>11.11 PM</t>
  </si>
  <si>
    <t>Eshwar</t>
  </si>
  <si>
    <t>Gowda</t>
  </si>
  <si>
    <t>PAID BY UDAYATITHYA. CASH PAID TO NAAVEEN</t>
  </si>
  <si>
    <t>Akshay</t>
  </si>
  <si>
    <t>GS</t>
  </si>
  <si>
    <t>3.09 PM</t>
  </si>
  <si>
    <t>C5</t>
  </si>
  <si>
    <t xml:space="preserve">Prem </t>
  </si>
  <si>
    <t>6.51 PM</t>
  </si>
  <si>
    <t>3S</t>
  </si>
  <si>
    <t>deposit paid cash to Ramesh</t>
  </si>
  <si>
    <t>502E</t>
  </si>
  <si>
    <t>SHIVAKARTHI (SHIVAKANTH</t>
  </si>
  <si>
    <t>10.14 PM</t>
  </si>
  <si>
    <t>RAJESH</t>
  </si>
  <si>
    <t>PAID BY SAI DHARNESH</t>
  </si>
  <si>
    <t>Karanam</t>
  </si>
  <si>
    <t xml:space="preserve">mallikarjun monesh </t>
  </si>
  <si>
    <t>10.05 PM</t>
  </si>
  <si>
    <t>Bharatkumar</t>
  </si>
  <si>
    <t>SHIVAPUTRAPPA SAJJANAR</t>
  </si>
  <si>
    <t>7.47 PM</t>
  </si>
  <si>
    <t>SAI NAGA KOUSHIK</t>
  </si>
  <si>
    <t>GONTLA</t>
  </si>
  <si>
    <t>8.12 PM</t>
  </si>
  <si>
    <t>503E</t>
  </si>
  <si>
    <t>SHUBHAM</t>
  </si>
  <si>
    <t>10.42 PM</t>
  </si>
  <si>
    <t>Sureshkumar</t>
  </si>
  <si>
    <t>SM</t>
  </si>
  <si>
    <t>5.42 PM</t>
  </si>
  <si>
    <t>PAID BY BHARATKUMAR</t>
  </si>
  <si>
    <t>Rajesh</t>
  </si>
  <si>
    <t>KATARI</t>
  </si>
  <si>
    <t>RENT AGREED EARLIER 4900. TO BE REVISED FROM FEB'20</t>
  </si>
  <si>
    <t>Pulkit</t>
  </si>
  <si>
    <t>sinha</t>
  </si>
  <si>
    <t>6.45 PM</t>
  </si>
  <si>
    <t>C6</t>
  </si>
  <si>
    <t>Paramjeet</t>
  </si>
  <si>
    <t>Abhay</t>
  </si>
  <si>
    <t>Balwally</t>
  </si>
  <si>
    <t>10.01 PM</t>
  </si>
  <si>
    <t>Kopreshacharya</t>
  </si>
  <si>
    <t>Puranik</t>
  </si>
  <si>
    <t>100 LESS FOR DTH RECHARGE</t>
  </si>
  <si>
    <t>GAGANDEEP SINGH (VACATED 31/12)</t>
  </si>
  <si>
    <t>TEMP STAY GUEST (SRINIVAS)</t>
  </si>
  <si>
    <t>Nikhil Mahantesh</t>
  </si>
  <si>
    <t>BEMBALGI</t>
  </si>
  <si>
    <t>10.46 PM</t>
  </si>
  <si>
    <t>C7</t>
  </si>
  <si>
    <t>Shridhar N</t>
  </si>
  <si>
    <t>Desai</t>
  </si>
  <si>
    <t>11.32 AM</t>
  </si>
  <si>
    <t>Keshav</t>
  </si>
  <si>
    <t>Rao</t>
  </si>
  <si>
    <t>VISHAP</t>
  </si>
  <si>
    <t>MITTAL</t>
  </si>
  <si>
    <t>ANUJ</t>
  </si>
  <si>
    <t>JAIN</t>
  </si>
  <si>
    <t>Murali</t>
  </si>
  <si>
    <t>CHINTAGUNTALA</t>
  </si>
  <si>
    <t>Rishab (RISHANT KUMAR)</t>
  </si>
  <si>
    <t>Sudheesh</t>
  </si>
  <si>
    <t>ED</t>
  </si>
  <si>
    <t>10/26 AM</t>
  </si>
  <si>
    <t xml:space="preserve">Gaurav </t>
  </si>
  <si>
    <t>Tyagi</t>
  </si>
  <si>
    <t>C8</t>
  </si>
  <si>
    <t>2 SHARING</t>
  </si>
  <si>
    <t>RAGHAV</t>
  </si>
  <si>
    <t>BHATIA</t>
  </si>
  <si>
    <t>KODAVATI MADHU SUDHAN (SRIRAM BONAM)</t>
  </si>
  <si>
    <t>VACATED ON 29/12</t>
  </si>
  <si>
    <t>GOWTHAM</t>
  </si>
  <si>
    <t>REDDY MYLE</t>
  </si>
  <si>
    <t>10.44 AM</t>
  </si>
  <si>
    <t xml:space="preserve">HARDIK </t>
  </si>
  <si>
    <t>AGRAWAL</t>
  </si>
  <si>
    <t>Vecha</t>
  </si>
  <si>
    <t>Vineeth</t>
  </si>
  <si>
    <t>D Chand</t>
  </si>
  <si>
    <t>BASHA</t>
  </si>
  <si>
    <t>PART PAIT</t>
  </si>
  <si>
    <t>SREEDHAR</t>
  </si>
  <si>
    <t>AYTHA</t>
  </si>
  <si>
    <t>VACATED ON 20/1</t>
  </si>
  <si>
    <t>9.30 PM</t>
  </si>
  <si>
    <t>PRO-RATED FOR 20 DAYS. VACATING 20/1</t>
  </si>
  <si>
    <t>C9</t>
  </si>
  <si>
    <t>9.49 PM</t>
  </si>
  <si>
    <t>Sayamdeep</t>
  </si>
  <si>
    <t>Bhose</t>
  </si>
  <si>
    <t>Piyush Priyadarshi</t>
  </si>
  <si>
    <t>Priyadarshi</t>
  </si>
  <si>
    <t>TO PRODUCE TRANS DETAILS FOR 300 DTH RECHARGE</t>
  </si>
  <si>
    <t>AMIT</t>
  </si>
  <si>
    <t>BURNWAL</t>
  </si>
  <si>
    <t>11.14 PM</t>
  </si>
  <si>
    <t>9.28 PM</t>
  </si>
  <si>
    <t>HARIHARAN</t>
  </si>
  <si>
    <t>10.56 PM</t>
  </si>
  <si>
    <t>C10</t>
  </si>
  <si>
    <t>Aniketh Popat</t>
  </si>
  <si>
    <t>Taware</t>
  </si>
  <si>
    <t>6.39 PM</t>
  </si>
  <si>
    <t>Kirana Irappa</t>
  </si>
  <si>
    <t>Devapur</t>
  </si>
  <si>
    <t>Expected Rent</t>
  </si>
  <si>
    <t>Abhishek VIKAS</t>
  </si>
  <si>
    <t>MALI</t>
  </si>
  <si>
    <t>10.20 AM</t>
  </si>
  <si>
    <t>Girish</t>
  </si>
  <si>
    <t>Balance</t>
  </si>
  <si>
    <t>Vikram MARUTI</t>
  </si>
  <si>
    <t>Bandgar</t>
  </si>
  <si>
    <t>6.42 PM</t>
  </si>
  <si>
    <t>Avismaran</t>
  </si>
  <si>
    <t>BP</t>
  </si>
  <si>
    <t>D1</t>
  </si>
  <si>
    <t>HARISH</t>
  </si>
  <si>
    <t>9.59 PM</t>
  </si>
  <si>
    <t>Jagadheesan</t>
  </si>
  <si>
    <t>Madhu</t>
  </si>
  <si>
    <t>WASIM</t>
  </si>
  <si>
    <t>PREM ANAND</t>
  </si>
  <si>
    <t>9.48 PM</t>
  </si>
  <si>
    <t>VEERAPUTHIRASAMY</t>
  </si>
  <si>
    <t>8.01 PM</t>
  </si>
  <si>
    <t xml:space="preserve">VINO </t>
  </si>
  <si>
    <t>SIMON</t>
  </si>
  <si>
    <t>8.18 PM</t>
  </si>
  <si>
    <t>RAVI TEJA</t>
  </si>
  <si>
    <t>INAMPUDI</t>
  </si>
  <si>
    <t>7.33 PM</t>
  </si>
  <si>
    <t>D2</t>
  </si>
  <si>
    <t>FOUND VACANT ON 24/1</t>
  </si>
  <si>
    <t>Abdul Sameer</t>
  </si>
  <si>
    <t>Syed</t>
  </si>
  <si>
    <t>Sathish KUMAR</t>
  </si>
  <si>
    <t>10.07 PM</t>
  </si>
  <si>
    <t>PAID ON 2 JAN FOR DEC OUTSTANDING</t>
  </si>
  <si>
    <t>Sai Krishna</t>
  </si>
  <si>
    <t>Nagalla</t>
  </si>
  <si>
    <t>2.49 PM</t>
  </si>
  <si>
    <t>Vignesh Kumar</t>
  </si>
  <si>
    <t>9.51 PM</t>
  </si>
  <si>
    <t>Lakshmi Prasad</t>
  </si>
  <si>
    <t>Pobbathi</t>
  </si>
  <si>
    <t>HARENDRA</t>
  </si>
  <si>
    <t>MAURYA</t>
  </si>
  <si>
    <t>10.06 PM</t>
  </si>
  <si>
    <t>D3</t>
  </si>
  <si>
    <t>VACANT (AMAN VACATED)</t>
  </si>
  <si>
    <t>NIKHIL (NEW GUEST)</t>
  </si>
  <si>
    <t>PAID CASH TO RAMESH</t>
  </si>
  <si>
    <t>DEDUCTED FROM RAMESH' SAL</t>
  </si>
  <si>
    <t>Sundar (VACATED ON 12/1)</t>
  </si>
  <si>
    <t>Amrit</t>
  </si>
  <si>
    <t>Mehrotra</t>
  </si>
  <si>
    <t>5.00 PM</t>
  </si>
  <si>
    <t>PAID CASH TO NAVEEN</t>
  </si>
  <si>
    <t>D4</t>
  </si>
  <si>
    <t>Lakshay</t>
  </si>
  <si>
    <t>(TO BE CHECKED)</t>
  </si>
  <si>
    <t>HEGDE</t>
  </si>
  <si>
    <t>1.33 PM</t>
  </si>
  <si>
    <t>Sharanabasava</t>
  </si>
  <si>
    <t>B</t>
  </si>
  <si>
    <t>8.51 PM</t>
  </si>
  <si>
    <t>Chethan</t>
  </si>
  <si>
    <t>11.02PM</t>
  </si>
  <si>
    <t>D5</t>
  </si>
  <si>
    <t>Kishore Marlo (VACATED 20/12)</t>
  </si>
  <si>
    <t>C</t>
  </si>
  <si>
    <t>Selvakumar</t>
  </si>
  <si>
    <t>Sibi Sakaravarthy</t>
  </si>
  <si>
    <t>Saravanakumar</t>
  </si>
  <si>
    <t>7.55 PM</t>
  </si>
  <si>
    <t>Fidel</t>
  </si>
  <si>
    <t>Castro J</t>
  </si>
  <si>
    <t>8.22 PM</t>
  </si>
  <si>
    <t>Karthikeyan</t>
  </si>
  <si>
    <t>Vijayan</t>
  </si>
  <si>
    <t>1500 CASH PAID TO NAVEEN</t>
  </si>
  <si>
    <t>SUTHARSANAN</t>
  </si>
  <si>
    <t>Dhananjaya</t>
  </si>
  <si>
    <t>8.17 AM</t>
  </si>
  <si>
    <t>Venkatesan (VACATED ON 20/1)</t>
  </si>
  <si>
    <t>(SRINIVAS TO CALL GUEST &amp; CONFIRM ON RENT)</t>
  </si>
  <si>
    <t>D6</t>
  </si>
  <si>
    <t>Bhargava</t>
  </si>
  <si>
    <t>Kaura</t>
  </si>
  <si>
    <t>10.30 PM</t>
  </si>
  <si>
    <t>GOWTHAM V (MOVED FROM 101)</t>
  </si>
  <si>
    <t>11.30 PM</t>
  </si>
  <si>
    <t>PAID VIA PAYTM WALLET TO SENTHIL</t>
  </si>
  <si>
    <t>Satyakam</t>
  </si>
  <si>
    <t>Patnaik</t>
  </si>
  <si>
    <t>9.31 PM</t>
  </si>
  <si>
    <t>Shubham (VACATED 29/12)</t>
  </si>
  <si>
    <t>D7</t>
  </si>
  <si>
    <t>JAGANNATHA</t>
  </si>
  <si>
    <t>CD</t>
  </si>
  <si>
    <t>11.03 PM</t>
  </si>
  <si>
    <t>Natraj</t>
  </si>
  <si>
    <t>5.19 PM</t>
  </si>
  <si>
    <t>Shubhash Shetty</t>
  </si>
  <si>
    <t>PAIDBYCDJAGANNATHA</t>
  </si>
  <si>
    <t>Shivadhar</t>
  </si>
  <si>
    <t>Sharma</t>
  </si>
  <si>
    <t>8.30 PM</t>
  </si>
  <si>
    <t>AVINASH</t>
  </si>
  <si>
    <t>Vivek</t>
  </si>
  <si>
    <t>Upadhyay</t>
  </si>
  <si>
    <t>10.12 PM</t>
  </si>
  <si>
    <t>D8</t>
  </si>
  <si>
    <t>Vinod Kumar</t>
  </si>
  <si>
    <t>Doddi</t>
  </si>
  <si>
    <t>KARAN</t>
  </si>
  <si>
    <t>PURI</t>
  </si>
  <si>
    <t>9.40 PM</t>
  </si>
  <si>
    <t>Talamarla Raghavendra</t>
  </si>
  <si>
    <t>Bharadjwaj</t>
  </si>
  <si>
    <t>D9</t>
  </si>
  <si>
    <t>Pramod  (VACATED ON 31/12)</t>
  </si>
  <si>
    <t>Gaurav Vilas</t>
  </si>
  <si>
    <t>Gahukar</t>
  </si>
  <si>
    <t>9.44 PM</t>
  </si>
  <si>
    <t>5.52 PM</t>
  </si>
  <si>
    <t>PAID BY B ABHISHEK</t>
  </si>
  <si>
    <t>Sreenath</t>
  </si>
  <si>
    <t>PC</t>
  </si>
  <si>
    <t>9.34 PM</t>
  </si>
  <si>
    <t>Atul</t>
  </si>
  <si>
    <t>Mohan</t>
  </si>
  <si>
    <t>9.38 AM</t>
  </si>
  <si>
    <t>Sakthiraj</t>
  </si>
  <si>
    <t>8.06 PM</t>
  </si>
  <si>
    <t>Vipesh</t>
  </si>
  <si>
    <t>2.21 PM</t>
  </si>
  <si>
    <t>D10</t>
  </si>
  <si>
    <t>SACHIN PANDURANG</t>
  </si>
  <si>
    <t>KICHCHADE</t>
  </si>
  <si>
    <t>10.49 PM</t>
  </si>
  <si>
    <t>Rajashekar (VACANT)</t>
  </si>
  <si>
    <t>Ranjith (VACANT)</t>
  </si>
  <si>
    <t>SHIFTED TO 304</t>
  </si>
  <si>
    <t>Sai Dharanesh</t>
  </si>
  <si>
    <t>Chitrapu</t>
  </si>
  <si>
    <t>9.10 AM</t>
  </si>
  <si>
    <t>E1</t>
  </si>
  <si>
    <t>Harsha</t>
  </si>
  <si>
    <t>sj</t>
  </si>
  <si>
    <t>10.51 PM</t>
  </si>
  <si>
    <t>Arvind</t>
  </si>
  <si>
    <t>Suladhal</t>
  </si>
  <si>
    <t>GAGAN</t>
  </si>
  <si>
    <t>10.32 PM</t>
  </si>
  <si>
    <t>RAM VIRAT (VACATED)</t>
  </si>
  <si>
    <t>VinayKUMAR</t>
  </si>
  <si>
    <t>SAINATH (VACATED)</t>
  </si>
  <si>
    <t>E2</t>
  </si>
  <si>
    <t>Vinay</t>
  </si>
  <si>
    <t>DR</t>
  </si>
  <si>
    <t>Sai VINAY (VACATED)</t>
  </si>
  <si>
    <t>THATTUKOLLA</t>
  </si>
  <si>
    <t>SREEKANTH V</t>
  </si>
  <si>
    <t>Bansiwal</t>
  </si>
  <si>
    <t>Pradeep p</t>
  </si>
  <si>
    <t>8.50 PM</t>
  </si>
  <si>
    <t>Saravanan</t>
  </si>
  <si>
    <t>SRIDHAR</t>
  </si>
  <si>
    <t>GOWDA</t>
  </si>
  <si>
    <t>4.42 PM</t>
  </si>
  <si>
    <t>Ranjith</t>
  </si>
  <si>
    <t>S K</t>
  </si>
  <si>
    <t>8.37 PM</t>
  </si>
  <si>
    <t>E3</t>
  </si>
  <si>
    <t>Vinay Ashok</t>
  </si>
  <si>
    <t>Bogur</t>
  </si>
  <si>
    <t>ASHVANI KUMAR</t>
  </si>
  <si>
    <t>SAGUN</t>
  </si>
  <si>
    <t>Suraj Simha</t>
  </si>
  <si>
    <t>SG</t>
  </si>
  <si>
    <t>Mohammad Saquib</t>
  </si>
  <si>
    <t>Alam</t>
  </si>
  <si>
    <t>Siddhartha</t>
  </si>
  <si>
    <t>RG</t>
  </si>
  <si>
    <t>Bhaskar</t>
  </si>
  <si>
    <t>B P</t>
  </si>
  <si>
    <t>Leela Bharath Kumar</t>
  </si>
  <si>
    <t>Appala</t>
  </si>
  <si>
    <t>8.45 PM</t>
  </si>
  <si>
    <t>E4</t>
  </si>
  <si>
    <t>Ankuj Kumar</t>
  </si>
  <si>
    <t>Rore</t>
  </si>
  <si>
    <t>BAL 6K FOR BOTH PAID ON 24/JAN</t>
  </si>
  <si>
    <t>SRINIVAS</t>
  </si>
  <si>
    <t>GORRELA</t>
  </si>
  <si>
    <t>Ankit Kumar</t>
  </si>
  <si>
    <t>Yadav</t>
  </si>
  <si>
    <t>PAID BY ANKUJ KUMAR</t>
  </si>
  <si>
    <t>LAKSHMAN KUMAR</t>
  </si>
  <si>
    <t>JOGULAPATI</t>
  </si>
  <si>
    <t>E5</t>
  </si>
  <si>
    <t>Lakshmeesha</t>
  </si>
  <si>
    <t>KN</t>
  </si>
  <si>
    <t>4.59 PM</t>
  </si>
  <si>
    <t>DEEPAK (shifted from A2)</t>
  </si>
  <si>
    <t>10.43 AM</t>
  </si>
  <si>
    <t>Yogeesh</t>
  </si>
  <si>
    <t>RAVEENDRA HEGDE</t>
  </si>
  <si>
    <t>10.35 PM</t>
  </si>
  <si>
    <t>Balance Rent</t>
  </si>
  <si>
    <t>E6</t>
  </si>
  <si>
    <t>Gowtham</t>
  </si>
  <si>
    <t>Saravanaraj</t>
  </si>
  <si>
    <t>(VERIFIED)</t>
  </si>
  <si>
    <t>Mithoon Prakash (VACATED 31/12)</t>
  </si>
  <si>
    <t>GOKUL</t>
  </si>
  <si>
    <t>PRAKASH</t>
  </si>
  <si>
    <t>PAID BY GOWTHAM</t>
  </si>
  <si>
    <t>Expeceted Rent</t>
  </si>
  <si>
    <t>PAID BY CASH</t>
  </si>
  <si>
    <t>VENDOR</t>
  </si>
  <si>
    <t>ACCOUNT ID</t>
  </si>
  <si>
    <t>BILL NUMBER</t>
  </si>
  <si>
    <t>BILLING PERIOD</t>
  </si>
  <si>
    <t xml:space="preserve">AMOUNT </t>
  </si>
  <si>
    <t>DUE DATE</t>
  </si>
  <si>
    <t>STATUS</t>
  </si>
  <si>
    <t>WIFI</t>
  </si>
  <si>
    <t>AIRTEL</t>
  </si>
  <si>
    <t>FT2029I004591732</t>
  </si>
  <si>
    <t>5/12/2019 - 4/1/2020</t>
  </si>
  <si>
    <t>FT2029I004566860</t>
  </si>
  <si>
    <t>Electricity - B2</t>
  </si>
  <si>
    <t>BESCOM</t>
  </si>
  <si>
    <t>3/12/2019-3/1/2020</t>
  </si>
  <si>
    <t>0973837833</t>
  </si>
  <si>
    <t>0856759650</t>
  </si>
  <si>
    <t>TOTAL B2-ELEC</t>
  </si>
  <si>
    <t>Electricity - B1</t>
  </si>
  <si>
    <t>0748580551</t>
  </si>
  <si>
    <t>TOTAL B1-ELEC</t>
  </si>
  <si>
    <t>Electricity - B3</t>
  </si>
  <si>
    <t>MILK, CURD</t>
  </si>
  <si>
    <t>SR NEWS AGE</t>
  </si>
  <si>
    <t>DTH - Bldg 1</t>
  </si>
  <si>
    <t>Airtel</t>
  </si>
  <si>
    <t>DTH - Bldg 2</t>
  </si>
  <si>
    <t>DTH - Bldg 3</t>
  </si>
  <si>
    <t>DTH TOTAL</t>
  </si>
  <si>
    <t>ALL EXPENSES</t>
  </si>
  <si>
    <t>BILL # &amp; DATE</t>
  </si>
  <si>
    <t>BILL FOR MONTH OF</t>
  </si>
  <si>
    <t>VENDOR/PERSON</t>
  </si>
  <si>
    <t>EXPENSE</t>
  </si>
  <si>
    <t>PAID BY</t>
  </si>
  <si>
    <t>PAID DATE</t>
  </si>
  <si>
    <t>TRANSACTION REF</t>
  </si>
  <si>
    <t>RAMESH</t>
  </si>
  <si>
    <t>VEGETABLES</t>
  </si>
  <si>
    <t>SENTHIL</t>
  </si>
  <si>
    <t>AIRTEL DTH</t>
  </si>
  <si>
    <t>DTH BASIC RECHARGE</t>
  </si>
  <si>
    <t>EASYLEASES</t>
  </si>
  <si>
    <t>PAID BY NEFT</t>
  </si>
  <si>
    <t>FOR VEGETABLES</t>
  </si>
  <si>
    <t>SHITAL</t>
  </si>
  <si>
    <t>RAGHU</t>
  </si>
  <si>
    <t>MAINTENANCE ARREARS</t>
  </si>
  <si>
    <t>EGGS, DOSA GRINDING, COCONUT</t>
  </si>
  <si>
    <t>NIRANJAN</t>
  </si>
  <si>
    <t>MAINTENANCE-MIXER JAR REPAIR</t>
  </si>
  <si>
    <t>PAID CASH TO NIRANJAN</t>
  </si>
  <si>
    <t>NAVEEN (D-MART)</t>
  </si>
  <si>
    <t>BEDSHEETS, PILLOWS</t>
  </si>
  <si>
    <t>SENTHIL VIA PAYTM</t>
  </si>
  <si>
    <t>0917729031 UPI TRANSACTION</t>
  </si>
  <si>
    <t>INVESTMENT</t>
  </si>
  <si>
    <t>ALUMINIUM PARTITITION-ADV</t>
  </si>
  <si>
    <t>NEFT TO VENDOR (SASHI)</t>
  </si>
  <si>
    <t>TULSI RAM</t>
  </si>
  <si>
    <t>PAID FROM CASH COLLECTION</t>
  </si>
  <si>
    <t>GARLIC PASTE</t>
  </si>
  <si>
    <t>HOUSEKEEPING-1&amp;3</t>
  </si>
  <si>
    <t>SALARY</t>
  </si>
  <si>
    <t>10,11 JAN</t>
  </si>
  <si>
    <t>HOUSEKEEPING - 2</t>
  </si>
  <si>
    <t>PLUMBING WORK</t>
  </si>
  <si>
    <t>MAINTENANCE -DOOR LOCKS</t>
  </si>
  <si>
    <t>MAINTENANCE-TUBELIGHTS, BULBS</t>
  </si>
  <si>
    <t>COOK-SALARY</t>
  </si>
  <si>
    <t>NAVEEN (AIRTEL DTH)</t>
  </si>
  <si>
    <t>DTH RECHARGE</t>
  </si>
  <si>
    <t>TRANSFERRED VIA PAYTM</t>
  </si>
  <si>
    <t>Ramesh</t>
  </si>
  <si>
    <t>Switch change</t>
  </si>
  <si>
    <t>Senthil</t>
  </si>
  <si>
    <t>Paid Cash to Ramesh</t>
  </si>
  <si>
    <t>RAGHU (MAINT.)</t>
  </si>
  <si>
    <t>Chamber cleaning</t>
  </si>
  <si>
    <t xml:space="preserve">Paid cash to Raghu </t>
  </si>
  <si>
    <t>COOK BALANCE SALARY (ARUN)</t>
  </si>
  <si>
    <t>PAID CASH TO COOK'S TEAM</t>
  </si>
  <si>
    <t>COOK SAL ADVANCE (JAN'20)</t>
  </si>
  <si>
    <t>naveen</t>
  </si>
  <si>
    <t>paid cash</t>
  </si>
  <si>
    <t>DTH wallet</t>
  </si>
  <si>
    <t>Naveen</t>
  </si>
  <si>
    <t>DTH recharge</t>
  </si>
  <si>
    <t>PAID CASH FOR MEDICAL EXP</t>
  </si>
  <si>
    <t>WASHING M/C SERVICE</t>
  </si>
  <si>
    <t>MAINTENANCE</t>
  </si>
  <si>
    <t>TRANSFERRED TO NAVEEN</t>
  </si>
  <si>
    <t>CHICKEN</t>
  </si>
  <si>
    <t>FOOD</t>
  </si>
  <si>
    <t>DTH ANTENNAE-B2</t>
  </si>
  <si>
    <t>FOOD-NAVEEN</t>
  </si>
  <si>
    <t>PANEER</t>
  </si>
  <si>
    <t>NAVEEN</t>
  </si>
  <si>
    <t>PAID BY NAVEEN</t>
  </si>
  <si>
    <t>VEG</t>
  </si>
  <si>
    <t>ONION, GARLIC</t>
  </si>
  <si>
    <t>TO BUY VEGETABLES</t>
  </si>
  <si>
    <t>MOTOR REPAIR FOR B3</t>
  </si>
  <si>
    <t>SAL ADVANCE - NIRANJAN</t>
  </si>
  <si>
    <t>CASH PAID TO NIRANJAN</t>
  </si>
  <si>
    <t>CASH PAID TO NIRANJAN FOR SANJU</t>
  </si>
  <si>
    <t>TURMERIC</t>
  </si>
  <si>
    <t>RAMESH REIMBURSEMENT</t>
  </si>
  <si>
    <t xml:space="preserve">PAID CASH  </t>
  </si>
  <si>
    <t>SAL ADVANCE-RAMESH</t>
  </si>
  <si>
    <t>SAL ADV FOR RAMESH</t>
  </si>
  <si>
    <t>PAID CASH</t>
  </si>
  <si>
    <t>RAJU</t>
  </si>
  <si>
    <t>SAL ADVANCE-NIRANJAN</t>
  </si>
  <si>
    <t>JAN SAL FOR NAGESHWAR</t>
  </si>
  <si>
    <t>PAID CASH TO NIRANJAN'S TEAM</t>
  </si>
  <si>
    <t>OFFICE TABLE &amp; CHAIRS</t>
  </si>
  <si>
    <t>PAID TO VENDOR VIA GPAY</t>
  </si>
  <si>
    <t>B3 MOTOR REPAIR</t>
  </si>
  <si>
    <t>HOUSEKEEPING</t>
  </si>
  <si>
    <t>GARBAGE BAGS &amp; OTHERS</t>
  </si>
  <si>
    <t>CHICKEN &amp; OTHERS</t>
  </si>
  <si>
    <t>NEW MIXER JAR</t>
  </si>
  <si>
    <t>CORN FLOUR - 3KG</t>
  </si>
  <si>
    <t>KABAB MASALA</t>
  </si>
  <si>
    <t>GREAN LEAVES</t>
  </si>
  <si>
    <t>PULIYOGARE MASALA</t>
  </si>
  <si>
    <t xml:space="preserve">PAID CASH TO NIRANJAN </t>
  </si>
  <si>
    <t>MILK CURD</t>
  </si>
  <si>
    <t>UPI TRANSFER TO VENDOR</t>
  </si>
  <si>
    <t>TRANSFERRED TO HIS MOTHER'S AC</t>
  </si>
  <si>
    <t>POTATO &amp; LOKI</t>
  </si>
  <si>
    <t>CASH PAID TO RAMESH</t>
  </si>
  <si>
    <t>FOR CHICKEN &amp; VEG PURCH</t>
  </si>
  <si>
    <t>B2-TRANSFORMER FLOOR</t>
  </si>
  <si>
    <t>PAID CASH TO RAGHU</t>
  </si>
  <si>
    <t>TOMATO 6 BOXES</t>
  </si>
  <si>
    <t>B1-WASHING MACHINE OUTLET PIPE</t>
  </si>
  <si>
    <t>EGGS FOR PG</t>
  </si>
  <si>
    <t>ALUMINIUM PARTITION-PART PAYMENT</t>
  </si>
  <si>
    <t>GAS CYLINDERS</t>
  </si>
  <si>
    <t>6 GAS CYLINDERS</t>
  </si>
  <si>
    <t xml:space="preserve">TRANSFERRED TO VENDOR HARISH GOWDA </t>
  </si>
  <si>
    <t>BUILDING RENT</t>
  </si>
  <si>
    <t>TOTAL BUILDING RENT PAID</t>
  </si>
  <si>
    <t xml:space="preserve">PROFIT SHARE PAYMENT </t>
  </si>
  <si>
    <t>PROFIT SHARE TO SRINIVAS</t>
  </si>
  <si>
    <t>COOK BALANCE SALARY</t>
  </si>
  <si>
    <t>RAGHU-SUPERVISOR SAL</t>
  </si>
  <si>
    <t>ELECTRICITY</t>
  </si>
  <si>
    <t>B1, B2, B3 ELEC. BILLS</t>
  </si>
  <si>
    <t>ONLINE PAYMENT</t>
  </si>
  <si>
    <t>FOOD, MISC</t>
  </si>
  <si>
    <t>EXP. REIMBURSEMENT TO SRINIVAS</t>
  </si>
  <si>
    <t>TRANSFERRED TO SRINIVAS</t>
  </si>
  <si>
    <t>PAID BY SRINIVAS (REIMBURSED BY EASYLEASES)</t>
  </si>
  <si>
    <t>Police</t>
  </si>
  <si>
    <t>Srinivas</t>
  </si>
  <si>
    <t>JAN</t>
  </si>
  <si>
    <t>EGGS</t>
  </si>
  <si>
    <t>FOR SLN PG</t>
  </si>
  <si>
    <t>CARROTS</t>
  </si>
  <si>
    <t>WATER FILTER MOTOR CHANGE</t>
  </si>
  <si>
    <t>DOSA RICE</t>
  </si>
  <si>
    <t>TOMATO</t>
  </si>
  <si>
    <t>ONION</t>
  </si>
  <si>
    <t>4 GAS CYLINDERS</t>
  </si>
  <si>
    <t>NIRANJAN - SAL ADV</t>
  </si>
  <si>
    <t>SUGAR</t>
  </si>
  <si>
    <t>DIESEL</t>
  </si>
  <si>
    <t>GEYSER SWITCH</t>
  </si>
  <si>
    <t>3 GAS CYLINDERS</t>
  </si>
  <si>
    <t>PIPE REPAIR</t>
  </si>
  <si>
    <t xml:space="preserve">BBMP </t>
  </si>
  <si>
    <t>CAUVERY PENALTY (ADDNL)</t>
  </si>
  <si>
    <t>COOK</t>
  </si>
  <si>
    <t>SALARIES TO BE RELEAESED ON 10TH JANUARY</t>
  </si>
  <si>
    <t>PERSON</t>
  </si>
  <si>
    <t>DEPT</t>
  </si>
  <si>
    <t>ADVANCE PAID</t>
  </si>
  <si>
    <t>DEDUCTIONS</t>
  </si>
  <si>
    <t>BALANCE DUE</t>
  </si>
  <si>
    <t>SUPERVISOR</t>
  </si>
  <si>
    <t>CHECK DEDUCTIONS</t>
  </si>
  <si>
    <t>HOUSEKEEPING - B1 &amp; B3</t>
  </si>
  <si>
    <t>Paid 19000 on 11/Jan</t>
  </si>
  <si>
    <t>HOUSEKEEPING - B2</t>
  </si>
  <si>
    <t>Paid 10000 on 11/Jan</t>
  </si>
  <si>
    <t>PG SUPERVISOR</t>
  </si>
  <si>
    <t>ADV PAID ON 10/JAN</t>
  </si>
  <si>
    <t>RAMESH DEDUCTIONS</t>
  </si>
  <si>
    <t>RENT- PROTYUSH GOS</t>
  </si>
  <si>
    <t>RENT-VISVESHWAR</t>
  </si>
  <si>
    <t>RENT- DAILY RENT 304</t>
  </si>
  <si>
    <t>ADV - 304 NEW GUEST</t>
  </si>
  <si>
    <t>RENT - PREM 310</t>
  </si>
  <si>
    <t>NIKHIL - D3</t>
  </si>
  <si>
    <t>COOK SAL DEDUCTIONS</t>
  </si>
  <si>
    <t>ADV. PAID BY SRINIVAS</t>
  </si>
  <si>
    <t xml:space="preserve">BALANCE </t>
  </si>
  <si>
    <t>400 PAID BY SHITAL AGAINST 380 EXPENSE</t>
  </si>
  <si>
    <t>Paid for medical exp</t>
  </si>
  <si>
    <t>Cash Paid to Srinivas</t>
  </si>
  <si>
    <t>Cash Paid to Srinvas</t>
  </si>
  <si>
    <t>921820484658, 921819408433</t>
  </si>
  <si>
    <t>921721398134, 921722031646</t>
  </si>
  <si>
    <t>921721413186, 921721421403</t>
  </si>
  <si>
    <t>921917200591, 921917232537</t>
  </si>
  <si>
    <t>921742131313, 921854431265</t>
  </si>
  <si>
    <t>921872964128, 921836200296</t>
  </si>
  <si>
    <t>922021622762, 922021742849</t>
  </si>
  <si>
    <t>921320215217, 921460008713, 921460415695</t>
  </si>
  <si>
    <t>921380505146, 921480649828</t>
  </si>
  <si>
    <t>921922551228, 921922556878</t>
  </si>
  <si>
    <t>921944165820, 921944101401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</si>
</sst>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d\ mmm"/>
    <numFmt numFmtId="165" formatCode="[$₹]#,##0.00"/>
    <numFmt numFmtId="166" formatCode="mmm\ yyyy"/>
    <numFmt numFmtId="167" formatCode="d\-mmm"/>
    <numFmt numFmtId="168" formatCode="[$₹]#,##0"/>
    <numFmt numFmtId="169" formatCode="dmmm"/>
    <numFmt numFmtId="170" formatCode="d\ mmm\ yyyy"/>
    <numFmt numFmtId="171" formatCode="dd\ mmm\ yyyy"/>
    <numFmt numFmtId="172" formatCode="d\ mmm\ yy"/>
    <numFmt numFmtId="173" formatCode="mmmm\ yyyy"/>
  </numFmts>
  <fonts count="25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3"/>
      <color rgb="FF73879C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434343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</font>
    <font>
      <sz val="11"/>
      <color rgb="FF000000"/>
      <name val="Docs-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Roboto"/>
    </font>
    <font>
      <b/>
      <sz val="11"/>
      <name val="Arial"/>
      <family val="2"/>
    </font>
    <font>
      <sz val="10"/>
      <color rgb="FF434343"/>
      <name val="Arial"/>
      <family val="2"/>
    </font>
    <font>
      <sz val="11"/>
      <name val="Arial"/>
      <family val="2"/>
    </font>
    <font>
      <sz val="7"/>
      <color rgb="FF73879C"/>
      <name val="Calibri"/>
      <family val="2"/>
    </font>
    <font>
      <sz val="10"/>
      <color rgb="FF73879C"/>
      <name val="Roboto"/>
    </font>
    <font>
      <sz val="7"/>
      <color rgb="FF000000"/>
      <name val="Calibri"/>
      <family val="2"/>
    </font>
    <font>
      <sz val="12"/>
      <name val="Arial"/>
      <family val="2"/>
    </font>
    <font>
      <sz val="11"/>
      <color rgb="FF000000"/>
      <name val="Roboto"/>
    </font>
    <font>
      <sz val="11"/>
      <color rgb="FF000000"/>
      <name val="Arial"/>
      <family val="2"/>
    </font>
    <font>
      <sz val="11"/>
      <color rgb="FFE06666"/>
      <name val="Arial"/>
      <family val="2"/>
    </font>
    <font>
      <sz val="11"/>
      <color rgb="FFFF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F9F9F9"/>
        <bgColor rgb="FFF9F9F9"/>
      </patternFill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  <fill>
      <patternFill patternType="solid">
        <fgColor rgb="FFFFF7CC"/>
        <bgColor rgb="FFFFF7CC"/>
      </patternFill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F5F5F5"/>
        <bgColor rgb="FFF5F5F5"/>
      </patternFill>
    </fill>
    <fill>
      <patternFill patternType="solid">
        <fgColor rgb="FFB45F06"/>
        <bgColor rgb="FFB45F06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253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 applyAlignment="1"/>
    <xf numFmtId="0" fontId="3" fillId="0" borderId="0" xfId="0" applyFont="1" applyAlignment="1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4" fillId="2" borderId="0" xfId="0" applyFont="1" applyFill="1" applyAlignment="1">
      <alignment horizontal="right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/>
    <xf numFmtId="0" fontId="3" fillId="3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/>
    <xf numFmtId="0" fontId="3" fillId="3" borderId="0" xfId="0" applyFont="1" applyFill="1" applyAlignment="1"/>
    <xf numFmtId="0" fontId="3" fillId="9" borderId="0" xfId="0" applyFont="1" applyFill="1" applyAlignment="1">
      <alignment horizontal="center"/>
    </xf>
    <xf numFmtId="0" fontId="3" fillId="9" borderId="0" xfId="0" applyFont="1" applyFill="1" applyAlignment="1"/>
    <xf numFmtId="0" fontId="3" fillId="9" borderId="0" xfId="0" applyFont="1" applyFill="1" applyAlignment="1"/>
    <xf numFmtId="3" fontId="3" fillId="0" borderId="0" xfId="0" applyNumberFormat="1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3" fontId="1" fillId="2" borderId="0" xfId="0" applyNumberFormat="1" applyFont="1" applyFill="1"/>
    <xf numFmtId="164" fontId="1" fillId="2" borderId="0" xfId="0" applyNumberFormat="1" applyFont="1" applyFill="1" applyAlignme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2" borderId="0" xfId="0" applyFont="1" applyFill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164" fontId="1" fillId="0" borderId="0" xfId="0" applyNumberFormat="1" applyFont="1" applyAlignment="1"/>
    <xf numFmtId="3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5" fillId="0" borderId="0" xfId="0" applyFont="1" applyAlignment="1"/>
    <xf numFmtId="167" fontId="1" fillId="0" borderId="0" xfId="0" applyNumberFormat="1" applyFont="1" applyAlignment="1"/>
    <xf numFmtId="0" fontId="3" fillId="0" borderId="0" xfId="0" applyFont="1" applyAlignment="1"/>
    <xf numFmtId="0" fontId="1" fillId="0" borderId="0" xfId="0" applyFont="1" applyAlignment="1"/>
    <xf numFmtId="0" fontId="8" fillId="0" borderId="0" xfId="0" applyFont="1" applyAlignment="1"/>
    <xf numFmtId="0" fontId="9" fillId="11" borderId="0" xfId="0" applyFont="1" applyFill="1" applyAlignment="1">
      <alignment vertical="top" wrapText="1"/>
    </xf>
    <xf numFmtId="0" fontId="9" fillId="11" borderId="7" xfId="0" applyFont="1" applyFill="1" applyBorder="1" applyAlignment="1">
      <alignment vertical="top" wrapText="1"/>
    </xf>
    <xf numFmtId="0" fontId="10" fillId="11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1" fillId="0" borderId="0" xfId="0" applyFont="1" applyAlignment="1"/>
    <xf numFmtId="0" fontId="11" fillId="0" borderId="0" xfId="0" applyFont="1" applyAlignment="1">
      <alignment horizontal="center"/>
    </xf>
    <xf numFmtId="166" fontId="1" fillId="0" borderId="0" xfId="0" applyNumberFormat="1" applyFont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65" fontId="1" fillId="0" borderId="0" xfId="0" applyNumberFormat="1" applyFont="1"/>
    <xf numFmtId="19" fontId="1" fillId="0" borderId="0" xfId="0" applyNumberFormat="1" applyFont="1"/>
    <xf numFmtId="1" fontId="12" fillId="11" borderId="7" xfId="0" applyNumberFormat="1" applyFont="1" applyFill="1" applyBorder="1" applyAlignment="1">
      <alignment vertical="center" wrapText="1"/>
    </xf>
    <xf numFmtId="0" fontId="12" fillId="0" borderId="10" xfId="0" applyFont="1" applyBorder="1" applyAlignment="1">
      <alignment vertical="top" wrapText="1"/>
    </xf>
    <xf numFmtId="0" fontId="8" fillId="2" borderId="0" xfId="0" applyFont="1" applyFill="1" applyAlignment="1"/>
    <xf numFmtId="19" fontId="1" fillId="0" borderId="0" xfId="0" applyNumberFormat="1" applyFont="1" applyAlignment="1">
      <alignment horizontal="center"/>
    </xf>
    <xf numFmtId="0" fontId="6" fillId="0" borderId="0" xfId="0" applyFont="1" applyAlignment="1"/>
    <xf numFmtId="0" fontId="13" fillId="2" borderId="0" xfId="0" applyFont="1" applyFill="1" applyAlignment="1"/>
    <xf numFmtId="0" fontId="11" fillId="2" borderId="0" xfId="0" applyFont="1" applyFill="1" applyAlignment="1"/>
    <xf numFmtId="0" fontId="3" fillId="12" borderId="0" xfId="0" applyFont="1" applyFill="1" applyAlignment="1"/>
    <xf numFmtId="0" fontId="12" fillId="12" borderId="11" xfId="0" applyFont="1" applyFill="1" applyBorder="1" applyAlignment="1">
      <alignment vertical="top" wrapText="1"/>
    </xf>
    <xf numFmtId="0" fontId="3" fillId="12" borderId="0" xfId="0" applyFont="1" applyFill="1" applyAlignment="1">
      <alignment horizontal="right"/>
    </xf>
    <xf numFmtId="0" fontId="8" fillId="0" borderId="0" xfId="0" applyFont="1" applyAlignment="1">
      <alignment horizontal="center"/>
    </xf>
    <xf numFmtId="0" fontId="3" fillId="12" borderId="0" xfId="0" applyFont="1" applyFill="1" applyAlignment="1"/>
    <xf numFmtId="0" fontId="3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12" borderId="0" xfId="0" applyFont="1" applyFill="1" applyAlignment="1"/>
    <xf numFmtId="1" fontId="12" fillId="11" borderId="0" xfId="0" applyNumberFormat="1" applyFont="1" applyFill="1" applyAlignment="1">
      <alignment vertical="center" wrapText="1"/>
    </xf>
    <xf numFmtId="1" fontId="12" fillId="11" borderId="7" xfId="0" applyNumberFormat="1" applyFont="1" applyFill="1" applyBorder="1" applyAlignment="1">
      <alignment vertical="center" wrapText="1"/>
    </xf>
    <xf numFmtId="0" fontId="3" fillId="2" borderId="0" xfId="0" applyFont="1" applyFill="1" applyAlignment="1"/>
    <xf numFmtId="0" fontId="2" fillId="0" borderId="0" xfId="0" applyFont="1" applyAlignment="1"/>
    <xf numFmtId="0" fontId="3" fillId="2" borderId="0" xfId="0" applyFont="1" applyFill="1" applyAlignment="1">
      <alignment horizontal="right"/>
    </xf>
    <xf numFmtId="164" fontId="1" fillId="2" borderId="0" xfId="0" applyNumberFormat="1" applyFont="1" applyFill="1"/>
    <xf numFmtId="0" fontId="11" fillId="2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19" fontId="1" fillId="2" borderId="0" xfId="0" applyNumberFormat="1" applyFont="1" applyFill="1" applyAlignment="1"/>
    <xf numFmtId="0" fontId="6" fillId="2" borderId="0" xfId="0" applyFont="1" applyFill="1" applyAlignment="1"/>
    <xf numFmtId="0" fontId="11" fillId="2" borderId="0" xfId="0" applyFont="1" applyFill="1" applyAlignment="1"/>
    <xf numFmtId="19" fontId="1" fillId="0" borderId="0" xfId="0" applyNumberFormat="1" applyFont="1" applyAlignment="1">
      <alignment horizontal="center"/>
    </xf>
    <xf numFmtId="0" fontId="6" fillId="0" borderId="0" xfId="0" applyFont="1" applyAlignment="1"/>
    <xf numFmtId="19" fontId="1" fillId="0" borderId="0" xfId="0" applyNumberFormat="1" applyFont="1" applyAlignment="1"/>
    <xf numFmtId="0" fontId="5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/>
    <xf numFmtId="0" fontId="3" fillId="2" borderId="0" xfId="0" applyFont="1" applyFill="1" applyAlignment="1"/>
    <xf numFmtId="0" fontId="5" fillId="2" borderId="0" xfId="0" applyFont="1" applyFill="1" applyAlignment="1">
      <alignment wrapText="1"/>
    </xf>
    <xf numFmtId="0" fontId="14" fillId="0" borderId="0" xfId="0" applyFont="1" applyAlignment="1"/>
    <xf numFmtId="0" fontId="1" fillId="3" borderId="0" xfId="0" applyFont="1" applyFill="1" applyAlignment="1"/>
    <xf numFmtId="165" fontId="1" fillId="0" borderId="0" xfId="0" applyNumberFormat="1" applyFont="1" applyAlignment="1"/>
    <xf numFmtId="16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1" fillId="2" borderId="0" xfId="0" applyFont="1" applyFill="1" applyAlignment="1"/>
    <xf numFmtId="0" fontId="2" fillId="0" borderId="0" xfId="0" applyFont="1"/>
    <xf numFmtId="170" fontId="1" fillId="0" borderId="0" xfId="0" applyNumberFormat="1" applyFont="1" applyAlignment="1"/>
    <xf numFmtId="164" fontId="7" fillId="2" borderId="0" xfId="0" applyNumberFormat="1" applyFont="1" applyFill="1" applyAlignment="1"/>
    <xf numFmtId="0" fontId="6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14" fontId="1" fillId="2" borderId="0" xfId="0" applyNumberFormat="1" applyFont="1" applyFill="1" applyAlignment="1"/>
    <xf numFmtId="19" fontId="1" fillId="2" borderId="0" xfId="0" applyNumberFormat="1" applyFont="1" applyFill="1"/>
    <xf numFmtId="0" fontId="15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/>
    <xf numFmtId="16" fontId="1" fillId="0" borderId="0" xfId="0" applyNumberFormat="1" applyFont="1" applyAlignment="1"/>
    <xf numFmtId="0" fontId="3" fillId="16" borderId="0" xfId="0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0" fontId="4" fillId="17" borderId="0" xfId="0" applyFont="1" applyFill="1" applyAlignment="1">
      <alignment horizontal="right"/>
    </xf>
    <xf numFmtId="0" fontId="12" fillId="0" borderId="0" xfId="0" applyFont="1" applyAlignment="1">
      <alignment vertical="top" wrapText="1"/>
    </xf>
    <xf numFmtId="0" fontId="9" fillId="0" borderId="11" xfId="0" applyFont="1" applyBorder="1" applyAlignment="1">
      <alignment vertical="top" wrapText="1"/>
    </xf>
    <xf numFmtId="0" fontId="10" fillId="2" borderId="0" xfId="0" applyFont="1" applyFill="1" applyAlignment="1">
      <alignment horizontal="left"/>
    </xf>
    <xf numFmtId="169" fontId="1" fillId="0" borderId="0" xfId="0" applyNumberFormat="1" applyFont="1" applyAlignment="1"/>
    <xf numFmtId="0" fontId="4" fillId="0" borderId="0" xfId="0" applyFont="1" applyAlignment="1">
      <alignment horizontal="right"/>
    </xf>
    <xf numFmtId="0" fontId="3" fillId="2" borderId="0" xfId="0" applyFont="1" applyFill="1" applyAlignment="1">
      <alignment horizontal="center"/>
    </xf>
    <xf numFmtId="167" fontId="1" fillId="2" borderId="0" xfId="0" applyNumberFormat="1" applyFont="1" applyFill="1" applyAlignment="1"/>
    <xf numFmtId="0" fontId="1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4" fillId="0" borderId="0" xfId="0" applyFont="1" applyAlignment="1">
      <alignment horizontal="right" wrapText="1"/>
    </xf>
    <xf numFmtId="0" fontId="12" fillId="11" borderId="7" xfId="0" applyFont="1" applyFill="1" applyBorder="1" applyAlignment="1">
      <alignment vertical="top" wrapText="1"/>
    </xf>
    <xf numFmtId="0" fontId="12" fillId="11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6" fillId="0" borderId="0" xfId="0" applyFont="1"/>
    <xf numFmtId="0" fontId="15" fillId="0" borderId="0" xfId="0" applyFont="1" applyAlignment="1">
      <alignment horizontal="right"/>
    </xf>
    <xf numFmtId="170" fontId="1" fillId="2" borderId="0" xfId="0" applyNumberFormat="1" applyFont="1" applyFill="1" applyAlignment="1"/>
    <xf numFmtId="0" fontId="12" fillId="11" borderId="0" xfId="0" applyFont="1" applyFill="1" applyAlignment="1">
      <alignment vertical="top" wrapText="1"/>
    </xf>
    <xf numFmtId="0" fontId="3" fillId="0" borderId="0" xfId="0" applyFont="1" applyAlignment="1">
      <alignment horizontal="right"/>
    </xf>
    <xf numFmtId="164" fontId="1" fillId="2" borderId="0" xfId="0" applyNumberFormat="1" applyFont="1" applyFill="1" applyAlignment="1">
      <alignment wrapText="1"/>
    </xf>
    <xf numFmtId="0" fontId="3" fillId="2" borderId="0" xfId="0" applyFont="1" applyFill="1" applyAlignment="1"/>
    <xf numFmtId="165" fontId="3" fillId="0" borderId="0" xfId="0" applyNumberFormat="1" applyFont="1" applyAlignment="1">
      <alignment horizontal="center"/>
    </xf>
    <xf numFmtId="165" fontId="3" fillId="0" borderId="0" xfId="0" applyNumberFormat="1" applyFont="1" applyAlignment="1"/>
    <xf numFmtId="165" fontId="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4" fontId="1" fillId="0" borderId="0" xfId="0" applyNumberFormat="1" applyFont="1" applyAlignment="1"/>
    <xf numFmtId="1" fontId="4" fillId="0" borderId="0" xfId="0" applyNumberFormat="1" applyFont="1" applyAlignment="1">
      <alignment horizontal="right"/>
    </xf>
    <xf numFmtId="1" fontId="17" fillId="2" borderId="7" xfId="0" applyNumberFormat="1" applyFont="1" applyFill="1" applyBorder="1" applyAlignment="1">
      <alignment vertical="center" wrapText="1"/>
    </xf>
    <xf numFmtId="0" fontId="11" fillId="2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6" fillId="2" borderId="13" xfId="0" applyFont="1" applyFill="1" applyBorder="1" applyAlignment="1"/>
    <xf numFmtId="164" fontId="3" fillId="0" borderId="0" xfId="0" applyNumberFormat="1" applyFont="1" applyAlignment="1"/>
    <xf numFmtId="19" fontId="3" fillId="0" borderId="0" xfId="0" applyNumberFormat="1" applyFont="1" applyAlignment="1"/>
    <xf numFmtId="164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0" fontId="16" fillId="0" borderId="0" xfId="0" applyFont="1" applyAlignment="1"/>
    <xf numFmtId="0" fontId="11" fillId="2" borderId="0" xfId="0" applyFont="1" applyFill="1" applyAlignment="1">
      <alignment horizontal="right"/>
    </xf>
    <xf numFmtId="0" fontId="18" fillId="18" borderId="0" xfId="0" applyFont="1" applyFill="1" applyAlignment="1"/>
    <xf numFmtId="172" fontId="1" fillId="2" borderId="0" xfId="0" applyNumberFormat="1" applyFont="1" applyFill="1" applyAlignment="1"/>
    <xf numFmtId="0" fontId="8" fillId="2" borderId="0" xfId="0" applyFont="1" applyFill="1" applyAlignment="1">
      <alignment horizontal="center"/>
    </xf>
    <xf numFmtId="1" fontId="19" fillId="2" borderId="7" xfId="0" applyNumberFormat="1" applyFont="1" applyFill="1" applyBorder="1" applyAlignment="1">
      <alignment vertical="center" wrapText="1"/>
    </xf>
    <xf numFmtId="165" fontId="3" fillId="0" borderId="0" xfId="0" applyNumberFormat="1" applyFont="1" applyAlignment="1">
      <alignment horizontal="center"/>
    </xf>
    <xf numFmtId="165" fontId="3" fillId="0" borderId="0" xfId="0" applyNumberFormat="1" applyFont="1" applyAlignment="1"/>
    <xf numFmtId="165" fontId="1" fillId="2" borderId="0" xfId="0" applyNumberFormat="1" applyFont="1" applyFill="1"/>
    <xf numFmtId="165" fontId="3" fillId="0" borderId="0" xfId="0" applyNumberFormat="1" applyFont="1" applyAlignment="1"/>
    <xf numFmtId="165" fontId="3" fillId="0" borderId="0" xfId="0" applyNumberFormat="1" applyFont="1" applyAlignment="1"/>
    <xf numFmtId="3" fontId="1" fillId="0" borderId="0" xfId="0" applyNumberFormat="1" applyFont="1"/>
    <xf numFmtId="0" fontId="1" fillId="15" borderId="0" xfId="0" applyFont="1" applyFill="1" applyAlignment="1"/>
    <xf numFmtId="0" fontId="1" fillId="10" borderId="0" xfId="0" applyFont="1" applyFill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73" fontId="1" fillId="0" borderId="0" xfId="0" applyNumberFormat="1" applyFont="1" applyAlignment="1"/>
    <xf numFmtId="0" fontId="1" fillId="0" borderId="0" xfId="0" quotePrefix="1" applyFont="1" applyAlignment="1"/>
    <xf numFmtId="3" fontId="2" fillId="0" borderId="0" xfId="0" applyNumberFormat="1" applyFont="1"/>
    <xf numFmtId="1" fontId="12" fillId="0" borderId="11" xfId="0" applyNumberFormat="1" applyFont="1" applyBorder="1" applyAlignment="1">
      <alignment vertical="center" wrapText="1"/>
    </xf>
    <xf numFmtId="0" fontId="1" fillId="19" borderId="0" xfId="0" applyFont="1" applyFill="1"/>
    <xf numFmtId="0" fontId="21" fillId="0" borderId="14" xfId="0" applyFont="1" applyBorder="1" applyAlignment="1">
      <alignment horizontal="right"/>
    </xf>
    <xf numFmtId="1" fontId="12" fillId="19" borderId="7" xfId="0" applyNumberFormat="1" applyFont="1" applyFill="1" applyBorder="1" applyAlignment="1">
      <alignment vertical="center" wrapText="1"/>
    </xf>
    <xf numFmtId="0" fontId="10" fillId="11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1" fontId="21" fillId="0" borderId="11" xfId="0" applyNumberFormat="1" applyFont="1" applyBorder="1" applyAlignment="1">
      <alignment vertical="center" wrapText="1"/>
    </xf>
    <xf numFmtId="0" fontId="12" fillId="0" borderId="10" xfId="0" applyFont="1" applyBorder="1" applyAlignment="1">
      <alignment vertical="top" wrapText="1"/>
    </xf>
    <xf numFmtId="0" fontId="12" fillId="11" borderId="0" xfId="0" applyFont="1" applyFill="1" applyAlignment="1">
      <alignment horizontal="right"/>
    </xf>
    <xf numFmtId="0" fontId="21" fillId="11" borderId="14" xfId="0" applyFont="1" applyFill="1" applyBorder="1" applyAlignment="1">
      <alignment horizontal="right"/>
    </xf>
    <xf numFmtId="1" fontId="12" fillId="19" borderId="7" xfId="0" applyNumberFormat="1" applyFont="1" applyFill="1" applyBorder="1" applyAlignment="1">
      <alignment vertical="center" wrapText="1"/>
    </xf>
    <xf numFmtId="1" fontId="12" fillId="19" borderId="10" xfId="0" applyNumberFormat="1" applyFont="1" applyFill="1" applyBorder="1" applyAlignment="1">
      <alignment vertical="center" wrapText="1"/>
    </xf>
    <xf numFmtId="0" fontId="12" fillId="19" borderId="0" xfId="0" applyFont="1" applyFill="1" applyAlignment="1">
      <alignment horizontal="right"/>
    </xf>
    <xf numFmtId="1" fontId="12" fillId="0" borderId="10" xfId="0" applyNumberFormat="1" applyFont="1" applyBorder="1" applyAlignment="1">
      <alignment vertical="center" wrapText="1"/>
    </xf>
    <xf numFmtId="1" fontId="12" fillId="0" borderId="11" xfId="0" applyNumberFormat="1" applyFont="1" applyBorder="1" applyAlignment="1">
      <alignment vertical="center" wrapText="1"/>
    </xf>
    <xf numFmtId="1" fontId="12" fillId="19" borderId="11" xfId="0" applyNumberFormat="1" applyFont="1" applyFill="1" applyBorder="1" applyAlignment="1">
      <alignment vertical="center" wrapText="1"/>
    </xf>
    <xf numFmtId="0" fontId="1" fillId="19" borderId="0" xfId="0" applyFont="1" applyFill="1" applyAlignment="1"/>
    <xf numFmtId="0" fontId="0" fillId="0" borderId="0" xfId="0" applyFont="1" applyAlignment="1"/>
    <xf numFmtId="0" fontId="3" fillId="3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1" fillId="0" borderId="0" xfId="0" applyFont="1" applyAlignment="1"/>
    <xf numFmtId="0" fontId="6" fillId="12" borderId="0" xfId="0" applyFont="1" applyFill="1" applyAlignment="1">
      <alignment wrapText="1"/>
    </xf>
    <xf numFmtId="0" fontId="20" fillId="4" borderId="0" xfId="0" applyFont="1" applyFill="1" applyAlignment="1">
      <alignment horizontal="center"/>
    </xf>
    <xf numFmtId="0" fontId="20" fillId="17" borderId="0" xfId="0" applyFont="1" applyFill="1" applyAlignment="1"/>
    <xf numFmtId="0" fontId="16" fillId="4" borderId="1" xfId="0" applyFont="1" applyFill="1" applyBorder="1" applyAlignment="1">
      <alignment horizontal="center"/>
    </xf>
    <xf numFmtId="0" fontId="16" fillId="0" borderId="2" xfId="0" applyFont="1" applyBorder="1"/>
    <xf numFmtId="0" fontId="16" fillId="0" borderId="3" xfId="0" applyFont="1" applyBorder="1"/>
    <xf numFmtId="0" fontId="16" fillId="5" borderId="1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16" fillId="7" borderId="0" xfId="0" applyFont="1" applyFill="1" applyAlignment="1">
      <alignment horizontal="center"/>
    </xf>
    <xf numFmtId="0" fontId="16" fillId="8" borderId="0" xfId="0" applyFont="1" applyFill="1" applyAlignment="1">
      <alignment horizontal="center"/>
    </xf>
    <xf numFmtId="0" fontId="22" fillId="0" borderId="0" xfId="0" applyFont="1" applyAlignment="1"/>
    <xf numFmtId="0" fontId="22" fillId="0" borderId="0" xfId="0" applyFont="1" applyAlignment="1"/>
    <xf numFmtId="0" fontId="16" fillId="0" borderId="4" xfId="0" applyFont="1" applyBorder="1" applyAlignment="1"/>
    <xf numFmtId="0" fontId="16" fillId="10" borderId="4" xfId="0" applyFont="1" applyFill="1" applyBorder="1" applyAlignment="1"/>
    <xf numFmtId="0" fontId="16" fillId="10" borderId="5" xfId="0" applyFont="1" applyFill="1" applyBorder="1" applyAlignment="1"/>
    <xf numFmtId="0" fontId="16" fillId="10" borderId="5" xfId="0" applyFont="1" applyFill="1" applyBorder="1" applyAlignment="1">
      <alignment horizontal="center"/>
    </xf>
    <xf numFmtId="0" fontId="16" fillId="8" borderId="5" xfId="0" applyFont="1" applyFill="1" applyBorder="1" applyAlignment="1"/>
    <xf numFmtId="166" fontId="16" fillId="9" borderId="4" xfId="0" applyNumberFormat="1" applyFont="1" applyFill="1" applyBorder="1" applyAlignment="1">
      <alignment horizontal="right"/>
    </xf>
    <xf numFmtId="165" fontId="16" fillId="9" borderId="4" xfId="0" applyNumberFormat="1" applyFont="1" applyFill="1" applyBorder="1" applyAlignment="1">
      <alignment horizontal="right"/>
    </xf>
    <xf numFmtId="165" fontId="16" fillId="9" borderId="5" xfId="0" applyNumberFormat="1" applyFont="1" applyFill="1" applyBorder="1" applyAlignment="1">
      <alignment horizontal="right"/>
    </xf>
    <xf numFmtId="165" fontId="16" fillId="8" borderId="5" xfId="0" applyNumberFormat="1" applyFont="1" applyFill="1" applyBorder="1" applyAlignment="1">
      <alignment horizontal="right"/>
    </xf>
    <xf numFmtId="165" fontId="16" fillId="8" borderId="6" xfId="0" applyNumberFormat="1" applyFont="1" applyFill="1" applyBorder="1" applyAlignment="1">
      <alignment horizontal="right"/>
    </xf>
    <xf numFmtId="166" fontId="16" fillId="0" borderId="4" xfId="0" applyNumberFormat="1" applyFont="1" applyBorder="1" applyAlignment="1">
      <alignment horizontal="right"/>
    </xf>
    <xf numFmtId="165" fontId="16" fillId="0" borderId="4" xfId="0" applyNumberFormat="1" applyFont="1" applyBorder="1" applyAlignment="1">
      <alignment horizontal="right"/>
    </xf>
    <xf numFmtId="165" fontId="16" fillId="0" borderId="5" xfId="0" applyNumberFormat="1" applyFont="1" applyBorder="1" applyAlignment="1">
      <alignment horizontal="right"/>
    </xf>
    <xf numFmtId="0" fontId="16" fillId="0" borderId="5" xfId="0" applyFont="1" applyBorder="1" applyAlignment="1"/>
    <xf numFmtId="165" fontId="16" fillId="8" borderId="5" xfId="0" applyNumberFormat="1" applyFont="1" applyFill="1" applyBorder="1" applyAlignment="1"/>
    <xf numFmtId="166" fontId="16" fillId="0" borderId="0" xfId="0" applyNumberFormat="1" applyFont="1" applyAlignment="1"/>
    <xf numFmtId="165" fontId="16" fillId="0" borderId="8" xfId="0" applyNumberFormat="1" applyFont="1" applyBorder="1"/>
    <xf numFmtId="165" fontId="16" fillId="0" borderId="0" xfId="0" applyNumberFormat="1" applyFont="1"/>
    <xf numFmtId="165" fontId="16" fillId="0" borderId="9" xfId="0" applyNumberFormat="1" applyFont="1" applyBorder="1"/>
    <xf numFmtId="165" fontId="16" fillId="8" borderId="0" xfId="0" applyNumberFormat="1" applyFont="1" applyFill="1"/>
    <xf numFmtId="0" fontId="23" fillId="0" borderId="0" xfId="0" applyFont="1" applyAlignment="1"/>
    <xf numFmtId="0" fontId="23" fillId="0" borderId="8" xfId="0" applyFont="1" applyBorder="1"/>
    <xf numFmtId="165" fontId="23" fillId="0" borderId="0" xfId="0" applyNumberFormat="1" applyFont="1"/>
    <xf numFmtId="0" fontId="16" fillId="0" borderId="9" xfId="0" applyFont="1" applyBorder="1"/>
    <xf numFmtId="0" fontId="16" fillId="0" borderId="8" xfId="0" applyFont="1" applyBorder="1"/>
    <xf numFmtId="0" fontId="16" fillId="8" borderId="0" xfId="0" applyFont="1" applyFill="1"/>
    <xf numFmtId="10" fontId="23" fillId="0" borderId="12" xfId="0" applyNumberFormat="1" applyFont="1" applyBorder="1"/>
    <xf numFmtId="10" fontId="23" fillId="0" borderId="6" xfId="0" applyNumberFormat="1" applyFont="1" applyBorder="1"/>
    <xf numFmtId="0" fontId="16" fillId="0" borderId="6" xfId="0" applyFont="1" applyBorder="1"/>
    <xf numFmtId="0" fontId="16" fillId="0" borderId="5" xfId="0" applyFont="1" applyBorder="1"/>
    <xf numFmtId="0" fontId="16" fillId="0" borderId="12" xfId="0" applyFont="1" applyBorder="1"/>
    <xf numFmtId="10" fontId="23" fillId="8" borderId="0" xfId="0" applyNumberFormat="1" applyFont="1" applyFill="1"/>
    <xf numFmtId="0" fontId="16" fillId="13" borderId="0" xfId="0" applyFont="1" applyFill="1" applyAlignment="1">
      <alignment wrapText="1"/>
    </xf>
    <xf numFmtId="168" fontId="16" fillId="2" borderId="0" xfId="0" applyNumberFormat="1" applyFont="1" applyFill="1"/>
    <xf numFmtId="0" fontId="16" fillId="9" borderId="0" xfId="0" applyFont="1" applyFill="1" applyAlignment="1"/>
    <xf numFmtId="164" fontId="16" fillId="0" borderId="0" xfId="0" applyNumberFormat="1" applyFont="1" applyAlignment="1"/>
    <xf numFmtId="0" fontId="16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16" fillId="2" borderId="0" xfId="0" applyFont="1" applyFill="1" applyAlignment="1"/>
    <xf numFmtId="0" fontId="16" fillId="14" borderId="0" xfId="0" applyFont="1" applyFill="1" applyAlignment="1"/>
    <xf numFmtId="165" fontId="14" fillId="0" borderId="0" xfId="0" applyNumberFormat="1" applyFont="1"/>
    <xf numFmtId="165" fontId="16" fillId="14" borderId="0" xfId="0" applyNumberFormat="1" applyFont="1" applyFill="1"/>
    <xf numFmtId="0" fontId="16" fillId="3" borderId="0" xfId="0" applyFont="1" applyFill="1" applyAlignment="1"/>
    <xf numFmtId="165" fontId="16" fillId="0" borderId="0" xfId="0" applyNumberFormat="1" applyFont="1" applyAlignment="1"/>
    <xf numFmtId="169" fontId="16" fillId="0" borderId="0" xfId="0" applyNumberFormat="1" applyFont="1" applyAlignment="1">
      <alignment horizontal="right"/>
    </xf>
    <xf numFmtId="0" fontId="24" fillId="0" borderId="0" xfId="0" applyFont="1" applyAlignment="1"/>
    <xf numFmtId="0" fontId="16" fillId="0" borderId="0" xfId="0" applyFont="1" applyAlignment="1">
      <alignment horizontal="right"/>
    </xf>
    <xf numFmtId="0" fontId="14" fillId="0" borderId="0" xfId="0" applyFont="1"/>
    <xf numFmtId="0" fontId="16" fillId="9" borderId="0" xfId="0" applyFont="1" applyFill="1" applyAlignment="1">
      <alignment horizontal="center"/>
    </xf>
    <xf numFmtId="170" fontId="16" fillId="0" borderId="0" xfId="0" applyNumberFormat="1" applyFont="1" applyAlignment="1"/>
    <xf numFmtId="171" fontId="1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7"/>
  <sheetViews>
    <sheetView tabSelected="1" workbookViewId="0">
      <selection activeCell="D19" sqref="D19"/>
    </sheetView>
  </sheetViews>
  <sheetFormatPr baseColWidth="10" defaultColWidth="14.5" defaultRowHeight="15.75" customHeight="1"/>
  <cols>
    <col min="1" max="1" width="32.6640625" style="201" customWidth="1"/>
    <col min="2" max="3" width="14.5" style="201"/>
    <col min="4" max="4" width="27" style="201" customWidth="1"/>
    <col min="5" max="16" width="14.5" style="201"/>
    <col min="17" max="17" width="13.5" style="201" customWidth="1"/>
    <col min="18" max="19" width="14.5" style="201"/>
    <col min="20" max="20" width="16" style="201" customWidth="1"/>
    <col min="21" max="16384" width="14.5" style="201"/>
  </cols>
  <sheetData>
    <row r="1" spans="1:26" ht="14">
      <c r="A1" s="150"/>
      <c r="B1" s="193" t="s">
        <v>37</v>
      </c>
      <c r="C1" s="194"/>
      <c r="D1" s="194"/>
      <c r="E1" s="194"/>
      <c r="F1" s="194"/>
      <c r="G1" s="195"/>
      <c r="H1" s="196" t="s">
        <v>39</v>
      </c>
      <c r="I1" s="194"/>
      <c r="J1" s="194"/>
      <c r="K1" s="194"/>
      <c r="L1" s="194"/>
      <c r="M1" s="195"/>
      <c r="N1" s="197" t="s">
        <v>40</v>
      </c>
      <c r="O1" s="194"/>
      <c r="P1" s="194"/>
      <c r="Q1" s="194"/>
      <c r="R1" s="194"/>
      <c r="S1" s="195"/>
      <c r="T1" s="198" t="s">
        <v>41</v>
      </c>
      <c r="U1" s="199" t="s">
        <v>36</v>
      </c>
      <c r="V1" s="200"/>
      <c r="W1" s="200"/>
      <c r="X1" s="200"/>
      <c r="Y1" s="200"/>
      <c r="Z1" s="200"/>
    </row>
    <row r="2" spans="1:26" ht="14">
      <c r="A2" s="202"/>
      <c r="B2" s="203" t="s">
        <v>42</v>
      </c>
      <c r="C2" s="204" t="s">
        <v>45</v>
      </c>
      <c r="D2" s="204" t="s">
        <v>47</v>
      </c>
      <c r="E2" s="204" t="s">
        <v>49</v>
      </c>
      <c r="F2" s="204" t="s">
        <v>50</v>
      </c>
      <c r="G2" s="204" t="s">
        <v>51</v>
      </c>
      <c r="H2" s="203" t="s">
        <v>42</v>
      </c>
      <c r="I2" s="204" t="s">
        <v>45</v>
      </c>
      <c r="J2" s="204" t="s">
        <v>52</v>
      </c>
      <c r="K2" s="204" t="s">
        <v>49</v>
      </c>
      <c r="L2" s="204" t="s">
        <v>50</v>
      </c>
      <c r="M2" s="204" t="s">
        <v>51</v>
      </c>
      <c r="N2" s="203" t="s">
        <v>42</v>
      </c>
      <c r="O2" s="204" t="s">
        <v>45</v>
      </c>
      <c r="P2" s="204" t="s">
        <v>52</v>
      </c>
      <c r="Q2" s="204" t="s">
        <v>49</v>
      </c>
      <c r="R2" s="204" t="s">
        <v>50</v>
      </c>
      <c r="S2" s="204" t="s">
        <v>51</v>
      </c>
      <c r="T2" s="205" t="s">
        <v>60</v>
      </c>
      <c r="U2" s="206" t="s">
        <v>42</v>
      </c>
      <c r="V2" s="206" t="s">
        <v>45</v>
      </c>
      <c r="W2" s="206" t="s">
        <v>52</v>
      </c>
      <c r="X2" s="206" t="s">
        <v>49</v>
      </c>
      <c r="Y2" s="206" t="s">
        <v>50</v>
      </c>
      <c r="Z2" s="206" t="s">
        <v>51</v>
      </c>
    </row>
    <row r="3" spans="1:26" ht="14" hidden="1">
      <c r="A3" s="207">
        <v>43678</v>
      </c>
      <c r="B3" s="208"/>
      <c r="C3" s="209">
        <v>886200</v>
      </c>
      <c r="D3" s="209">
        <v>886600</v>
      </c>
      <c r="E3" s="209"/>
      <c r="F3" s="209"/>
      <c r="G3" s="209"/>
      <c r="H3" s="208"/>
      <c r="I3" s="209">
        <v>863000</v>
      </c>
      <c r="J3" s="209">
        <v>852500</v>
      </c>
      <c r="K3" s="209"/>
      <c r="L3" s="209"/>
      <c r="M3" s="209">
        <v>10900</v>
      </c>
      <c r="N3" s="208"/>
      <c r="O3" s="209">
        <v>560000</v>
      </c>
      <c r="P3" s="209">
        <v>555000</v>
      </c>
      <c r="Q3" s="209"/>
      <c r="R3" s="209"/>
      <c r="S3" s="209">
        <v>0</v>
      </c>
      <c r="T3" s="209"/>
      <c r="U3" s="210"/>
      <c r="V3" s="210">
        <f t="shared" ref="V3:V4" si="0">C3+I3+O3</f>
        <v>2309200</v>
      </c>
      <c r="W3" s="211">
        <f>P3+J3+D3</f>
        <v>2294100</v>
      </c>
      <c r="X3" s="211"/>
      <c r="Y3" s="211"/>
      <c r="Z3" s="211" t="e">
        <f t="shared" ref="Z3:Z4" si="1">S3+M3+#REF!</f>
        <v>#REF!</v>
      </c>
    </row>
    <row r="4" spans="1:26" ht="14" hidden="1">
      <c r="A4" s="207">
        <v>43709</v>
      </c>
      <c r="B4" s="208"/>
      <c r="C4" s="209">
        <f>'Jan2020 RENT'!H154</f>
        <v>882700</v>
      </c>
      <c r="D4" s="209">
        <v>566300</v>
      </c>
      <c r="E4" s="209"/>
      <c r="F4" s="209"/>
      <c r="G4" s="209"/>
      <c r="H4" s="208"/>
      <c r="I4" s="209">
        <f>'Jan2020 RENT'!Y149</f>
        <v>0</v>
      </c>
      <c r="J4" s="209">
        <v>537700</v>
      </c>
      <c r="K4" s="209"/>
      <c r="L4" s="209"/>
      <c r="M4" s="209">
        <v>3000</v>
      </c>
      <c r="N4" s="208"/>
      <c r="O4" s="209" t="str">
        <f>'Jan2020 RENT'!AS100</f>
        <v>Balance</v>
      </c>
      <c r="P4" s="209">
        <v>336741</v>
      </c>
      <c r="Q4" s="209"/>
      <c r="R4" s="209"/>
      <c r="S4" s="209">
        <f>'Jan2020 RENT'!BC100</f>
        <v>0</v>
      </c>
      <c r="T4" s="209"/>
      <c r="U4" s="210"/>
      <c r="V4" s="210" t="e">
        <f t="shared" si="0"/>
        <v>#VALUE!</v>
      </c>
      <c r="W4" s="210">
        <f>D4+J4+P4</f>
        <v>1440741</v>
      </c>
      <c r="X4" s="210"/>
      <c r="Y4" s="210"/>
      <c r="Z4" s="210" t="e">
        <f t="shared" si="1"/>
        <v>#REF!</v>
      </c>
    </row>
    <row r="5" spans="1:26" ht="14" hidden="1">
      <c r="A5" s="212">
        <v>43739</v>
      </c>
      <c r="B5" s="213"/>
      <c r="C5" s="214">
        <f>'Jan2020 RENT'!H154</f>
        <v>882700</v>
      </c>
      <c r="D5" s="214">
        <f>'Jan2020 RENT'!K154+'Jan2020 RENT'!L154</f>
        <v>708550</v>
      </c>
      <c r="E5" s="215"/>
      <c r="F5" s="215"/>
      <c r="G5" s="215"/>
      <c r="H5" s="202"/>
      <c r="I5" s="214">
        <f>'Jan2020 RENT'!Y149</f>
        <v>0</v>
      </c>
      <c r="J5" s="214">
        <f>'Jan2020 RENT'!AB149+'Jan2020 RENT'!AE149</f>
        <v>0</v>
      </c>
      <c r="K5" s="215"/>
      <c r="L5" s="215"/>
      <c r="M5" s="215"/>
      <c r="N5" s="213"/>
      <c r="O5" s="214" t="str">
        <f>'Jan2020 RENT'!AS100</f>
        <v>Balance</v>
      </c>
      <c r="P5" s="214">
        <f>'Jan2020 RENT'!AV100+'Jan2020 RENT'!AY100</f>
        <v>168700</v>
      </c>
      <c r="Q5" s="215"/>
      <c r="R5" s="215"/>
      <c r="S5" s="215"/>
      <c r="T5" s="215"/>
      <c r="U5" s="206"/>
      <c r="V5" s="206"/>
      <c r="W5" s="206"/>
      <c r="X5" s="216"/>
      <c r="Y5" s="216"/>
      <c r="Z5" s="216"/>
    </row>
    <row r="6" spans="1:26" ht="14">
      <c r="A6" s="217">
        <v>43831</v>
      </c>
      <c r="B6" s="218">
        <f>'Jan2020 RENT'!H154</f>
        <v>882700</v>
      </c>
      <c r="C6" s="219">
        <f>'Jan2020 RENT'!I154</f>
        <v>744450</v>
      </c>
      <c r="D6" s="219">
        <f>'Jan2020 RENT'!K154+'Jan2020 RENT'!L154</f>
        <v>708550</v>
      </c>
      <c r="E6" s="219">
        <f>'Jan2020 RENT'!K154</f>
        <v>592050</v>
      </c>
      <c r="F6" s="219">
        <f>'Jan2020 RENT'!L154</f>
        <v>116500</v>
      </c>
      <c r="G6" s="220">
        <f>'Jan2020 RENT'!AJ147</f>
        <v>1000</v>
      </c>
      <c r="H6" s="218">
        <f>'Jan2020 RENT'!AB147</f>
        <v>861500</v>
      </c>
      <c r="I6" s="219">
        <f>'Jan2020 RENT'!AC147</f>
        <v>654100</v>
      </c>
      <c r="J6" s="219">
        <f>'Jan2020 RENT'!AE147+'Jan2020 RENT'!AF147</f>
        <v>569200</v>
      </c>
      <c r="K6" s="219">
        <f>'Jan2020 RENT'!AE147</f>
        <v>467700</v>
      </c>
      <c r="L6" s="219">
        <f>'Jan2020 RENT'!AF147</f>
        <v>101500</v>
      </c>
      <c r="M6" s="220">
        <f>'Jan2020 RENT'!AJ147</f>
        <v>1000</v>
      </c>
      <c r="N6" s="218">
        <f>'Jan2020 RENT'!AV99</f>
        <v>560700</v>
      </c>
      <c r="O6" s="219">
        <f>'Jan2020 RENT'!AW99</f>
        <v>461300</v>
      </c>
      <c r="P6" s="219">
        <f>'Jan2020 RENT'!AY99+'Jan2020 RENT'!AZ99</f>
        <v>392000</v>
      </c>
      <c r="Q6" s="219">
        <f>'Jan2020 RENT'!AY99</f>
        <v>303100</v>
      </c>
      <c r="R6" s="219">
        <f>'Jan2020 RENT'!AZ99</f>
        <v>88900</v>
      </c>
      <c r="S6" s="220">
        <f>'Jan2020 RENT'!BD99</f>
        <v>1300</v>
      </c>
      <c r="T6" s="219">
        <f>UNRECONCILED!C24</f>
        <v>13000</v>
      </c>
      <c r="U6" s="221">
        <f>B6+H6+N6</f>
        <v>2304900</v>
      </c>
      <c r="V6" s="221">
        <f>O6+I6+C6</f>
        <v>1859850</v>
      </c>
      <c r="W6" s="221">
        <f>P6+J6+D6+T6</f>
        <v>1682750</v>
      </c>
      <c r="X6" s="221">
        <f>Q6+K6+E6+(T6-11000-2500)</f>
        <v>1362350</v>
      </c>
      <c r="Y6" s="221">
        <f t="shared" ref="Y6:Z6" si="2">F6+L6+R6</f>
        <v>306900</v>
      </c>
      <c r="Z6" s="221">
        <f t="shared" si="2"/>
        <v>3300</v>
      </c>
    </row>
    <row r="7" spans="1:26" ht="14">
      <c r="A7" s="222" t="s">
        <v>62</v>
      </c>
      <c r="B7" s="223"/>
      <c r="C7" s="224">
        <f>C6-(E6+F6)</f>
        <v>35900</v>
      </c>
      <c r="G7" s="225"/>
      <c r="H7" s="226"/>
      <c r="I7" s="224">
        <f>I6-J6</f>
        <v>84900</v>
      </c>
      <c r="M7" s="225"/>
      <c r="N7" s="223"/>
      <c r="O7" s="224">
        <f>O6-P6</f>
        <v>69300</v>
      </c>
      <c r="S7" s="225"/>
      <c r="U7" s="227"/>
      <c r="V7" s="221">
        <f>V6-W6</f>
        <v>177100</v>
      </c>
      <c r="W7" s="227"/>
      <c r="X7" s="227"/>
      <c r="Y7" s="227"/>
      <c r="Z7" s="227"/>
    </row>
    <row r="8" spans="1:26" ht="14">
      <c r="B8" s="228"/>
      <c r="C8" s="229">
        <f>C7/C6</f>
        <v>4.8223520719994625E-2</v>
      </c>
      <c r="D8" s="230"/>
      <c r="E8" s="230"/>
      <c r="F8" s="230"/>
      <c r="G8" s="231"/>
      <c r="H8" s="232"/>
      <c r="I8" s="229">
        <f>I7/I6</f>
        <v>0.12979666717627275</v>
      </c>
      <c r="J8" s="230"/>
      <c r="K8" s="230"/>
      <c r="L8" s="230"/>
      <c r="M8" s="231"/>
      <c r="N8" s="228"/>
      <c r="O8" s="229">
        <f>O7/O6</f>
        <v>0.15022761760242792</v>
      </c>
      <c r="P8" s="230"/>
      <c r="Q8" s="230"/>
      <c r="R8" s="230"/>
      <c r="S8" s="231"/>
      <c r="U8" s="233"/>
      <c r="V8" s="233">
        <f>V7/V6</f>
        <v>9.5222733016103456E-2</v>
      </c>
      <c r="W8" s="227"/>
      <c r="X8" s="227"/>
      <c r="Y8" s="227"/>
      <c r="Z8" s="227"/>
    </row>
    <row r="11" spans="1:26" ht="45">
      <c r="A11" s="234" t="s">
        <v>153</v>
      </c>
      <c r="B11" s="235">
        <f>V7</f>
        <v>177100</v>
      </c>
    </row>
    <row r="14" spans="1:26" ht="14">
      <c r="A14" s="88" t="s">
        <v>158</v>
      </c>
    </row>
    <row r="16" spans="1:26" ht="14">
      <c r="A16" s="236" t="s">
        <v>0</v>
      </c>
      <c r="B16" s="236" t="s">
        <v>2</v>
      </c>
      <c r="C16" s="236" t="s">
        <v>161</v>
      </c>
      <c r="D16" s="236" t="s">
        <v>5</v>
      </c>
    </row>
    <row r="17" spans="1:5" ht="14">
      <c r="A17" s="237">
        <v>43831</v>
      </c>
      <c r="B17" s="150">
        <f>36000-6000</f>
        <v>30000</v>
      </c>
      <c r="C17" s="238" t="s">
        <v>60</v>
      </c>
      <c r="D17" s="129"/>
    </row>
    <row r="18" spans="1:5" ht="14">
      <c r="A18" s="237">
        <v>43832</v>
      </c>
      <c r="B18" s="150">
        <f>107900-29600-10000-6000-5000</f>
        <v>57300</v>
      </c>
      <c r="C18" s="238" t="s">
        <v>60</v>
      </c>
      <c r="D18" s="129"/>
    </row>
    <row r="19" spans="1:5" ht="30">
      <c r="A19" s="237">
        <v>43833</v>
      </c>
      <c r="B19" s="150">
        <f>29500-5500</f>
        <v>24000</v>
      </c>
      <c r="C19" s="238" t="s">
        <v>60</v>
      </c>
      <c r="D19" s="239" t="s">
        <v>170</v>
      </c>
    </row>
    <row r="20" spans="1:5" ht="30">
      <c r="A20" s="237">
        <v>43834</v>
      </c>
      <c r="B20" s="150">
        <f>77800-4500-2000-5000</f>
        <v>66300</v>
      </c>
      <c r="C20" s="238" t="s">
        <v>60</v>
      </c>
      <c r="D20" s="239" t="s">
        <v>170</v>
      </c>
    </row>
    <row r="21" spans="1:5" ht="14">
      <c r="A21" s="237">
        <v>43835</v>
      </c>
      <c r="B21" s="150">
        <f>109000-5000-8000+5000</f>
        <v>101000</v>
      </c>
      <c r="C21" s="238" t="s">
        <v>60</v>
      </c>
      <c r="D21" s="150" t="s">
        <v>182</v>
      </c>
    </row>
    <row r="22" spans="1:5" ht="14">
      <c r="A22" s="237">
        <v>43836</v>
      </c>
      <c r="B22" s="150">
        <f>82600</f>
        <v>82600</v>
      </c>
      <c r="C22" s="238" t="s">
        <v>60</v>
      </c>
      <c r="D22" s="129"/>
    </row>
    <row r="23" spans="1:5" ht="14">
      <c r="A23" s="237">
        <v>43837</v>
      </c>
      <c r="B23" s="150">
        <v>154900</v>
      </c>
      <c r="C23" s="238" t="s">
        <v>60</v>
      </c>
      <c r="D23" s="129"/>
    </row>
    <row r="24" spans="1:5" ht="14">
      <c r="A24" s="237">
        <v>43838</v>
      </c>
      <c r="B24" s="201">
        <f>322900-6000-5000</f>
        <v>311900</v>
      </c>
      <c r="C24" s="238" t="s">
        <v>60</v>
      </c>
      <c r="D24" s="129"/>
    </row>
    <row r="25" spans="1:5" ht="14">
      <c r="A25" s="237">
        <v>43839</v>
      </c>
      <c r="B25" s="150">
        <f>56600-6000</f>
        <v>50600</v>
      </c>
      <c r="C25" s="238" t="s">
        <v>60</v>
      </c>
      <c r="D25" s="129"/>
    </row>
    <row r="26" spans="1:5" ht="14">
      <c r="A26" s="237">
        <v>43840</v>
      </c>
      <c r="B26" s="150">
        <v>27000</v>
      </c>
      <c r="C26" s="238" t="s">
        <v>60</v>
      </c>
      <c r="D26" s="129"/>
    </row>
    <row r="27" spans="1:5" ht="14">
      <c r="A27" s="237">
        <v>43841</v>
      </c>
      <c r="B27" s="150">
        <v>79900</v>
      </c>
      <c r="C27" s="238" t="s">
        <v>60</v>
      </c>
      <c r="D27" s="129"/>
    </row>
    <row r="28" spans="1:5" ht="14">
      <c r="A28" s="237">
        <v>43842</v>
      </c>
      <c r="B28" s="150">
        <f>12000-6000</f>
        <v>6000</v>
      </c>
      <c r="C28" s="238" t="s">
        <v>60</v>
      </c>
      <c r="D28" s="150" t="s">
        <v>191</v>
      </c>
    </row>
    <row r="29" spans="1:5" ht="14">
      <c r="A29" s="237">
        <v>43844</v>
      </c>
      <c r="B29" s="150">
        <f>107200-4900</f>
        <v>102300</v>
      </c>
      <c r="C29" s="238" t="s">
        <v>60</v>
      </c>
      <c r="D29" s="150" t="s">
        <v>191</v>
      </c>
    </row>
    <row r="30" spans="1:5" ht="14">
      <c r="A30" s="237">
        <v>43845</v>
      </c>
      <c r="B30" s="150">
        <v>38000</v>
      </c>
      <c r="C30" s="238" t="s">
        <v>60</v>
      </c>
      <c r="D30" s="150"/>
    </row>
    <row r="31" spans="1:5" ht="14">
      <c r="A31" s="237">
        <v>43846</v>
      </c>
      <c r="B31" s="150">
        <v>9000</v>
      </c>
      <c r="C31" s="238" t="s">
        <v>60</v>
      </c>
      <c r="D31" s="129"/>
      <c r="E31" s="240"/>
    </row>
    <row r="32" spans="1:5" ht="14">
      <c r="A32" s="237">
        <v>43847</v>
      </c>
      <c r="B32" s="150">
        <v>65300</v>
      </c>
      <c r="C32" s="238" t="s">
        <v>60</v>
      </c>
      <c r="D32" s="129"/>
      <c r="E32" s="240"/>
    </row>
    <row r="33" spans="1:5" ht="14">
      <c r="A33" s="237">
        <v>43849</v>
      </c>
      <c r="B33" s="150">
        <v>12000</v>
      </c>
      <c r="C33" s="238" t="s">
        <v>60</v>
      </c>
      <c r="D33" s="129"/>
      <c r="E33" s="240"/>
    </row>
    <row r="34" spans="1:5" ht="14">
      <c r="A34" s="237">
        <v>43850</v>
      </c>
      <c r="B34" s="150">
        <v>15000</v>
      </c>
      <c r="C34" s="238" t="s">
        <v>60</v>
      </c>
      <c r="D34" s="129"/>
      <c r="E34" s="240"/>
    </row>
    <row r="35" spans="1:5" ht="14">
      <c r="A35" s="237">
        <v>43851</v>
      </c>
      <c r="B35" s="150">
        <v>44000</v>
      </c>
      <c r="C35" s="238" t="s">
        <v>60</v>
      </c>
      <c r="D35" s="129"/>
      <c r="E35" s="240"/>
    </row>
    <row r="36" spans="1:5" ht="14">
      <c r="A36" s="237">
        <v>43854</v>
      </c>
      <c r="B36" s="201">
        <f>38000-3000</f>
        <v>35000</v>
      </c>
      <c r="C36" s="238" t="s">
        <v>60</v>
      </c>
      <c r="D36" s="129"/>
      <c r="E36" s="240"/>
    </row>
    <row r="37" spans="1:5" ht="14">
      <c r="A37" s="237">
        <v>43855</v>
      </c>
      <c r="B37" s="150">
        <v>10000</v>
      </c>
      <c r="C37" s="238" t="s">
        <v>60</v>
      </c>
      <c r="D37" s="129"/>
      <c r="E37" s="240"/>
    </row>
    <row r="38" spans="1:5" ht="14">
      <c r="A38" s="237">
        <v>43857</v>
      </c>
      <c r="B38" s="150">
        <v>3500</v>
      </c>
      <c r="C38" s="238" t="s">
        <v>60</v>
      </c>
      <c r="D38" s="129"/>
      <c r="E38" s="240"/>
    </row>
    <row r="39" spans="1:5" ht="14">
      <c r="A39" s="237">
        <v>43858</v>
      </c>
      <c r="B39" s="150">
        <v>6000</v>
      </c>
      <c r="C39" s="238" t="s">
        <v>60</v>
      </c>
      <c r="D39" s="129"/>
      <c r="E39" s="240"/>
    </row>
    <row r="40" spans="1:5" ht="14">
      <c r="A40" s="237">
        <v>43860</v>
      </c>
      <c r="B40" s="150">
        <v>12700</v>
      </c>
      <c r="C40" s="238" t="s">
        <v>60</v>
      </c>
      <c r="D40" s="129"/>
      <c r="E40" s="240"/>
    </row>
    <row r="41" spans="1:5" ht="14">
      <c r="A41" s="237">
        <v>43861</v>
      </c>
      <c r="B41" s="150">
        <v>5000</v>
      </c>
      <c r="C41" s="238" t="s">
        <v>60</v>
      </c>
      <c r="D41" s="129"/>
      <c r="E41" s="240"/>
    </row>
    <row r="42" spans="1:5" ht="14">
      <c r="A42" s="237">
        <v>43862</v>
      </c>
      <c r="B42" s="150">
        <f>8000+6000</f>
        <v>14000</v>
      </c>
      <c r="C42" s="238" t="s">
        <v>60</v>
      </c>
      <c r="D42" s="129"/>
      <c r="E42" s="240"/>
    </row>
    <row r="43" spans="1:5" ht="14">
      <c r="A43" s="237">
        <v>43864</v>
      </c>
      <c r="B43" s="150">
        <f>1000+6000+6000</f>
        <v>13000</v>
      </c>
      <c r="C43" s="238" t="s">
        <v>60</v>
      </c>
      <c r="D43" s="129"/>
      <c r="E43" s="240"/>
    </row>
    <row r="44" spans="1:5" ht="14">
      <c r="A44" s="237">
        <v>43865</v>
      </c>
      <c r="B44" s="150">
        <v>5000</v>
      </c>
      <c r="C44" s="238" t="s">
        <v>60</v>
      </c>
      <c r="D44" s="129"/>
      <c r="E44" s="240"/>
    </row>
    <row r="45" spans="1:5" ht="14">
      <c r="A45" s="237">
        <v>43867</v>
      </c>
      <c r="B45" s="150">
        <v>5000</v>
      </c>
      <c r="C45" s="238" t="s">
        <v>60</v>
      </c>
      <c r="D45" s="150" t="s">
        <v>208</v>
      </c>
      <c r="E45" s="240"/>
    </row>
    <row r="46" spans="1:5" ht="14">
      <c r="C46" s="238"/>
      <c r="D46" s="129"/>
      <c r="E46" s="241" t="s">
        <v>209</v>
      </c>
    </row>
    <row r="47" spans="1:5" ht="14">
      <c r="A47" s="88" t="s">
        <v>211</v>
      </c>
      <c r="B47" s="242">
        <f>SUM(B17:B46)</f>
        <v>1386300</v>
      </c>
      <c r="D47" s="129"/>
      <c r="E47" s="243">
        <f>X6</f>
        <v>1362350</v>
      </c>
    </row>
    <row r="50" spans="1:5" ht="14">
      <c r="A50" s="88" t="s">
        <v>217</v>
      </c>
    </row>
    <row r="51" spans="1:5" ht="14">
      <c r="A51" s="244" t="s">
        <v>0</v>
      </c>
      <c r="B51" s="244" t="s">
        <v>2</v>
      </c>
      <c r="C51" s="244" t="s">
        <v>161</v>
      </c>
      <c r="D51" s="244" t="s">
        <v>218</v>
      </c>
      <c r="E51" s="244" t="s">
        <v>5</v>
      </c>
    </row>
    <row r="52" spans="1:5" ht="30">
      <c r="A52" s="237">
        <v>43837</v>
      </c>
      <c r="B52" s="245">
        <v>31000</v>
      </c>
      <c r="C52" s="150" t="s">
        <v>19</v>
      </c>
      <c r="D52" s="239" t="s">
        <v>221</v>
      </c>
    </row>
    <row r="53" spans="1:5" ht="30">
      <c r="A53" s="237">
        <v>43838</v>
      </c>
      <c r="B53" s="245">
        <v>45000</v>
      </c>
      <c r="C53" s="150" t="s">
        <v>19</v>
      </c>
      <c r="D53" s="239" t="s">
        <v>221</v>
      </c>
    </row>
    <row r="54" spans="1:5" ht="14">
      <c r="A54" s="237">
        <v>43838</v>
      </c>
      <c r="B54" s="245">
        <v>200000</v>
      </c>
      <c r="C54" s="150" t="s">
        <v>222</v>
      </c>
      <c r="D54" s="150" t="s">
        <v>221</v>
      </c>
    </row>
    <row r="55" spans="1:5" ht="14">
      <c r="A55" s="237">
        <v>43838</v>
      </c>
      <c r="B55" s="245">
        <v>400000</v>
      </c>
      <c r="C55" s="150" t="s">
        <v>19</v>
      </c>
      <c r="D55" s="150" t="s">
        <v>221</v>
      </c>
    </row>
    <row r="56" spans="1:5" ht="14">
      <c r="A56" s="237">
        <v>43839</v>
      </c>
      <c r="B56" s="245">
        <v>150000</v>
      </c>
      <c r="C56" s="150" t="s">
        <v>222</v>
      </c>
      <c r="D56" s="150" t="s">
        <v>228</v>
      </c>
    </row>
    <row r="57" spans="1:5" ht="14">
      <c r="A57" s="237">
        <v>43839</v>
      </c>
      <c r="B57" s="245">
        <v>82955</v>
      </c>
      <c r="C57" s="150" t="s">
        <v>222</v>
      </c>
      <c r="D57" s="150" t="s">
        <v>230</v>
      </c>
    </row>
    <row r="58" spans="1:5" ht="14">
      <c r="A58" s="237">
        <v>43843</v>
      </c>
      <c r="B58" s="245">
        <v>328485</v>
      </c>
      <c r="C58" s="150" t="s">
        <v>222</v>
      </c>
      <c r="D58" s="150" t="s">
        <v>228</v>
      </c>
    </row>
    <row r="59" spans="1:5" ht="14">
      <c r="A59" s="246">
        <v>43850</v>
      </c>
      <c r="B59" s="245">
        <v>100000</v>
      </c>
      <c r="C59" s="150" t="s">
        <v>222</v>
      </c>
      <c r="D59" s="150" t="s">
        <v>237</v>
      </c>
      <c r="E59" s="247"/>
    </row>
    <row r="60" spans="1:5" ht="14">
      <c r="A60" s="246">
        <v>43850</v>
      </c>
      <c r="B60" s="245">
        <v>100000</v>
      </c>
      <c r="C60" s="150" t="s">
        <v>222</v>
      </c>
      <c r="D60" s="150" t="s">
        <v>241</v>
      </c>
    </row>
    <row r="61" spans="1:5" ht="14">
      <c r="A61" s="248"/>
      <c r="B61" s="245"/>
    </row>
    <row r="62" spans="1:5" ht="14">
      <c r="A62" s="248"/>
      <c r="B62" s="245"/>
    </row>
    <row r="63" spans="1:5" ht="14">
      <c r="A63" s="248"/>
      <c r="B63" s="245"/>
    </row>
    <row r="64" spans="1:5" ht="14">
      <c r="A64" s="248"/>
      <c r="B64" s="245"/>
    </row>
    <row r="65" spans="1:2" ht="14">
      <c r="A65" s="248"/>
      <c r="B65" s="245"/>
    </row>
    <row r="66" spans="1:2" ht="14">
      <c r="A66" s="248"/>
      <c r="B66" s="245"/>
    </row>
    <row r="67" spans="1:2" ht="14">
      <c r="A67" s="248"/>
      <c r="B67" s="245"/>
    </row>
    <row r="68" spans="1:2" ht="14">
      <c r="A68" s="248"/>
      <c r="B68" s="245"/>
    </row>
    <row r="69" spans="1:2" ht="14">
      <c r="A69" s="248"/>
      <c r="B69" s="245"/>
    </row>
    <row r="70" spans="1:2" ht="14">
      <c r="A70" s="237"/>
      <c r="B70" s="245"/>
    </row>
    <row r="71" spans="1:2" ht="14">
      <c r="B71" s="245"/>
    </row>
    <row r="72" spans="1:2" ht="14">
      <c r="B72" s="245"/>
    </row>
    <row r="73" spans="1:2" ht="14">
      <c r="B73" s="219"/>
    </row>
    <row r="74" spans="1:2" ht="14">
      <c r="A74" s="88" t="s">
        <v>249</v>
      </c>
      <c r="B74" s="242">
        <f>SUM(B52:B73)</f>
        <v>1437440</v>
      </c>
    </row>
    <row r="75" spans="1:2" ht="14">
      <c r="A75" s="150" t="s">
        <v>257</v>
      </c>
    </row>
    <row r="80" spans="1:2" ht="14">
      <c r="A80" s="150" t="s">
        <v>258</v>
      </c>
    </row>
    <row r="81" spans="1:5" ht="14">
      <c r="A81" s="244" t="s">
        <v>259</v>
      </c>
      <c r="B81" s="244" t="s">
        <v>3</v>
      </c>
      <c r="C81" s="244" t="s">
        <v>260</v>
      </c>
      <c r="D81" s="244" t="s">
        <v>261</v>
      </c>
      <c r="E81" s="244" t="s">
        <v>62</v>
      </c>
    </row>
    <row r="82" spans="1:5" ht="14">
      <c r="A82" s="150" t="s">
        <v>37</v>
      </c>
      <c r="B82" s="150" t="s">
        <v>262</v>
      </c>
      <c r="C82" s="150">
        <v>478485</v>
      </c>
      <c r="D82" s="150">
        <f>150000+328485</f>
        <v>478485</v>
      </c>
      <c r="E82" s="201">
        <f t="shared" ref="E82:E85" si="3">C82-D82</f>
        <v>0</v>
      </c>
    </row>
    <row r="83" spans="1:5" ht="14">
      <c r="A83" s="150" t="s">
        <v>39</v>
      </c>
      <c r="B83" s="150" t="s">
        <v>270</v>
      </c>
      <c r="C83" s="150">
        <v>458955</v>
      </c>
      <c r="D83" s="150">
        <v>458955</v>
      </c>
      <c r="E83" s="201">
        <f t="shared" si="3"/>
        <v>0</v>
      </c>
    </row>
    <row r="84" spans="1:5" ht="14">
      <c r="A84" s="150" t="s">
        <v>40</v>
      </c>
      <c r="B84" s="150" t="s">
        <v>272</v>
      </c>
      <c r="C84" s="150">
        <v>300000</v>
      </c>
      <c r="D84" s="150">
        <f>200000+17045+82955</f>
        <v>300000</v>
      </c>
      <c r="E84" s="201">
        <f t="shared" si="3"/>
        <v>0</v>
      </c>
    </row>
    <row r="85" spans="1:5" ht="14">
      <c r="B85" s="88" t="s">
        <v>36</v>
      </c>
      <c r="C85" s="249">
        <f t="shared" ref="C85:D85" si="4">SUM(C82:C84)</f>
        <v>1237440</v>
      </c>
      <c r="D85" s="249">
        <f t="shared" si="4"/>
        <v>1237440</v>
      </c>
      <c r="E85" s="201">
        <f t="shared" si="3"/>
        <v>0</v>
      </c>
    </row>
    <row r="91" spans="1:5" ht="14">
      <c r="A91" s="88" t="s">
        <v>285</v>
      </c>
      <c r="B91" s="150" t="s">
        <v>286</v>
      </c>
    </row>
    <row r="92" spans="1:5" ht="14">
      <c r="B92" s="250" t="s">
        <v>287</v>
      </c>
      <c r="C92" s="250" t="s">
        <v>290</v>
      </c>
      <c r="D92" s="250" t="s">
        <v>291</v>
      </c>
      <c r="E92" s="250" t="s">
        <v>292</v>
      </c>
    </row>
    <row r="93" spans="1:5" ht="14">
      <c r="A93" s="150" t="s">
        <v>293</v>
      </c>
      <c r="B93" s="150">
        <v>15</v>
      </c>
      <c r="C93" s="150">
        <v>23</v>
      </c>
      <c r="D93" s="150">
        <v>10</v>
      </c>
      <c r="E93" s="201">
        <f>D93+C93+B93</f>
        <v>48</v>
      </c>
    </row>
    <row r="94" spans="1:5" ht="14">
      <c r="A94" s="251">
        <v>43831</v>
      </c>
    </row>
    <row r="95" spans="1:5" ht="14">
      <c r="A95" s="252">
        <v>43835</v>
      </c>
      <c r="B95" s="150">
        <v>15</v>
      </c>
      <c r="C95" s="150">
        <v>23</v>
      </c>
      <c r="D95" s="150">
        <v>12</v>
      </c>
      <c r="E95" s="201">
        <f t="shared" ref="E95:E97" si="5">D95+C95+B95</f>
        <v>50</v>
      </c>
    </row>
    <row r="96" spans="1:5" ht="14">
      <c r="A96" s="237">
        <v>43843</v>
      </c>
      <c r="B96" s="150">
        <v>17</v>
      </c>
      <c r="C96" s="150">
        <v>27</v>
      </c>
      <c r="D96" s="150">
        <v>15</v>
      </c>
      <c r="E96" s="201">
        <f t="shared" si="5"/>
        <v>59</v>
      </c>
    </row>
    <row r="97" spans="1:5" ht="14">
      <c r="A97" s="237">
        <v>43851</v>
      </c>
      <c r="B97" s="150">
        <v>18</v>
      </c>
      <c r="C97" s="150">
        <v>31</v>
      </c>
      <c r="D97" s="150">
        <v>16</v>
      </c>
      <c r="E97" s="201">
        <f t="shared" si="5"/>
        <v>65</v>
      </c>
    </row>
    <row r="98" spans="1:5" ht="14">
      <c r="A98" s="237">
        <v>43858</v>
      </c>
    </row>
    <row r="102" spans="1:5" ht="14">
      <c r="A102" s="238"/>
      <c r="B102" s="238"/>
      <c r="C102" s="238"/>
    </row>
    <row r="103" spans="1:5" ht="14">
      <c r="A103" s="238"/>
      <c r="B103" s="238"/>
      <c r="C103" s="238"/>
    </row>
    <row r="104" spans="1:5" ht="14">
      <c r="A104" s="238"/>
      <c r="B104" s="238"/>
      <c r="C104" s="238"/>
    </row>
    <row r="105" spans="1:5" ht="14">
      <c r="A105" s="238"/>
      <c r="B105" s="238"/>
      <c r="C105" s="238"/>
    </row>
    <row r="106" spans="1:5" ht="14">
      <c r="A106" s="238"/>
      <c r="B106" s="238"/>
      <c r="C106" s="238"/>
    </row>
    <row r="107" spans="1:5" ht="14">
      <c r="A107" s="238"/>
      <c r="B107" s="238"/>
      <c r="C107" s="238"/>
    </row>
  </sheetData>
  <mergeCells count="4">
    <mergeCell ref="B1:G1"/>
    <mergeCell ref="H1:M1"/>
    <mergeCell ref="N1:S1"/>
    <mergeCell ref="U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BF1015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/>
  <cols>
    <col min="2" max="2" width="15.1640625" customWidth="1"/>
    <col min="3" max="3" width="29.1640625" customWidth="1"/>
    <col min="6" max="6" width="14.5" hidden="1"/>
    <col min="7" max="7" width="12.83203125" customWidth="1"/>
    <col min="11" max="11" width="9.6640625" customWidth="1"/>
    <col min="12" max="12" width="10.5" customWidth="1"/>
    <col min="14" max="14" width="10.5" customWidth="1"/>
    <col min="15" max="15" width="11" customWidth="1"/>
    <col min="17" max="17" width="20.83203125" customWidth="1"/>
    <col min="18" max="18" width="33.33203125" customWidth="1"/>
    <col min="22" max="22" width="17.5" customWidth="1"/>
    <col min="23" max="23" width="31.83203125" customWidth="1"/>
    <col min="26" max="26" width="14.5" hidden="1"/>
    <col min="27" max="27" width="13.5" customWidth="1"/>
    <col min="30" max="30" width="12.6640625" customWidth="1"/>
    <col min="31" max="31" width="10.6640625" customWidth="1"/>
    <col min="32" max="32" width="12.1640625" customWidth="1"/>
    <col min="33" max="34" width="11.83203125" customWidth="1"/>
    <col min="35" max="35" width="10.33203125" customWidth="1"/>
    <col min="37" max="37" width="18.83203125" customWidth="1"/>
    <col min="38" max="38" width="37" customWidth="1"/>
    <col min="42" max="42" width="15.5" customWidth="1"/>
    <col min="43" max="43" width="24.33203125" customWidth="1"/>
    <col min="46" max="46" width="13.5" hidden="1" customWidth="1"/>
    <col min="47" max="47" width="13.5" customWidth="1"/>
    <col min="49" max="49" width="12.5" customWidth="1"/>
    <col min="50" max="51" width="11.1640625" customWidth="1"/>
    <col min="52" max="52" width="11.33203125" customWidth="1"/>
    <col min="53" max="54" width="11.5" customWidth="1"/>
    <col min="55" max="55" width="13" customWidth="1"/>
    <col min="57" max="57" width="20" customWidth="1"/>
    <col min="58" max="58" width="27.6640625" customWidth="1"/>
  </cols>
  <sheetData>
    <row r="1" spans="1:58" ht="13">
      <c r="A1" s="187" t="s">
        <v>37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U1" s="188" t="s">
        <v>38</v>
      </c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6"/>
      <c r="AJ1" s="186"/>
      <c r="AK1" s="186"/>
      <c r="AL1" s="186"/>
      <c r="AO1" s="188" t="s">
        <v>43</v>
      </c>
      <c r="AP1" s="186"/>
      <c r="AQ1" s="186"/>
      <c r="AR1" s="186"/>
      <c r="AS1" s="186"/>
      <c r="AT1" s="186"/>
      <c r="AU1" s="186"/>
      <c r="AV1" s="186"/>
      <c r="AW1" s="186"/>
      <c r="AX1" s="186"/>
      <c r="AY1" s="186"/>
      <c r="AZ1" s="186"/>
      <c r="BA1" s="186"/>
      <c r="BB1" s="186"/>
      <c r="BC1" s="186"/>
      <c r="BD1" s="186"/>
      <c r="BE1" s="186"/>
      <c r="BF1" s="186"/>
    </row>
    <row r="2" spans="1:58" ht="13">
      <c r="A2" s="14" t="s">
        <v>44</v>
      </c>
      <c r="B2" s="15" t="s">
        <v>46</v>
      </c>
      <c r="C2" s="16" t="s">
        <v>48</v>
      </c>
      <c r="D2" s="15" t="s">
        <v>53</v>
      </c>
      <c r="E2" s="16" t="s">
        <v>54</v>
      </c>
      <c r="F2" s="12" t="s">
        <v>55</v>
      </c>
      <c r="G2" s="12" t="s">
        <v>56</v>
      </c>
      <c r="H2" s="15" t="s">
        <v>57</v>
      </c>
      <c r="I2" s="15" t="s">
        <v>58</v>
      </c>
      <c r="J2" s="12" t="s">
        <v>59</v>
      </c>
      <c r="K2" s="15" t="s">
        <v>60</v>
      </c>
      <c r="L2" s="15" t="s">
        <v>61</v>
      </c>
      <c r="M2" s="15" t="s">
        <v>62</v>
      </c>
      <c r="N2" s="15" t="s">
        <v>63</v>
      </c>
      <c r="O2" s="15" t="s">
        <v>64</v>
      </c>
      <c r="P2" s="15" t="s">
        <v>65</v>
      </c>
      <c r="Q2" s="15" t="s">
        <v>4</v>
      </c>
      <c r="R2" s="15" t="s">
        <v>66</v>
      </c>
      <c r="U2" s="17" t="s">
        <v>44</v>
      </c>
      <c r="V2" s="18" t="s">
        <v>46</v>
      </c>
      <c r="W2" s="18" t="s">
        <v>48</v>
      </c>
      <c r="X2" s="19" t="s">
        <v>53</v>
      </c>
      <c r="Y2" s="19" t="s">
        <v>54</v>
      </c>
      <c r="Z2" s="13" t="s">
        <v>55</v>
      </c>
      <c r="AA2" s="13" t="s">
        <v>67</v>
      </c>
      <c r="AB2" s="18" t="s">
        <v>68</v>
      </c>
      <c r="AC2" s="15" t="s">
        <v>58</v>
      </c>
      <c r="AD2" s="12" t="s">
        <v>59</v>
      </c>
      <c r="AE2" s="15" t="s">
        <v>60</v>
      </c>
      <c r="AF2" s="15" t="s">
        <v>61</v>
      </c>
      <c r="AG2" s="15" t="s">
        <v>62</v>
      </c>
      <c r="AH2" s="15" t="s">
        <v>63</v>
      </c>
      <c r="AI2" s="15" t="s">
        <v>64</v>
      </c>
      <c r="AJ2" s="15" t="s">
        <v>51</v>
      </c>
      <c r="AK2" s="15" t="s">
        <v>69</v>
      </c>
      <c r="AL2" s="15" t="s">
        <v>66</v>
      </c>
      <c r="AO2" s="16" t="s">
        <v>44</v>
      </c>
      <c r="AP2" s="15" t="s">
        <v>46</v>
      </c>
      <c r="AQ2" s="16" t="s">
        <v>48</v>
      </c>
      <c r="AR2" s="15" t="s">
        <v>53</v>
      </c>
      <c r="AS2" s="16" t="s">
        <v>54</v>
      </c>
      <c r="AT2" s="12" t="s">
        <v>55</v>
      </c>
      <c r="AU2" s="12" t="s">
        <v>56</v>
      </c>
      <c r="AV2" s="15" t="s">
        <v>68</v>
      </c>
      <c r="AW2" s="15" t="s">
        <v>58</v>
      </c>
      <c r="AX2" s="12" t="s">
        <v>59</v>
      </c>
      <c r="AY2" s="15" t="s">
        <v>60</v>
      </c>
      <c r="AZ2" s="15" t="s">
        <v>61</v>
      </c>
      <c r="BA2" s="15" t="s">
        <v>62</v>
      </c>
      <c r="BB2" s="15" t="s">
        <v>63</v>
      </c>
      <c r="BC2" s="12" t="s">
        <v>64</v>
      </c>
      <c r="BD2" s="15" t="s">
        <v>51</v>
      </c>
      <c r="BE2" s="15" t="s">
        <v>69</v>
      </c>
      <c r="BF2" s="15" t="s">
        <v>66</v>
      </c>
    </row>
    <row r="3" spans="1:58" ht="17">
      <c r="A3" s="20">
        <v>1</v>
      </c>
      <c r="B3" s="3"/>
      <c r="C3" s="21" t="s">
        <v>70</v>
      </c>
      <c r="D3" s="22"/>
      <c r="E3" s="22"/>
      <c r="F3" s="23"/>
      <c r="G3" s="23" t="s">
        <v>71</v>
      </c>
      <c r="H3" s="24">
        <v>6000</v>
      </c>
      <c r="I3" s="24">
        <v>5000</v>
      </c>
      <c r="J3" s="5" t="s">
        <v>72</v>
      </c>
      <c r="K3" s="6">
        <v>5000</v>
      </c>
      <c r="L3" s="6"/>
      <c r="M3" s="25">
        <f t="shared" ref="M3:M16" si="0">I3-(K3+L3)</f>
        <v>0</v>
      </c>
      <c r="N3" s="26">
        <v>43844</v>
      </c>
      <c r="O3" s="6" t="s">
        <v>73</v>
      </c>
      <c r="P3" s="6"/>
      <c r="Q3" s="27"/>
      <c r="R3" s="6" t="s">
        <v>74</v>
      </c>
      <c r="U3" s="28" t="s">
        <v>75</v>
      </c>
      <c r="V3" s="6" t="s">
        <v>76</v>
      </c>
      <c r="W3" s="29" t="s">
        <v>77</v>
      </c>
      <c r="X3" s="21"/>
      <c r="Y3" s="3"/>
      <c r="Z3" s="23"/>
      <c r="AA3" s="30" t="s">
        <v>78</v>
      </c>
      <c r="AB3" s="24">
        <v>5500</v>
      </c>
      <c r="AC3" s="24"/>
      <c r="AD3" s="31"/>
      <c r="AE3" s="32"/>
      <c r="AF3" s="33"/>
      <c r="AG3" s="34">
        <f t="shared" ref="AG3:AG32" si="1">AC3-(AF3+AE3)</f>
        <v>0</v>
      </c>
      <c r="AH3" s="33"/>
      <c r="AK3" s="27"/>
      <c r="AO3" s="3" t="s">
        <v>79</v>
      </c>
      <c r="AP3" s="21"/>
      <c r="AQ3" s="21" t="s">
        <v>80</v>
      </c>
      <c r="AR3" s="24" t="s">
        <v>81</v>
      </c>
      <c r="AS3" s="24">
        <v>7661939875</v>
      </c>
      <c r="AT3" s="23"/>
      <c r="AU3" s="23"/>
      <c r="AV3" s="24">
        <v>6000</v>
      </c>
      <c r="AW3" s="24">
        <v>6000</v>
      </c>
      <c r="AX3" s="35" t="s">
        <v>82</v>
      </c>
      <c r="AY3" s="36">
        <v>5800</v>
      </c>
      <c r="AZ3" s="37"/>
      <c r="BA3" s="34">
        <f t="shared" ref="BA3:BA16" si="2">AW3-(AY3+AZ3)</f>
        <v>200</v>
      </c>
      <c r="BB3" s="37">
        <v>43834</v>
      </c>
      <c r="BC3" s="35" t="s">
        <v>83</v>
      </c>
      <c r="BE3" s="27"/>
    </row>
    <row r="4" spans="1:58" ht="17">
      <c r="A4" s="3"/>
      <c r="B4" s="38"/>
      <c r="C4" s="21" t="s">
        <v>84</v>
      </c>
      <c r="D4" s="24" t="s">
        <v>85</v>
      </c>
      <c r="E4" s="22"/>
      <c r="F4" s="23"/>
      <c r="G4" s="23" t="s">
        <v>86</v>
      </c>
      <c r="H4" s="24">
        <v>6000</v>
      </c>
      <c r="I4" s="24">
        <v>5000</v>
      </c>
      <c r="J4" s="5" t="s">
        <v>72</v>
      </c>
      <c r="K4" s="6">
        <v>5000</v>
      </c>
      <c r="L4" s="6"/>
      <c r="M4" s="25">
        <f t="shared" si="0"/>
        <v>0</v>
      </c>
      <c r="N4" s="26">
        <v>43844</v>
      </c>
      <c r="O4" s="6" t="s">
        <v>73</v>
      </c>
      <c r="P4" s="6"/>
      <c r="Q4" s="27"/>
      <c r="R4" s="6"/>
      <c r="U4" s="3"/>
      <c r="V4" s="6"/>
      <c r="W4" s="6" t="s">
        <v>87</v>
      </c>
      <c r="X4" s="21" t="s">
        <v>88</v>
      </c>
      <c r="Y4" s="3"/>
      <c r="Z4" s="23"/>
      <c r="AA4" s="23"/>
      <c r="AB4" s="24">
        <v>5500</v>
      </c>
      <c r="AC4" s="24">
        <v>5500</v>
      </c>
      <c r="AD4" s="31" t="s">
        <v>72</v>
      </c>
      <c r="AE4" s="32">
        <v>5500</v>
      </c>
      <c r="AG4" s="34">
        <f t="shared" si="1"/>
        <v>0</v>
      </c>
      <c r="AH4" s="33">
        <v>43844</v>
      </c>
      <c r="AI4" s="39" t="s">
        <v>89</v>
      </c>
      <c r="AK4" s="27"/>
      <c r="AL4" s="40"/>
      <c r="AO4" s="3"/>
      <c r="AP4" s="41"/>
      <c r="AQ4" s="42" t="s">
        <v>77</v>
      </c>
      <c r="AR4" s="43"/>
      <c r="AS4" s="22"/>
      <c r="AT4" s="23"/>
      <c r="AU4" s="30" t="s">
        <v>78</v>
      </c>
      <c r="AV4" s="24">
        <v>6000</v>
      </c>
      <c r="AW4" s="24"/>
      <c r="AX4" s="44"/>
      <c r="AZ4" s="37"/>
      <c r="BA4" s="34">
        <f t="shared" si="2"/>
        <v>0</v>
      </c>
      <c r="BB4" s="37"/>
      <c r="BC4" s="35"/>
      <c r="BD4" s="37"/>
      <c r="BE4" s="27"/>
      <c r="BF4" s="45"/>
    </row>
    <row r="5" spans="1:58" ht="17">
      <c r="A5" s="28"/>
      <c r="B5" s="38"/>
      <c r="C5" s="46" t="s">
        <v>90</v>
      </c>
      <c r="D5" s="24" t="s">
        <v>91</v>
      </c>
      <c r="E5" s="22"/>
      <c r="F5" s="23"/>
      <c r="G5" s="47" t="s">
        <v>86</v>
      </c>
      <c r="H5" s="24">
        <v>6000</v>
      </c>
      <c r="I5" s="24">
        <v>5000</v>
      </c>
      <c r="J5" s="49" t="s">
        <v>72</v>
      </c>
      <c r="K5" s="50">
        <v>5000</v>
      </c>
      <c r="L5" s="1"/>
      <c r="M5" s="25">
        <f t="shared" si="0"/>
        <v>0</v>
      </c>
      <c r="N5" s="26">
        <v>43831</v>
      </c>
      <c r="O5" s="6" t="s">
        <v>92</v>
      </c>
      <c r="P5" s="1"/>
      <c r="Q5" s="27"/>
      <c r="R5" s="1"/>
      <c r="U5" s="3"/>
      <c r="V5" s="29"/>
      <c r="W5" s="29" t="s">
        <v>77</v>
      </c>
      <c r="X5" s="3"/>
      <c r="Y5" s="3"/>
      <c r="Z5" s="23"/>
      <c r="AA5" s="30" t="s">
        <v>78</v>
      </c>
      <c r="AB5" s="24">
        <v>5500</v>
      </c>
      <c r="AC5" s="24"/>
      <c r="AD5" s="44"/>
      <c r="AG5" s="34">
        <f t="shared" si="1"/>
        <v>0</v>
      </c>
      <c r="AI5" s="52"/>
      <c r="AK5" s="24"/>
      <c r="AO5" s="3"/>
      <c r="AP5" s="3"/>
      <c r="AQ5" s="3" t="s">
        <v>93</v>
      </c>
      <c r="AR5" s="43" t="s">
        <v>94</v>
      </c>
      <c r="AS5" s="22">
        <v>8266874893</v>
      </c>
      <c r="AT5" s="28"/>
      <c r="AU5" s="28"/>
      <c r="AV5" s="22">
        <v>6000</v>
      </c>
      <c r="AW5" s="22">
        <v>6000</v>
      </c>
      <c r="AX5" s="35" t="s">
        <v>72</v>
      </c>
      <c r="AZ5" s="39">
        <v>6000</v>
      </c>
      <c r="BA5" s="34">
        <f t="shared" si="2"/>
        <v>0</v>
      </c>
      <c r="BB5" s="37">
        <v>43842</v>
      </c>
      <c r="BC5" s="35" t="s">
        <v>95</v>
      </c>
      <c r="BD5" s="37"/>
      <c r="BE5" s="53"/>
      <c r="BF5" s="39" t="s">
        <v>96</v>
      </c>
    </row>
    <row r="6" spans="1:58" ht="17">
      <c r="A6" s="28">
        <v>2</v>
      </c>
      <c r="B6" s="21"/>
      <c r="C6" s="21" t="s">
        <v>97</v>
      </c>
      <c r="D6" s="24" t="s">
        <v>98</v>
      </c>
      <c r="E6" s="22">
        <v>8277636749</v>
      </c>
      <c r="F6" s="23"/>
      <c r="G6" s="23" t="s">
        <v>86</v>
      </c>
      <c r="H6" s="22">
        <v>5000</v>
      </c>
      <c r="I6" s="22">
        <v>5000</v>
      </c>
      <c r="J6" s="5" t="s">
        <v>72</v>
      </c>
      <c r="K6" s="6">
        <v>5000</v>
      </c>
      <c r="L6" s="29"/>
      <c r="M6" s="25">
        <f t="shared" si="0"/>
        <v>0</v>
      </c>
      <c r="N6" s="26">
        <v>43845</v>
      </c>
      <c r="O6" s="6" t="s">
        <v>99</v>
      </c>
      <c r="P6" s="26"/>
      <c r="Q6" s="27"/>
      <c r="R6" s="1"/>
      <c r="U6" s="28" t="s">
        <v>100</v>
      </c>
      <c r="V6" s="39"/>
      <c r="W6" s="39" t="s">
        <v>101</v>
      </c>
      <c r="X6" s="21" t="s">
        <v>102</v>
      </c>
      <c r="Y6" s="22"/>
      <c r="Z6" s="28"/>
      <c r="AA6" s="28"/>
      <c r="AB6" s="22">
        <v>8000</v>
      </c>
      <c r="AC6" s="24">
        <v>7800</v>
      </c>
      <c r="AD6" s="31" t="s">
        <v>72</v>
      </c>
      <c r="AE6" s="32">
        <v>7800</v>
      </c>
      <c r="AF6" s="36"/>
      <c r="AG6" s="34">
        <f t="shared" si="1"/>
        <v>0</v>
      </c>
      <c r="AH6" s="33">
        <v>43838</v>
      </c>
      <c r="AI6" s="39" t="s">
        <v>103</v>
      </c>
      <c r="AK6" s="27"/>
      <c r="AO6" s="3" t="s">
        <v>104</v>
      </c>
      <c r="AP6" s="21"/>
      <c r="AQ6" s="21" t="s">
        <v>105</v>
      </c>
      <c r="AR6" s="54" t="s">
        <v>106</v>
      </c>
      <c r="AS6" s="24">
        <v>7008447210</v>
      </c>
      <c r="AT6" s="28"/>
      <c r="AU6" s="28"/>
      <c r="AV6" s="22">
        <v>8000</v>
      </c>
      <c r="AW6" s="22">
        <v>8000</v>
      </c>
      <c r="AX6" s="35" t="s">
        <v>72</v>
      </c>
      <c r="AZ6" s="55">
        <v>8000</v>
      </c>
      <c r="BA6" s="34">
        <f t="shared" si="2"/>
        <v>0</v>
      </c>
      <c r="BB6" s="26">
        <v>43845</v>
      </c>
      <c r="BC6" s="56"/>
      <c r="BD6" s="37"/>
      <c r="BE6" s="22"/>
      <c r="BF6" s="39" t="s">
        <v>107</v>
      </c>
    </row>
    <row r="7" spans="1:58" ht="17">
      <c r="A7" s="3"/>
      <c r="B7" s="21"/>
      <c r="C7" s="21" t="s">
        <v>108</v>
      </c>
      <c r="D7" s="24" t="s">
        <v>109</v>
      </c>
      <c r="E7" s="22">
        <v>9483081855</v>
      </c>
      <c r="F7" s="23"/>
      <c r="G7" s="23" t="s">
        <v>86</v>
      </c>
      <c r="H7" s="22">
        <v>5000</v>
      </c>
      <c r="I7" s="22">
        <v>5000</v>
      </c>
      <c r="J7" s="5" t="s">
        <v>72</v>
      </c>
      <c r="K7" s="6">
        <v>5000</v>
      </c>
      <c r="L7" s="6"/>
      <c r="M7" s="25">
        <f t="shared" si="0"/>
        <v>0</v>
      </c>
      <c r="N7" s="26">
        <v>43841</v>
      </c>
      <c r="O7" s="6" t="s">
        <v>110</v>
      </c>
      <c r="P7" s="26"/>
      <c r="Q7" s="1"/>
      <c r="R7" s="1"/>
      <c r="U7" s="3"/>
      <c r="V7" s="39"/>
      <c r="W7" s="39" t="s">
        <v>111</v>
      </c>
      <c r="X7" s="21" t="s">
        <v>112</v>
      </c>
      <c r="Y7" s="22">
        <v>9705255584</v>
      </c>
      <c r="Z7" s="28"/>
      <c r="AA7" s="28"/>
      <c r="AB7" s="22">
        <v>8000</v>
      </c>
      <c r="AC7" s="22">
        <v>8000</v>
      </c>
      <c r="AD7" s="35" t="s">
        <v>72</v>
      </c>
      <c r="AE7" s="39">
        <v>5000</v>
      </c>
      <c r="AF7" s="39">
        <v>3000</v>
      </c>
      <c r="AG7" s="34">
        <f t="shared" si="1"/>
        <v>0</v>
      </c>
      <c r="AH7" s="33">
        <v>43846</v>
      </c>
      <c r="AI7" s="39" t="s">
        <v>113</v>
      </c>
      <c r="AJ7" s="33"/>
      <c r="AK7" s="27"/>
      <c r="AL7" s="39" t="s">
        <v>114</v>
      </c>
      <c r="AO7" s="3"/>
      <c r="AP7" s="57"/>
      <c r="AQ7" s="46" t="s">
        <v>115</v>
      </c>
      <c r="AR7" s="58" t="s">
        <v>116</v>
      </c>
      <c r="AS7" s="22"/>
      <c r="AT7" s="28"/>
      <c r="AU7" s="28"/>
      <c r="AV7" s="22">
        <v>8000</v>
      </c>
      <c r="AW7" s="22">
        <v>8000</v>
      </c>
      <c r="AX7" s="35" t="s">
        <v>72</v>
      </c>
      <c r="AY7" s="39">
        <v>8000</v>
      </c>
      <c r="AZ7" s="37"/>
      <c r="BA7" s="34">
        <f t="shared" si="2"/>
        <v>0</v>
      </c>
      <c r="BB7" s="37">
        <v>43835</v>
      </c>
      <c r="BC7" s="35" t="s">
        <v>117</v>
      </c>
      <c r="BD7" s="37"/>
      <c r="BE7" s="27"/>
    </row>
    <row r="8" spans="1:58" ht="17">
      <c r="A8" s="3"/>
      <c r="B8" s="3"/>
      <c r="C8" s="3" t="s">
        <v>118</v>
      </c>
      <c r="D8" s="21" t="s">
        <v>119</v>
      </c>
      <c r="E8" s="3"/>
      <c r="F8" s="23"/>
      <c r="G8" s="23" t="s">
        <v>86</v>
      </c>
      <c r="H8" s="22">
        <v>5000</v>
      </c>
      <c r="I8" s="22">
        <v>5000</v>
      </c>
      <c r="J8" s="5" t="s">
        <v>72</v>
      </c>
      <c r="K8" s="6">
        <v>5000</v>
      </c>
      <c r="L8" s="26"/>
      <c r="M8" s="25">
        <f t="shared" si="0"/>
        <v>0</v>
      </c>
      <c r="N8" s="26">
        <v>43838</v>
      </c>
      <c r="O8" s="6" t="s">
        <v>120</v>
      </c>
      <c r="P8" s="6"/>
      <c r="Q8" s="27"/>
      <c r="R8" s="1"/>
      <c r="U8" s="28" t="s">
        <v>121</v>
      </c>
      <c r="V8" s="55" t="s">
        <v>122</v>
      </c>
      <c r="W8" s="29" t="s">
        <v>77</v>
      </c>
      <c r="X8" s="59"/>
      <c r="Y8" s="22"/>
      <c r="Z8" s="28"/>
      <c r="AA8" s="30" t="s">
        <v>78</v>
      </c>
      <c r="AB8" s="24">
        <v>5000</v>
      </c>
      <c r="AC8" s="22"/>
      <c r="AD8" s="28"/>
      <c r="AE8" s="22"/>
      <c r="AG8" s="34">
        <f t="shared" si="1"/>
        <v>0</v>
      </c>
      <c r="AI8" s="52"/>
      <c r="AK8" s="22"/>
      <c r="AO8" s="3" t="s">
        <v>123</v>
      </c>
      <c r="AP8" s="21" t="s">
        <v>124</v>
      </c>
      <c r="AQ8" s="60" t="s">
        <v>125</v>
      </c>
      <c r="AR8" s="61" t="s">
        <v>126</v>
      </c>
      <c r="AS8" s="62">
        <v>8197347503</v>
      </c>
      <c r="AT8" s="28"/>
      <c r="AU8" s="28"/>
      <c r="AV8" s="22">
        <v>5000</v>
      </c>
      <c r="AW8" s="24">
        <v>4500</v>
      </c>
      <c r="AX8" s="63" t="s">
        <v>72</v>
      </c>
      <c r="AY8" s="39">
        <v>4500</v>
      </c>
      <c r="AZ8" s="37"/>
      <c r="BA8" s="34">
        <f t="shared" si="2"/>
        <v>0</v>
      </c>
      <c r="BB8" s="37">
        <v>43847</v>
      </c>
      <c r="BC8" s="35" t="s">
        <v>10</v>
      </c>
      <c r="BD8" s="37"/>
      <c r="BE8" s="27"/>
    </row>
    <row r="9" spans="1:58" ht="17">
      <c r="A9" s="3"/>
      <c r="B9" s="3"/>
      <c r="C9" s="3" t="s">
        <v>127</v>
      </c>
      <c r="D9" s="24" t="s">
        <v>109</v>
      </c>
      <c r="E9" s="22">
        <v>9731767891</v>
      </c>
      <c r="F9" s="23"/>
      <c r="G9" s="23" t="s">
        <v>86</v>
      </c>
      <c r="H9" s="22">
        <v>5000</v>
      </c>
      <c r="I9" s="22">
        <v>5000</v>
      </c>
      <c r="J9" s="5" t="s">
        <v>72</v>
      </c>
      <c r="K9" s="6">
        <v>5000</v>
      </c>
      <c r="L9" s="6"/>
      <c r="M9" s="25">
        <f t="shared" si="0"/>
        <v>0</v>
      </c>
      <c r="N9" s="26">
        <v>43838</v>
      </c>
      <c r="O9" s="6" t="s">
        <v>89</v>
      </c>
      <c r="P9" s="26"/>
      <c r="Q9" s="27"/>
      <c r="R9" s="1"/>
      <c r="U9" s="3"/>
      <c r="V9" s="36"/>
      <c r="W9" s="36" t="s">
        <v>77</v>
      </c>
      <c r="X9" s="21"/>
      <c r="Y9" s="3"/>
      <c r="Z9" s="23"/>
      <c r="AA9" s="30" t="s">
        <v>78</v>
      </c>
      <c r="AB9" s="24">
        <v>5000</v>
      </c>
      <c r="AC9" s="22"/>
      <c r="AD9" s="23"/>
      <c r="AE9" s="24"/>
      <c r="AF9" s="33"/>
      <c r="AG9" s="34">
        <f t="shared" si="1"/>
        <v>0</v>
      </c>
      <c r="AH9" s="33"/>
      <c r="AI9" s="52"/>
      <c r="AJ9" s="33"/>
      <c r="AK9" s="27"/>
      <c r="AO9" s="3"/>
      <c r="AP9" s="21"/>
      <c r="AQ9" s="64" t="s">
        <v>128</v>
      </c>
      <c r="AR9" s="65" t="s">
        <v>129</v>
      </c>
      <c r="AS9" s="65">
        <v>9741202372</v>
      </c>
      <c r="AT9" s="23"/>
      <c r="AU9" s="23"/>
      <c r="AV9" s="24">
        <v>5000</v>
      </c>
      <c r="AW9" s="24">
        <v>5000</v>
      </c>
      <c r="AX9" s="23" t="s">
        <v>72</v>
      </c>
      <c r="AY9" s="24"/>
      <c r="AZ9" s="39">
        <v>5000</v>
      </c>
      <c r="BA9" s="34">
        <f t="shared" si="2"/>
        <v>0</v>
      </c>
      <c r="BB9" s="37">
        <v>43841</v>
      </c>
      <c r="BC9" s="35" t="s">
        <v>130</v>
      </c>
      <c r="BE9" s="66"/>
      <c r="BF9" s="39" t="s">
        <v>131</v>
      </c>
    </row>
    <row r="10" spans="1:58" ht="17">
      <c r="A10" s="28">
        <v>3</v>
      </c>
      <c r="B10" s="21"/>
      <c r="C10" s="57" t="s">
        <v>77</v>
      </c>
      <c r="D10" s="24"/>
      <c r="E10" s="22"/>
      <c r="F10" s="23"/>
      <c r="G10" s="30" t="s">
        <v>78</v>
      </c>
      <c r="H10" s="22">
        <v>6000</v>
      </c>
      <c r="I10" s="22"/>
      <c r="J10" s="5"/>
      <c r="K10" s="6"/>
      <c r="L10" s="26"/>
      <c r="M10" s="25">
        <f t="shared" si="0"/>
        <v>0</v>
      </c>
      <c r="N10" s="26"/>
      <c r="O10" s="6"/>
      <c r="P10" s="26"/>
      <c r="Q10" s="27"/>
      <c r="R10" s="1"/>
      <c r="U10" s="3"/>
      <c r="V10" s="36" t="s">
        <v>132</v>
      </c>
      <c r="W10" s="36" t="s">
        <v>77</v>
      </c>
      <c r="X10" s="21"/>
      <c r="Y10" s="3"/>
      <c r="Z10" s="23"/>
      <c r="AA10" s="30" t="s">
        <v>78</v>
      </c>
      <c r="AB10" s="24">
        <v>5000</v>
      </c>
      <c r="AC10" s="22"/>
      <c r="AD10" s="23"/>
      <c r="AE10" s="24"/>
      <c r="AF10" s="33"/>
      <c r="AG10" s="34">
        <f t="shared" si="1"/>
        <v>0</v>
      </c>
      <c r="AH10" s="33"/>
      <c r="AI10" s="52"/>
      <c r="AJ10" s="33"/>
      <c r="AK10" s="27"/>
      <c r="AO10" s="3"/>
      <c r="AP10" s="3"/>
      <c r="AQ10" s="60" t="s">
        <v>133</v>
      </c>
      <c r="AR10" s="65" t="s">
        <v>134</v>
      </c>
      <c r="AS10" s="62">
        <v>8123300880</v>
      </c>
      <c r="AT10" s="28"/>
      <c r="AU10" s="28"/>
      <c r="AV10" s="22">
        <v>5000</v>
      </c>
      <c r="AW10" s="22">
        <v>5000</v>
      </c>
      <c r="AX10" s="35"/>
      <c r="AZ10" s="37"/>
      <c r="BA10" s="34">
        <f t="shared" si="2"/>
        <v>5000</v>
      </c>
      <c r="BB10" s="37"/>
      <c r="BC10" s="35"/>
      <c r="BD10" s="37"/>
      <c r="BE10" s="27"/>
    </row>
    <row r="11" spans="1:58" ht="17">
      <c r="A11" s="3"/>
      <c r="B11" s="21"/>
      <c r="C11" s="21" t="s">
        <v>135</v>
      </c>
      <c r="D11" s="24" t="s">
        <v>136</v>
      </c>
      <c r="E11" s="24">
        <v>8057653351</v>
      </c>
      <c r="F11" s="23"/>
      <c r="G11" s="23" t="s">
        <v>86</v>
      </c>
      <c r="H11" s="22">
        <v>6000</v>
      </c>
      <c r="I11" s="22">
        <v>6000</v>
      </c>
      <c r="J11" s="49" t="s">
        <v>72</v>
      </c>
      <c r="K11" s="50"/>
      <c r="L11" s="6">
        <v>6000</v>
      </c>
      <c r="M11" s="25">
        <f t="shared" si="0"/>
        <v>0</v>
      </c>
      <c r="N11" s="26">
        <v>43838</v>
      </c>
      <c r="O11" s="6"/>
      <c r="P11" s="26"/>
      <c r="Q11" s="27"/>
      <c r="R11" s="6" t="s">
        <v>137</v>
      </c>
      <c r="U11" s="3"/>
      <c r="V11" s="39"/>
      <c r="W11" s="36" t="s">
        <v>77</v>
      </c>
      <c r="X11" s="3"/>
      <c r="Y11" s="22"/>
      <c r="Z11" s="28"/>
      <c r="AA11" s="30" t="s">
        <v>78</v>
      </c>
      <c r="AB11" s="24">
        <v>5000</v>
      </c>
      <c r="AC11" s="22"/>
      <c r="AD11" s="28"/>
      <c r="AE11" s="22"/>
      <c r="AF11" s="40"/>
      <c r="AG11" s="34">
        <f t="shared" si="1"/>
        <v>0</v>
      </c>
      <c r="AH11" s="33"/>
      <c r="AI11" s="52"/>
      <c r="AK11" s="22"/>
      <c r="AO11" s="3"/>
      <c r="AP11" s="67"/>
      <c r="AQ11" s="68" t="s">
        <v>138</v>
      </c>
      <c r="AR11" s="60"/>
      <c r="AS11" s="60"/>
      <c r="AT11" s="28"/>
      <c r="AU11" s="28"/>
      <c r="AV11" s="22">
        <v>5000</v>
      </c>
      <c r="AW11" s="22">
        <v>5000</v>
      </c>
      <c r="AX11" s="35"/>
      <c r="AZ11" s="33"/>
      <c r="BA11" s="34">
        <f t="shared" si="2"/>
        <v>5000</v>
      </c>
      <c r="BB11" s="33"/>
      <c r="BC11" s="35"/>
      <c r="BD11" s="33"/>
      <c r="BE11" s="27"/>
    </row>
    <row r="12" spans="1:58" ht="17">
      <c r="A12" s="3"/>
      <c r="B12" s="21"/>
      <c r="C12" s="21" t="s">
        <v>139</v>
      </c>
      <c r="D12" s="24" t="s">
        <v>94</v>
      </c>
      <c r="E12" s="22"/>
      <c r="F12" s="23"/>
      <c r="G12" s="23" t="s">
        <v>86</v>
      </c>
      <c r="H12" s="22">
        <v>6000</v>
      </c>
      <c r="I12" s="22">
        <v>6000</v>
      </c>
      <c r="J12" s="49" t="s">
        <v>72</v>
      </c>
      <c r="K12" s="50">
        <v>6000</v>
      </c>
      <c r="L12" s="6"/>
      <c r="M12" s="25">
        <f t="shared" si="0"/>
        <v>0</v>
      </c>
      <c r="N12" s="26">
        <v>43838</v>
      </c>
      <c r="O12" s="6" t="s">
        <v>140</v>
      </c>
      <c r="P12" s="6"/>
      <c r="Q12" s="27"/>
      <c r="R12" s="1"/>
      <c r="U12" s="28" t="s">
        <v>141</v>
      </c>
      <c r="V12" s="39"/>
      <c r="W12" s="39" t="s">
        <v>142</v>
      </c>
      <c r="X12" s="21" t="s">
        <v>143</v>
      </c>
      <c r="Y12" s="22">
        <v>9962023523</v>
      </c>
      <c r="Z12" s="28"/>
      <c r="AA12" s="28"/>
      <c r="AB12" s="22">
        <v>8000</v>
      </c>
      <c r="AC12" s="22">
        <v>8000</v>
      </c>
      <c r="AD12" s="35" t="s">
        <v>72</v>
      </c>
      <c r="AE12" s="39">
        <v>8000</v>
      </c>
      <c r="AG12" s="34">
        <f t="shared" si="1"/>
        <v>0</v>
      </c>
      <c r="AH12" s="33">
        <v>43838</v>
      </c>
      <c r="AI12" s="39" t="s">
        <v>144</v>
      </c>
      <c r="AK12" s="27"/>
      <c r="AO12" s="3" t="s">
        <v>145</v>
      </c>
      <c r="AP12" s="3"/>
      <c r="AQ12" s="64" t="s">
        <v>146</v>
      </c>
      <c r="AR12" s="65" t="s">
        <v>147</v>
      </c>
      <c r="AS12" s="62">
        <v>8105185317</v>
      </c>
      <c r="AT12" s="28"/>
      <c r="AU12" s="28"/>
      <c r="AV12" s="22">
        <v>5000</v>
      </c>
      <c r="AW12" s="22">
        <v>5000</v>
      </c>
      <c r="AX12" s="35"/>
      <c r="AZ12" s="37"/>
      <c r="BA12" s="34">
        <f t="shared" si="2"/>
        <v>5000</v>
      </c>
      <c r="BB12" s="37"/>
      <c r="BC12" s="35"/>
      <c r="BD12" s="37"/>
      <c r="BE12" s="27"/>
    </row>
    <row r="13" spans="1:58" ht="17">
      <c r="A13" s="28" t="s">
        <v>148</v>
      </c>
      <c r="B13" s="21"/>
      <c r="C13" s="46" t="s">
        <v>149</v>
      </c>
      <c r="D13" s="24" t="s">
        <v>150</v>
      </c>
      <c r="E13" s="22"/>
      <c r="F13" s="23"/>
      <c r="G13" s="47" t="s">
        <v>86</v>
      </c>
      <c r="H13" s="22">
        <v>6000</v>
      </c>
      <c r="I13" s="24">
        <v>6000</v>
      </c>
      <c r="J13" s="5" t="s">
        <v>72</v>
      </c>
      <c r="K13" s="6">
        <v>6000</v>
      </c>
      <c r="L13" s="26"/>
      <c r="M13" s="25">
        <f t="shared" si="0"/>
        <v>0</v>
      </c>
      <c r="N13" s="26">
        <v>43854</v>
      </c>
      <c r="O13" s="6" t="s">
        <v>151</v>
      </c>
      <c r="P13" s="26"/>
      <c r="Q13" s="1"/>
      <c r="R13" s="8"/>
      <c r="U13" s="3"/>
      <c r="V13" s="69"/>
      <c r="W13" s="70" t="s">
        <v>152</v>
      </c>
      <c r="X13" s="21" t="s">
        <v>154</v>
      </c>
      <c r="Y13" s="3"/>
      <c r="Z13" s="28"/>
      <c r="AA13" s="28"/>
      <c r="AB13" s="22">
        <v>8000</v>
      </c>
      <c r="AC13" s="22">
        <v>8000</v>
      </c>
      <c r="AD13" s="35" t="s">
        <v>72</v>
      </c>
      <c r="AE13" s="39">
        <v>8000</v>
      </c>
      <c r="AG13" s="34">
        <f t="shared" si="1"/>
        <v>0</v>
      </c>
      <c r="AH13" s="33">
        <v>43838</v>
      </c>
      <c r="AI13" s="39" t="s">
        <v>155</v>
      </c>
      <c r="AK13" s="27"/>
      <c r="AO13" s="3"/>
      <c r="AP13" s="21"/>
      <c r="AQ13" s="64" t="s">
        <v>156</v>
      </c>
      <c r="AR13" s="62"/>
      <c r="AS13" s="62">
        <v>8880447512</v>
      </c>
      <c r="AT13" s="28"/>
      <c r="AU13" s="28"/>
      <c r="AV13" s="22">
        <v>5000</v>
      </c>
      <c r="AW13" s="24">
        <v>4500</v>
      </c>
      <c r="AX13" s="63" t="s">
        <v>72</v>
      </c>
      <c r="AY13" s="39">
        <v>4500</v>
      </c>
      <c r="BA13" s="34">
        <f t="shared" si="2"/>
        <v>0</v>
      </c>
      <c r="BB13" s="37">
        <v>43847</v>
      </c>
      <c r="BC13" s="35" t="s">
        <v>157</v>
      </c>
      <c r="BD13" s="37"/>
      <c r="BE13" s="27"/>
    </row>
    <row r="14" spans="1:58" ht="17">
      <c r="A14" s="3"/>
      <c r="B14" s="71"/>
      <c r="C14" s="71" t="s">
        <v>159</v>
      </c>
      <c r="D14" s="50" t="s">
        <v>160</v>
      </c>
      <c r="E14" s="73">
        <v>9010352844</v>
      </c>
      <c r="F14" s="23"/>
      <c r="G14" s="23" t="s">
        <v>86</v>
      </c>
      <c r="H14" s="73">
        <v>6000</v>
      </c>
      <c r="I14" s="73">
        <v>6000</v>
      </c>
      <c r="J14" s="5" t="s">
        <v>72</v>
      </c>
      <c r="K14" s="6">
        <v>6000</v>
      </c>
      <c r="L14" s="74"/>
      <c r="M14" s="25">
        <f t="shared" si="0"/>
        <v>0</v>
      </c>
      <c r="N14" s="26">
        <v>43847</v>
      </c>
      <c r="O14" s="6" t="s">
        <v>162</v>
      </c>
      <c r="P14" s="74"/>
      <c r="Q14" s="27"/>
      <c r="R14" s="1"/>
      <c r="U14" s="28" t="s">
        <v>163</v>
      </c>
      <c r="V14" s="39"/>
      <c r="W14" s="39" t="s">
        <v>164</v>
      </c>
      <c r="X14" s="75" t="s">
        <v>165</v>
      </c>
      <c r="Y14" s="22">
        <v>9738060764</v>
      </c>
      <c r="Z14" s="28"/>
      <c r="AA14" s="28"/>
      <c r="AB14" s="22">
        <v>6000</v>
      </c>
      <c r="AC14" s="24">
        <v>5800</v>
      </c>
      <c r="AD14" s="76"/>
      <c r="AE14" s="36"/>
      <c r="AG14" s="34">
        <f t="shared" si="1"/>
        <v>5800</v>
      </c>
      <c r="AH14" s="33"/>
      <c r="AK14" s="27"/>
      <c r="AO14" s="3"/>
      <c r="AP14" s="21"/>
      <c r="AQ14" s="64" t="s">
        <v>166</v>
      </c>
      <c r="AR14" s="65" t="s">
        <v>167</v>
      </c>
      <c r="AS14" s="62">
        <v>9538829852</v>
      </c>
      <c r="AT14" s="28"/>
      <c r="AU14" s="28"/>
      <c r="AV14" s="22">
        <v>5000</v>
      </c>
      <c r="AW14" s="22">
        <v>5000</v>
      </c>
      <c r="AX14" s="76" t="s">
        <v>82</v>
      </c>
      <c r="AZ14" s="39">
        <v>4000</v>
      </c>
      <c r="BA14" s="34">
        <f t="shared" si="2"/>
        <v>1000</v>
      </c>
      <c r="BB14" s="37">
        <v>43838</v>
      </c>
      <c r="BC14" s="56"/>
      <c r="BD14" s="37"/>
      <c r="BE14" s="24"/>
      <c r="BF14" s="39" t="s">
        <v>137</v>
      </c>
    </row>
    <row r="15" spans="1:58" ht="17">
      <c r="A15" s="3"/>
      <c r="B15" s="3"/>
      <c r="C15" s="21" t="s">
        <v>168</v>
      </c>
      <c r="D15" s="24" t="s">
        <v>169</v>
      </c>
      <c r="E15" s="22">
        <v>9542344772</v>
      </c>
      <c r="F15" s="23"/>
      <c r="G15" s="23" t="s">
        <v>86</v>
      </c>
      <c r="H15" s="22">
        <v>6000</v>
      </c>
      <c r="I15" s="22">
        <v>6000</v>
      </c>
      <c r="J15" s="5" t="s">
        <v>72</v>
      </c>
      <c r="K15" s="6">
        <v>6000</v>
      </c>
      <c r="L15" s="6"/>
      <c r="M15" s="25">
        <f t="shared" si="0"/>
        <v>0</v>
      </c>
      <c r="N15" s="26">
        <v>43838</v>
      </c>
      <c r="O15" s="6" t="s">
        <v>13</v>
      </c>
      <c r="P15" s="1"/>
      <c r="Q15" s="1"/>
      <c r="R15" s="1"/>
      <c r="U15" s="3"/>
      <c r="V15" s="39"/>
      <c r="W15" s="39" t="s">
        <v>171</v>
      </c>
      <c r="X15" s="21" t="s">
        <v>172</v>
      </c>
      <c r="Y15" s="22">
        <v>9945587306</v>
      </c>
      <c r="Z15" s="28"/>
      <c r="AA15" s="28"/>
      <c r="AB15" s="22">
        <v>6000</v>
      </c>
      <c r="AC15" s="24">
        <v>5800</v>
      </c>
      <c r="AD15" s="63" t="s">
        <v>72</v>
      </c>
      <c r="AE15" s="40">
        <v>5800</v>
      </c>
      <c r="AG15" s="34">
        <f t="shared" si="1"/>
        <v>0</v>
      </c>
      <c r="AH15" s="33">
        <v>43847</v>
      </c>
      <c r="AI15" s="39" t="s">
        <v>173</v>
      </c>
      <c r="AK15" s="27"/>
      <c r="AO15" s="3"/>
      <c r="AP15" s="3"/>
      <c r="AQ15" s="60" t="s">
        <v>174</v>
      </c>
      <c r="AR15" s="65" t="s">
        <v>175</v>
      </c>
      <c r="AS15" s="62">
        <v>9964976107</v>
      </c>
      <c r="AT15" s="28"/>
      <c r="AU15" s="28"/>
      <c r="AV15" s="22">
        <v>5000</v>
      </c>
      <c r="AW15" s="22">
        <v>5000</v>
      </c>
      <c r="AX15" s="35" t="s">
        <v>72</v>
      </c>
      <c r="AZ15" s="39">
        <v>5000</v>
      </c>
      <c r="BA15" s="34">
        <f t="shared" si="2"/>
        <v>0</v>
      </c>
      <c r="BB15" s="33">
        <v>43841</v>
      </c>
      <c r="BC15" s="35" t="s">
        <v>176</v>
      </c>
      <c r="BE15" s="27"/>
      <c r="BF15" s="39" t="s">
        <v>131</v>
      </c>
    </row>
    <row r="16" spans="1:58" ht="13">
      <c r="A16" s="28" t="s">
        <v>177</v>
      </c>
      <c r="B16" s="21"/>
      <c r="C16" s="21" t="s">
        <v>178</v>
      </c>
      <c r="D16" s="24"/>
      <c r="E16" s="22"/>
      <c r="F16" s="23"/>
      <c r="G16" s="23" t="s">
        <v>86</v>
      </c>
      <c r="H16" s="22">
        <v>6000</v>
      </c>
      <c r="I16" s="22">
        <v>6000</v>
      </c>
      <c r="J16" s="5" t="s">
        <v>72</v>
      </c>
      <c r="K16" s="1"/>
      <c r="L16" s="6">
        <v>6000</v>
      </c>
      <c r="M16" s="25">
        <f t="shared" si="0"/>
        <v>0</v>
      </c>
      <c r="N16" s="26">
        <v>43851</v>
      </c>
      <c r="O16" s="77"/>
      <c r="P16" s="26"/>
      <c r="Q16" s="1"/>
      <c r="R16" s="6" t="s">
        <v>179</v>
      </c>
      <c r="U16" s="3"/>
      <c r="V16" s="29" t="s">
        <v>132</v>
      </c>
      <c r="W16" s="29" t="s">
        <v>77</v>
      </c>
      <c r="X16" s="3"/>
      <c r="Y16" s="3"/>
      <c r="Z16" s="23"/>
      <c r="AA16" s="30" t="s">
        <v>78</v>
      </c>
      <c r="AB16" s="24">
        <v>6000</v>
      </c>
      <c r="AC16" s="22"/>
      <c r="AD16" s="44"/>
      <c r="AG16" s="34">
        <f t="shared" si="1"/>
        <v>0</v>
      </c>
      <c r="AI16" s="52"/>
      <c r="AK16" s="22"/>
      <c r="AO16" s="3" t="s">
        <v>180</v>
      </c>
      <c r="AP16" s="78"/>
      <c r="AQ16" s="79" t="s">
        <v>181</v>
      </c>
      <c r="AR16" s="24" t="s">
        <v>183</v>
      </c>
      <c r="AS16" s="22"/>
      <c r="AT16" s="23"/>
      <c r="AU16" s="30"/>
      <c r="AV16" s="24">
        <v>6000</v>
      </c>
      <c r="AW16" s="24">
        <v>6000</v>
      </c>
      <c r="AX16" s="23" t="s">
        <v>72</v>
      </c>
      <c r="AY16" s="24"/>
      <c r="AZ16" s="24">
        <v>6000</v>
      </c>
      <c r="BA16" s="34">
        <f t="shared" si="2"/>
        <v>0</v>
      </c>
      <c r="BB16" s="33">
        <v>43838</v>
      </c>
      <c r="BC16" s="80"/>
      <c r="BE16" s="22"/>
      <c r="BF16" s="39" t="s">
        <v>137</v>
      </c>
    </row>
    <row r="17" spans="1:58" ht="17">
      <c r="A17" s="3"/>
      <c r="B17" s="21"/>
      <c r="C17" s="57" t="s">
        <v>184</v>
      </c>
      <c r="D17" s="24"/>
      <c r="E17" s="22"/>
      <c r="F17" s="23"/>
      <c r="G17" s="23" t="s">
        <v>86</v>
      </c>
      <c r="H17" s="22">
        <v>6000</v>
      </c>
      <c r="I17" s="22">
        <v>6000</v>
      </c>
      <c r="P17" s="6"/>
      <c r="Q17" s="27"/>
      <c r="R17" s="1"/>
      <c r="U17" s="28">
        <v>101</v>
      </c>
      <c r="V17" s="57"/>
      <c r="W17" s="78" t="s">
        <v>77</v>
      </c>
      <c r="X17" s="81"/>
      <c r="Y17" s="22"/>
      <c r="Z17" s="23"/>
      <c r="AA17" s="30" t="s">
        <v>78</v>
      </c>
      <c r="AB17" s="24">
        <v>5000</v>
      </c>
      <c r="AC17" s="24"/>
      <c r="AD17" s="44"/>
      <c r="AG17" s="34">
        <f t="shared" si="1"/>
        <v>0</v>
      </c>
      <c r="AH17" s="33"/>
      <c r="AI17" s="82"/>
      <c r="AK17" s="27"/>
      <c r="AO17" s="3"/>
      <c r="AP17" s="78"/>
      <c r="AQ17" s="79" t="s">
        <v>185</v>
      </c>
      <c r="AR17" s="24" t="s">
        <v>186</v>
      </c>
      <c r="AS17" s="22"/>
      <c r="AT17" s="23"/>
      <c r="AU17" s="30"/>
      <c r="AV17" s="24">
        <v>6000</v>
      </c>
      <c r="AW17" s="24">
        <v>6000</v>
      </c>
      <c r="AX17" s="30" t="s">
        <v>187</v>
      </c>
      <c r="AY17" s="24"/>
      <c r="AZ17" s="24"/>
      <c r="BA17" s="34"/>
      <c r="BB17" s="33"/>
      <c r="BC17" s="80"/>
      <c r="BE17" s="22"/>
      <c r="BF17" s="39" t="s">
        <v>188</v>
      </c>
    </row>
    <row r="18" spans="1:58" ht="17">
      <c r="A18" s="3"/>
      <c r="B18" s="21"/>
      <c r="C18" s="21" t="s">
        <v>189</v>
      </c>
      <c r="D18" s="24" t="s">
        <v>190</v>
      </c>
      <c r="E18" s="24">
        <v>9487585652</v>
      </c>
      <c r="F18" s="23"/>
      <c r="G18" s="23" t="s">
        <v>86</v>
      </c>
      <c r="H18" s="22">
        <v>6000</v>
      </c>
      <c r="I18" s="22">
        <v>6000</v>
      </c>
      <c r="J18" s="83" t="s">
        <v>82</v>
      </c>
      <c r="K18" s="6">
        <v>4000</v>
      </c>
      <c r="L18" s="26"/>
      <c r="M18" s="25">
        <f t="shared" ref="M18:M28" si="3">I18-(K18+L18)</f>
        <v>2000</v>
      </c>
      <c r="N18" s="26">
        <v>43846</v>
      </c>
      <c r="O18" s="6" t="s">
        <v>192</v>
      </c>
      <c r="P18" s="55"/>
      <c r="Q18" s="27"/>
      <c r="R18" s="1"/>
      <c r="U18" s="3"/>
      <c r="V18" s="38"/>
      <c r="W18" s="38" t="s">
        <v>159</v>
      </c>
      <c r="X18" s="3" t="s">
        <v>81</v>
      </c>
      <c r="Y18" s="22"/>
      <c r="Z18" s="28"/>
      <c r="AA18" s="28"/>
      <c r="AB18" s="24">
        <v>5000</v>
      </c>
      <c r="AC18" s="24">
        <v>5000</v>
      </c>
      <c r="AD18" s="35" t="s">
        <v>72</v>
      </c>
      <c r="AE18" s="39">
        <v>5000</v>
      </c>
      <c r="AG18" s="34">
        <f t="shared" si="1"/>
        <v>0</v>
      </c>
      <c r="AH18" s="33">
        <v>43832</v>
      </c>
      <c r="AI18" s="39" t="s">
        <v>193</v>
      </c>
      <c r="AK18" s="27"/>
      <c r="AL18" s="39" t="s">
        <v>194</v>
      </c>
      <c r="AO18" s="3"/>
      <c r="AP18" s="78" t="s">
        <v>195</v>
      </c>
      <c r="AQ18" s="78" t="s">
        <v>77</v>
      </c>
      <c r="AR18" s="22"/>
      <c r="AS18" s="22"/>
      <c r="AT18" s="23"/>
      <c r="AU18" s="30" t="s">
        <v>78</v>
      </c>
      <c r="AV18" s="24">
        <v>6000</v>
      </c>
      <c r="AW18" s="22"/>
      <c r="AX18" s="28"/>
      <c r="AY18" s="22"/>
      <c r="AZ18" s="22"/>
      <c r="BA18" s="34">
        <f t="shared" ref="BA18:BA27" si="4">AW18-(AY18+AZ18)</f>
        <v>0</v>
      </c>
      <c r="BC18" s="80"/>
      <c r="BE18" s="22"/>
    </row>
    <row r="19" spans="1:58" ht="17">
      <c r="A19" s="28" t="s">
        <v>196</v>
      </c>
      <c r="B19" s="21"/>
      <c r="C19" s="21" t="s">
        <v>197</v>
      </c>
      <c r="D19" s="24" t="s">
        <v>198</v>
      </c>
      <c r="E19" s="22">
        <v>9011607110</v>
      </c>
      <c r="F19" s="23"/>
      <c r="G19" s="23" t="s">
        <v>86</v>
      </c>
      <c r="H19" s="22">
        <v>6000</v>
      </c>
      <c r="I19" s="22">
        <v>6000</v>
      </c>
      <c r="J19" s="5" t="s">
        <v>72</v>
      </c>
      <c r="K19" s="6">
        <v>6000</v>
      </c>
      <c r="L19" s="6"/>
      <c r="M19" s="25">
        <f t="shared" si="3"/>
        <v>0</v>
      </c>
      <c r="N19" s="26">
        <v>43837</v>
      </c>
      <c r="O19" s="6" t="s">
        <v>199</v>
      </c>
      <c r="P19" s="26"/>
      <c r="Q19" s="6"/>
      <c r="R19" s="29"/>
      <c r="U19" s="3"/>
      <c r="V19" s="38"/>
      <c r="W19" s="38" t="s">
        <v>200</v>
      </c>
      <c r="X19" s="21" t="s">
        <v>201</v>
      </c>
      <c r="Y19" s="3"/>
      <c r="Z19" s="28"/>
      <c r="AA19" s="28"/>
      <c r="AB19" s="24">
        <v>5000</v>
      </c>
      <c r="AC19" s="24">
        <v>5000</v>
      </c>
      <c r="AD19" s="35" t="s">
        <v>72</v>
      </c>
      <c r="AE19" s="39">
        <v>5000</v>
      </c>
      <c r="AG19" s="34">
        <f t="shared" si="1"/>
        <v>0</v>
      </c>
      <c r="AH19" s="33">
        <v>43832</v>
      </c>
      <c r="AI19" s="39" t="s">
        <v>193</v>
      </c>
      <c r="AK19" s="27"/>
      <c r="AL19" s="1"/>
      <c r="AO19" s="3" t="s">
        <v>202</v>
      </c>
      <c r="AP19" s="21"/>
      <c r="AQ19" s="21" t="s">
        <v>203</v>
      </c>
      <c r="AR19" s="24" t="s">
        <v>204</v>
      </c>
      <c r="AS19" s="22">
        <v>9995620194</v>
      </c>
      <c r="AT19" s="28"/>
      <c r="AU19" s="28"/>
      <c r="AV19" s="22">
        <v>5000</v>
      </c>
      <c r="AW19" s="22">
        <v>5000</v>
      </c>
      <c r="AX19" s="35" t="s">
        <v>72</v>
      </c>
      <c r="AY19" s="39">
        <v>5000</v>
      </c>
      <c r="AZ19" s="33"/>
      <c r="BA19" s="34">
        <f t="shared" si="4"/>
        <v>0</v>
      </c>
      <c r="BB19" s="33">
        <v>43839</v>
      </c>
      <c r="BC19" s="35" t="s">
        <v>205</v>
      </c>
      <c r="BD19" s="33"/>
      <c r="BE19" s="27"/>
    </row>
    <row r="20" spans="1:58" ht="17">
      <c r="A20" s="3"/>
      <c r="B20" s="21"/>
      <c r="C20" s="21" t="s">
        <v>206</v>
      </c>
      <c r="D20" s="21" t="s">
        <v>207</v>
      </c>
      <c r="E20" s="3"/>
      <c r="F20" s="23"/>
      <c r="G20" s="23" t="s">
        <v>86</v>
      </c>
      <c r="H20" s="22">
        <v>6000</v>
      </c>
      <c r="I20" s="22">
        <v>6000</v>
      </c>
      <c r="J20" s="5" t="s">
        <v>72</v>
      </c>
      <c r="K20" s="6">
        <v>6000</v>
      </c>
      <c r="L20" s="26"/>
      <c r="M20" s="25">
        <f t="shared" si="3"/>
        <v>0</v>
      </c>
      <c r="N20" s="84">
        <v>43864</v>
      </c>
      <c r="O20" s="85" t="s">
        <v>210</v>
      </c>
      <c r="P20" s="26"/>
      <c r="Q20" s="27"/>
      <c r="R20" s="1"/>
      <c r="U20" s="28"/>
      <c r="V20" s="38"/>
      <c r="W20" s="57" t="s">
        <v>212</v>
      </c>
      <c r="X20" s="3"/>
      <c r="Y20" s="22"/>
      <c r="Z20" s="28"/>
      <c r="AA20" s="30"/>
      <c r="AB20" s="24">
        <v>5000</v>
      </c>
      <c r="AC20" s="24">
        <v>5000</v>
      </c>
      <c r="AD20" s="44"/>
      <c r="AG20" s="34">
        <f t="shared" si="1"/>
        <v>5000</v>
      </c>
      <c r="AI20" s="52"/>
      <c r="AK20" s="22"/>
      <c r="AL20" s="1"/>
      <c r="AO20" s="3"/>
      <c r="AP20" s="21"/>
      <c r="AQ20" s="21" t="s">
        <v>213</v>
      </c>
      <c r="AR20" s="24" t="s">
        <v>214</v>
      </c>
      <c r="AS20" s="22">
        <v>9496314705</v>
      </c>
      <c r="AT20" s="28"/>
      <c r="AU20" s="28"/>
      <c r="AV20" s="22">
        <v>5000</v>
      </c>
      <c r="AW20" s="22">
        <v>5000</v>
      </c>
      <c r="AX20" s="35" t="s">
        <v>72</v>
      </c>
      <c r="AY20" s="39">
        <v>5000</v>
      </c>
      <c r="AZ20" s="37"/>
      <c r="BA20" s="34">
        <f t="shared" si="4"/>
        <v>0</v>
      </c>
      <c r="BB20" s="37">
        <v>43839</v>
      </c>
      <c r="BC20" s="35" t="s">
        <v>10</v>
      </c>
      <c r="BD20" s="37"/>
      <c r="BE20" s="27"/>
    </row>
    <row r="21" spans="1:58" ht="17">
      <c r="A21" s="71"/>
      <c r="B21" s="86"/>
      <c r="C21" s="86" t="s">
        <v>215</v>
      </c>
      <c r="D21" s="86" t="s">
        <v>216</v>
      </c>
      <c r="E21" s="71"/>
      <c r="F21" s="23"/>
      <c r="G21" s="23" t="s">
        <v>86</v>
      </c>
      <c r="H21" s="73">
        <v>6000</v>
      </c>
      <c r="I21" s="73">
        <v>6000</v>
      </c>
      <c r="J21" s="5"/>
      <c r="K21" s="6"/>
      <c r="L21" s="26"/>
      <c r="M21" s="25">
        <f t="shared" si="3"/>
        <v>6000</v>
      </c>
      <c r="N21" s="26"/>
      <c r="O21" s="6"/>
      <c r="P21" s="26"/>
      <c r="Q21" s="27"/>
      <c r="R21" s="87"/>
      <c r="U21" s="28">
        <v>102</v>
      </c>
      <c r="V21" s="36"/>
      <c r="W21" s="36" t="s">
        <v>77</v>
      </c>
      <c r="X21" s="81"/>
      <c r="Y21" s="22">
        <v>8465902247</v>
      </c>
      <c r="Z21" s="23"/>
      <c r="AA21" s="30" t="s">
        <v>78</v>
      </c>
      <c r="AB21" s="24">
        <v>6000</v>
      </c>
      <c r="AC21" s="22"/>
      <c r="AD21" s="44"/>
      <c r="AG21" s="34">
        <f t="shared" si="1"/>
        <v>0</v>
      </c>
      <c r="AI21" s="52"/>
      <c r="AK21" s="22"/>
      <c r="AL21" s="6"/>
      <c r="AO21" s="3"/>
      <c r="AP21" s="21"/>
      <c r="AQ21" s="21" t="s">
        <v>219</v>
      </c>
      <c r="AR21" s="21" t="s">
        <v>220</v>
      </c>
      <c r="AS21" s="3"/>
      <c r="AT21" s="28"/>
      <c r="AU21" s="28"/>
      <c r="AV21" s="22">
        <v>5000</v>
      </c>
      <c r="AW21" s="22">
        <v>5000</v>
      </c>
      <c r="AX21" s="35" t="s">
        <v>72</v>
      </c>
      <c r="AY21" s="39">
        <v>2600</v>
      </c>
      <c r="AZ21" s="39">
        <v>2400</v>
      </c>
      <c r="BA21" s="34">
        <f t="shared" si="4"/>
        <v>0</v>
      </c>
      <c r="BB21" s="33">
        <v>43839</v>
      </c>
      <c r="BC21" s="35" t="s">
        <v>223</v>
      </c>
      <c r="BE21" s="27"/>
      <c r="BF21" s="39" t="s">
        <v>224</v>
      </c>
    </row>
    <row r="22" spans="1:58" ht="17">
      <c r="A22" s="28" t="s">
        <v>225</v>
      </c>
      <c r="B22" s="21"/>
      <c r="C22" s="21" t="s">
        <v>226</v>
      </c>
      <c r="D22" s="24" t="s">
        <v>227</v>
      </c>
      <c r="E22" s="22">
        <v>8940142358</v>
      </c>
      <c r="F22" s="23"/>
      <c r="G22" s="23" t="s">
        <v>86</v>
      </c>
      <c r="H22" s="22">
        <v>5000</v>
      </c>
      <c r="I22" s="22">
        <v>5000</v>
      </c>
      <c r="J22" s="5" t="s">
        <v>72</v>
      </c>
      <c r="K22" s="6">
        <v>5000</v>
      </c>
      <c r="L22" s="26"/>
      <c r="M22" s="25">
        <f t="shared" si="3"/>
        <v>0</v>
      </c>
      <c r="N22" s="26">
        <v>43836</v>
      </c>
      <c r="O22" s="6" t="s">
        <v>229</v>
      </c>
      <c r="P22" s="26"/>
      <c r="Q22" s="27"/>
      <c r="R22" s="1"/>
      <c r="U22" s="3"/>
      <c r="V22" s="39"/>
      <c r="W22" s="39" t="s">
        <v>231</v>
      </c>
      <c r="X22" s="3" t="s">
        <v>232</v>
      </c>
      <c r="Y22" s="22">
        <v>8019157630</v>
      </c>
      <c r="Z22" s="28"/>
      <c r="AA22" s="28"/>
      <c r="AB22" s="22">
        <v>6000</v>
      </c>
      <c r="AC22" s="24">
        <v>6000</v>
      </c>
      <c r="AD22" s="35" t="s">
        <v>72</v>
      </c>
      <c r="AE22" s="39">
        <v>6000</v>
      </c>
      <c r="AG22" s="34">
        <f t="shared" si="1"/>
        <v>0</v>
      </c>
      <c r="AH22" s="33">
        <v>43857</v>
      </c>
      <c r="AI22" s="39" t="s">
        <v>233</v>
      </c>
      <c r="AK22" s="27"/>
      <c r="AL22" s="6" t="s">
        <v>234</v>
      </c>
      <c r="AO22" s="3"/>
      <c r="AP22" s="3"/>
      <c r="AQ22" s="3" t="s">
        <v>235</v>
      </c>
      <c r="AR22" s="24" t="s">
        <v>236</v>
      </c>
      <c r="AS22" s="22">
        <v>7907520179</v>
      </c>
      <c r="AT22" s="28"/>
      <c r="AU22" s="28"/>
      <c r="AV22" s="22">
        <v>5000</v>
      </c>
      <c r="AW22" s="22">
        <v>5000</v>
      </c>
      <c r="AX22" s="35" t="s">
        <v>72</v>
      </c>
      <c r="AY22" s="39">
        <v>5000</v>
      </c>
      <c r="BA22" s="34">
        <f t="shared" si="4"/>
        <v>0</v>
      </c>
      <c r="BB22" s="33">
        <v>43839</v>
      </c>
      <c r="BC22" s="35" t="s">
        <v>238</v>
      </c>
      <c r="BE22" s="27"/>
    </row>
    <row r="23" spans="1:58" ht="17">
      <c r="A23" s="3"/>
      <c r="B23" s="46"/>
      <c r="C23" s="46" t="s">
        <v>239</v>
      </c>
      <c r="D23" s="24" t="s">
        <v>240</v>
      </c>
      <c r="E23" s="24">
        <v>9751580834</v>
      </c>
      <c r="F23" s="23"/>
      <c r="G23" s="23" t="s">
        <v>86</v>
      </c>
      <c r="H23" s="24">
        <v>5000</v>
      </c>
      <c r="I23" s="24">
        <v>5000</v>
      </c>
      <c r="J23" s="5" t="s">
        <v>72</v>
      </c>
      <c r="K23" s="6">
        <v>5000</v>
      </c>
      <c r="L23" s="6"/>
      <c r="M23" s="25">
        <f t="shared" si="3"/>
        <v>0</v>
      </c>
      <c r="N23" s="26">
        <v>43851</v>
      </c>
      <c r="O23" s="6" t="s">
        <v>242</v>
      </c>
      <c r="P23" s="6"/>
      <c r="Q23" s="7"/>
      <c r="R23" s="1"/>
      <c r="U23" s="3"/>
      <c r="V23" s="39"/>
      <c r="W23" s="39" t="s">
        <v>243</v>
      </c>
      <c r="X23" s="21" t="s">
        <v>244</v>
      </c>
      <c r="Y23" s="22">
        <v>7842123369</v>
      </c>
      <c r="Z23" s="28"/>
      <c r="AA23" s="28"/>
      <c r="AB23" s="22">
        <v>6000</v>
      </c>
      <c r="AC23" s="24">
        <v>6000</v>
      </c>
      <c r="AD23" s="35" t="s">
        <v>72</v>
      </c>
      <c r="AE23" s="39">
        <v>6000</v>
      </c>
      <c r="AG23" s="34">
        <f t="shared" si="1"/>
        <v>0</v>
      </c>
      <c r="AH23" s="33">
        <v>43842</v>
      </c>
      <c r="AI23" s="39" t="s">
        <v>245</v>
      </c>
      <c r="AK23" s="27"/>
      <c r="AO23" s="3" t="s">
        <v>246</v>
      </c>
      <c r="AP23" s="3"/>
      <c r="AQ23" s="57" t="s">
        <v>77</v>
      </c>
      <c r="AR23" s="21"/>
      <c r="AS23" s="22"/>
      <c r="AT23" s="28"/>
      <c r="AU23" s="30" t="s">
        <v>78</v>
      </c>
      <c r="AV23" s="22">
        <v>6000</v>
      </c>
      <c r="AW23" s="22"/>
      <c r="AX23" s="44"/>
      <c r="AZ23" s="37"/>
      <c r="BA23" s="34">
        <f t="shared" si="4"/>
        <v>0</v>
      </c>
      <c r="BB23" s="37"/>
      <c r="BC23" s="35"/>
      <c r="BD23" s="37"/>
      <c r="BE23" s="27"/>
    </row>
    <row r="24" spans="1:58" ht="17">
      <c r="A24" s="3"/>
      <c r="B24" s="3"/>
      <c r="C24" s="3" t="s">
        <v>247</v>
      </c>
      <c r="D24" s="24" t="s">
        <v>248</v>
      </c>
      <c r="E24" s="22">
        <v>8778894905</v>
      </c>
      <c r="F24" s="23"/>
      <c r="G24" s="23" t="s">
        <v>86</v>
      </c>
      <c r="H24" s="22">
        <v>5000</v>
      </c>
      <c r="I24" s="22">
        <v>5000</v>
      </c>
      <c r="J24" s="5" t="s">
        <v>72</v>
      </c>
      <c r="K24" s="6"/>
      <c r="L24" s="6">
        <v>5000</v>
      </c>
      <c r="M24" s="25">
        <f t="shared" si="3"/>
        <v>0</v>
      </c>
      <c r="N24" s="26">
        <v>43836</v>
      </c>
      <c r="O24" s="6"/>
      <c r="P24" s="26"/>
      <c r="Q24" s="27"/>
      <c r="R24" s="6" t="s">
        <v>250</v>
      </c>
      <c r="U24" s="28">
        <v>103</v>
      </c>
      <c r="V24" s="39"/>
      <c r="W24" s="39" t="s">
        <v>251</v>
      </c>
      <c r="X24" s="21" t="s">
        <v>240</v>
      </c>
      <c r="Y24" s="22">
        <v>9751745048</v>
      </c>
      <c r="Z24" s="28"/>
      <c r="AA24" s="28"/>
      <c r="AB24" s="22">
        <v>8000</v>
      </c>
      <c r="AC24" s="22">
        <v>8000</v>
      </c>
      <c r="AD24" s="35" t="s">
        <v>72</v>
      </c>
      <c r="AE24" s="39">
        <v>8000</v>
      </c>
      <c r="AG24" s="34">
        <f t="shared" si="1"/>
        <v>0</v>
      </c>
      <c r="AH24" s="33">
        <v>43834</v>
      </c>
      <c r="AI24" s="39" t="s">
        <v>252</v>
      </c>
      <c r="AK24" s="27"/>
      <c r="AO24" s="3"/>
      <c r="AP24" s="3"/>
      <c r="AQ24" s="3" t="s">
        <v>253</v>
      </c>
      <c r="AR24" s="21" t="s">
        <v>254</v>
      </c>
      <c r="AS24" s="3">
        <v>7760700811</v>
      </c>
      <c r="AT24" s="28"/>
      <c r="AU24" s="28"/>
      <c r="AV24" s="22">
        <v>6000</v>
      </c>
      <c r="AW24" s="22">
        <v>6000</v>
      </c>
      <c r="AX24" s="35" t="s">
        <v>72</v>
      </c>
      <c r="AY24" s="39">
        <v>6000</v>
      </c>
      <c r="AZ24" s="37"/>
      <c r="BA24" s="34">
        <f t="shared" si="4"/>
        <v>0</v>
      </c>
      <c r="BB24" s="37">
        <v>43854</v>
      </c>
      <c r="BC24" s="35" t="s">
        <v>255</v>
      </c>
      <c r="BD24" s="37"/>
      <c r="BE24" s="27"/>
    </row>
    <row r="25" spans="1:58" ht="17">
      <c r="A25" s="3"/>
      <c r="B25" s="21"/>
      <c r="C25" s="21" t="s">
        <v>256</v>
      </c>
      <c r="D25" s="93" t="s">
        <v>214</v>
      </c>
      <c r="E25" s="22">
        <v>7829688727</v>
      </c>
      <c r="F25" s="23"/>
      <c r="G25" s="23" t="s">
        <v>86</v>
      </c>
      <c r="H25" s="22">
        <v>5000</v>
      </c>
      <c r="I25" s="22">
        <v>5000</v>
      </c>
      <c r="J25" s="5" t="s">
        <v>72</v>
      </c>
      <c r="K25" s="6">
        <v>5000</v>
      </c>
      <c r="L25" s="1"/>
      <c r="M25" s="25">
        <f t="shared" si="3"/>
        <v>0</v>
      </c>
      <c r="N25" s="26">
        <v>43835</v>
      </c>
      <c r="O25" s="6" t="s">
        <v>263</v>
      </c>
      <c r="P25" s="1"/>
      <c r="Q25" s="27"/>
      <c r="R25" s="1"/>
      <c r="U25" s="3"/>
      <c r="V25" s="36"/>
      <c r="W25" s="36" t="s">
        <v>264</v>
      </c>
      <c r="X25" s="3"/>
      <c r="Y25" s="22"/>
      <c r="Z25" s="23"/>
      <c r="AA25" s="30" t="s">
        <v>78</v>
      </c>
      <c r="AB25" s="24">
        <v>8000</v>
      </c>
      <c r="AC25" s="24"/>
      <c r="AD25" s="35"/>
      <c r="AG25" s="34">
        <f t="shared" si="1"/>
        <v>0</v>
      </c>
      <c r="AH25" s="33"/>
      <c r="AI25" s="52"/>
      <c r="AK25" s="27"/>
      <c r="AO25" s="3"/>
      <c r="AP25" s="21"/>
      <c r="AQ25" s="21" t="s">
        <v>265</v>
      </c>
      <c r="AR25" s="21" t="s">
        <v>266</v>
      </c>
      <c r="AS25" s="3">
        <v>7892028742</v>
      </c>
      <c r="AT25" s="28"/>
      <c r="AU25" s="28"/>
      <c r="AV25" s="22">
        <v>6000</v>
      </c>
      <c r="AW25" s="22">
        <v>6000</v>
      </c>
      <c r="AX25" s="35" t="s">
        <v>72</v>
      </c>
      <c r="AY25" s="39">
        <v>6000</v>
      </c>
      <c r="AZ25" s="37"/>
      <c r="BA25" s="34">
        <f t="shared" si="4"/>
        <v>0</v>
      </c>
      <c r="BB25" s="37">
        <v>43862</v>
      </c>
      <c r="BC25" s="35" t="s">
        <v>267</v>
      </c>
      <c r="BD25" s="37"/>
      <c r="BE25" s="27"/>
    </row>
    <row r="26" spans="1:58" ht="17">
      <c r="A26" s="28" t="s">
        <v>268</v>
      </c>
      <c r="B26" s="21"/>
      <c r="C26" s="21" t="s">
        <v>269</v>
      </c>
      <c r="D26" s="24" t="s">
        <v>271</v>
      </c>
      <c r="E26" s="22">
        <v>9597815863</v>
      </c>
      <c r="F26" s="23"/>
      <c r="G26" s="23" t="s">
        <v>86</v>
      </c>
      <c r="H26" s="22">
        <v>5000</v>
      </c>
      <c r="I26" s="22">
        <v>5000</v>
      </c>
      <c r="J26" s="5" t="s">
        <v>72</v>
      </c>
      <c r="K26" s="6">
        <v>5000</v>
      </c>
      <c r="L26" s="6"/>
      <c r="M26" s="25">
        <f t="shared" si="3"/>
        <v>0</v>
      </c>
      <c r="N26" s="26">
        <v>43844</v>
      </c>
      <c r="O26" s="6" t="s">
        <v>233</v>
      </c>
      <c r="P26" s="26"/>
      <c r="Q26" s="7"/>
      <c r="R26" s="1"/>
      <c r="U26" s="28">
        <v>104</v>
      </c>
      <c r="V26" s="39"/>
      <c r="W26" s="39" t="s">
        <v>273</v>
      </c>
      <c r="X26" s="21" t="s">
        <v>167</v>
      </c>
      <c r="Y26" s="22">
        <v>7760883563</v>
      </c>
      <c r="Z26" s="28"/>
      <c r="AA26" s="28"/>
      <c r="AB26" s="22">
        <v>8000</v>
      </c>
      <c r="AC26" s="22">
        <v>8000</v>
      </c>
      <c r="AD26" s="35" t="s">
        <v>72</v>
      </c>
      <c r="AE26" s="39">
        <v>8000</v>
      </c>
      <c r="AG26" s="34">
        <f t="shared" si="1"/>
        <v>0</v>
      </c>
      <c r="AH26" s="33">
        <v>43835</v>
      </c>
      <c r="AI26" s="39" t="s">
        <v>274</v>
      </c>
      <c r="AJ26" s="33"/>
      <c r="AK26" s="27"/>
      <c r="AO26" s="3" t="s">
        <v>275</v>
      </c>
      <c r="AP26" s="3"/>
      <c r="AQ26" s="3" t="s">
        <v>276</v>
      </c>
      <c r="AR26" s="24" t="s">
        <v>277</v>
      </c>
      <c r="AS26" s="22">
        <v>7309976598</v>
      </c>
      <c r="AT26" s="28"/>
      <c r="AU26" s="28"/>
      <c r="AV26" s="22">
        <v>8000</v>
      </c>
      <c r="AW26" s="22">
        <v>8000</v>
      </c>
      <c r="AX26" s="35" t="s">
        <v>72</v>
      </c>
      <c r="AY26" s="39">
        <v>8000</v>
      </c>
      <c r="BA26" s="34">
        <f t="shared" si="4"/>
        <v>0</v>
      </c>
      <c r="BB26" s="37">
        <v>43836</v>
      </c>
      <c r="BC26" s="35" t="s">
        <v>278</v>
      </c>
      <c r="BD26" s="37"/>
      <c r="BE26" s="27"/>
    </row>
    <row r="27" spans="1:58" ht="17">
      <c r="A27" s="3"/>
      <c r="B27" s="21"/>
      <c r="C27" s="57" t="s">
        <v>279</v>
      </c>
      <c r="D27" s="24"/>
      <c r="E27" s="22"/>
      <c r="F27" s="23"/>
      <c r="G27" s="30" t="s">
        <v>78</v>
      </c>
      <c r="H27" s="22">
        <v>5000</v>
      </c>
      <c r="I27" s="24"/>
      <c r="J27" s="10"/>
      <c r="K27" s="1"/>
      <c r="L27" s="29"/>
      <c r="M27" s="25">
        <f t="shared" si="3"/>
        <v>0</v>
      </c>
      <c r="N27" s="26"/>
      <c r="O27" s="77"/>
      <c r="P27" s="26"/>
      <c r="Q27" s="1"/>
      <c r="R27" s="1"/>
      <c r="U27" s="3"/>
      <c r="V27" s="39"/>
      <c r="W27" s="39" t="s">
        <v>280</v>
      </c>
      <c r="X27" s="21" t="s">
        <v>281</v>
      </c>
      <c r="Y27" s="24">
        <v>9902580844</v>
      </c>
      <c r="Z27" s="28"/>
      <c r="AA27" s="28"/>
      <c r="AB27" s="22">
        <v>8000</v>
      </c>
      <c r="AC27" s="22">
        <v>8000</v>
      </c>
      <c r="AD27" s="35" t="s">
        <v>72</v>
      </c>
      <c r="AE27" s="39">
        <v>8000</v>
      </c>
      <c r="AF27" s="33"/>
      <c r="AG27" s="34">
        <f t="shared" si="1"/>
        <v>0</v>
      </c>
      <c r="AH27" s="33">
        <v>43832</v>
      </c>
      <c r="AI27" s="39" t="s">
        <v>282</v>
      </c>
      <c r="AK27" s="27"/>
      <c r="AO27" s="3"/>
      <c r="AP27" s="3"/>
      <c r="AQ27" s="3" t="s">
        <v>283</v>
      </c>
      <c r="AR27" s="24" t="s">
        <v>284</v>
      </c>
      <c r="AS27" s="22">
        <v>9423852397</v>
      </c>
      <c r="AT27" s="28"/>
      <c r="AU27" s="28"/>
      <c r="AV27" s="22">
        <v>8000</v>
      </c>
      <c r="AW27" s="22">
        <v>8000</v>
      </c>
      <c r="AX27" s="35" t="s">
        <v>72</v>
      </c>
      <c r="AY27" s="39">
        <v>8000</v>
      </c>
      <c r="BA27" s="34">
        <f t="shared" si="4"/>
        <v>0</v>
      </c>
      <c r="BB27" s="37">
        <v>43837</v>
      </c>
      <c r="BC27" s="35" t="s">
        <v>288</v>
      </c>
      <c r="BD27" s="37"/>
      <c r="BE27" s="27"/>
    </row>
    <row r="28" spans="1:58" ht="17">
      <c r="A28" s="3"/>
      <c r="B28" s="21"/>
      <c r="C28" s="21" t="s">
        <v>189</v>
      </c>
      <c r="D28" s="24" t="s">
        <v>289</v>
      </c>
      <c r="E28" s="24">
        <v>7090651022</v>
      </c>
      <c r="F28" s="23"/>
      <c r="G28" s="23" t="s">
        <v>86</v>
      </c>
      <c r="H28" s="22">
        <v>5000</v>
      </c>
      <c r="I28" s="22">
        <v>5000</v>
      </c>
      <c r="J28" s="5" t="s">
        <v>72</v>
      </c>
      <c r="K28" s="6">
        <v>5000</v>
      </c>
      <c r="L28" s="6"/>
      <c r="M28" s="25">
        <f t="shared" si="3"/>
        <v>0</v>
      </c>
      <c r="N28" s="96">
        <v>43832</v>
      </c>
      <c r="O28" s="6" t="s">
        <v>294</v>
      </c>
      <c r="P28" s="26"/>
      <c r="Q28" s="27"/>
      <c r="R28" s="1"/>
      <c r="U28" s="28">
        <v>105</v>
      </c>
      <c r="V28" s="39"/>
      <c r="W28" s="39" t="s">
        <v>295</v>
      </c>
      <c r="X28" s="3" t="s">
        <v>296</v>
      </c>
      <c r="Y28" s="22">
        <v>7019127187</v>
      </c>
      <c r="Z28" s="28"/>
      <c r="AA28" s="28"/>
      <c r="AB28" s="22">
        <v>5000</v>
      </c>
      <c r="AC28" s="22">
        <v>5000</v>
      </c>
      <c r="AD28" s="35" t="s">
        <v>72</v>
      </c>
      <c r="AE28" s="39">
        <v>5000</v>
      </c>
      <c r="AF28" s="33"/>
      <c r="AG28" s="34">
        <f t="shared" si="1"/>
        <v>0</v>
      </c>
      <c r="AH28" s="33">
        <v>43831</v>
      </c>
      <c r="AI28" s="39" t="s">
        <v>297</v>
      </c>
      <c r="AJ28" s="33"/>
      <c r="AK28" s="27"/>
      <c r="AO28" s="3" t="s">
        <v>298</v>
      </c>
      <c r="AP28" s="3"/>
      <c r="AQ28" s="21" t="s">
        <v>299</v>
      </c>
      <c r="AR28" s="24"/>
      <c r="AS28" s="22"/>
      <c r="AT28" s="28"/>
      <c r="AU28" s="28"/>
      <c r="AV28" s="22">
        <v>5000</v>
      </c>
      <c r="AW28" s="22">
        <v>5000</v>
      </c>
      <c r="AX28" s="97" t="s">
        <v>300</v>
      </c>
      <c r="AY28" s="24"/>
      <c r="BA28" s="34"/>
      <c r="BB28" s="37"/>
      <c r="BC28" s="35"/>
      <c r="BD28" s="37"/>
      <c r="BE28" s="27"/>
    </row>
    <row r="29" spans="1:58" ht="17">
      <c r="A29" s="3"/>
      <c r="B29" s="3"/>
      <c r="C29" s="3" t="s">
        <v>301</v>
      </c>
      <c r="D29" s="22"/>
      <c r="E29" s="22">
        <v>9786213236</v>
      </c>
      <c r="F29" s="23"/>
      <c r="G29" s="23" t="s">
        <v>86</v>
      </c>
      <c r="H29" s="22">
        <v>5000</v>
      </c>
      <c r="I29" s="22">
        <v>5000</v>
      </c>
      <c r="J29" s="98" t="s">
        <v>302</v>
      </c>
      <c r="K29" s="1"/>
      <c r="L29" s="6">
        <v>5000</v>
      </c>
      <c r="M29" s="25"/>
      <c r="N29" s="99">
        <v>43832</v>
      </c>
      <c r="O29" s="100"/>
      <c r="P29" s="1"/>
      <c r="Q29" s="1"/>
      <c r="R29" s="6" t="s">
        <v>303</v>
      </c>
      <c r="U29" s="3"/>
      <c r="V29" s="39"/>
      <c r="W29" s="39" t="s">
        <v>304</v>
      </c>
      <c r="X29" s="21" t="s">
        <v>305</v>
      </c>
      <c r="Y29" s="22"/>
      <c r="Z29" s="28"/>
      <c r="AA29" s="28"/>
      <c r="AB29" s="22">
        <v>5000</v>
      </c>
      <c r="AC29" s="22">
        <v>5000</v>
      </c>
      <c r="AD29" s="35" t="s">
        <v>72</v>
      </c>
      <c r="AF29" s="40">
        <v>5000</v>
      </c>
      <c r="AG29" s="34">
        <f t="shared" si="1"/>
        <v>0</v>
      </c>
      <c r="AH29" s="33"/>
      <c r="AJ29" s="33"/>
      <c r="AK29" s="27"/>
      <c r="AL29" s="36"/>
      <c r="AO29" s="3"/>
      <c r="AP29" s="3"/>
      <c r="AQ29" s="21" t="s">
        <v>306</v>
      </c>
      <c r="AR29" s="24" t="s">
        <v>307</v>
      </c>
      <c r="AS29" s="22"/>
      <c r="AT29" s="28"/>
      <c r="AU29" s="28"/>
      <c r="AV29" s="22">
        <v>5000</v>
      </c>
      <c r="AW29" s="22">
        <v>5000</v>
      </c>
      <c r="AX29" s="35" t="s">
        <v>72</v>
      </c>
      <c r="AY29" s="39">
        <v>5000</v>
      </c>
      <c r="BA29" s="34">
        <f t="shared" ref="BA29:BA35" si="5">AW29-(AY29+AZ29)</f>
        <v>0</v>
      </c>
      <c r="BB29" s="33">
        <v>43837</v>
      </c>
      <c r="BC29" s="39" t="s">
        <v>173</v>
      </c>
      <c r="BD29" s="39">
        <v>1300</v>
      </c>
      <c r="BE29" s="27"/>
      <c r="BF29" s="39" t="s">
        <v>308</v>
      </c>
    </row>
    <row r="30" spans="1:58" ht="17">
      <c r="A30" s="28" t="s">
        <v>309</v>
      </c>
      <c r="B30" s="57"/>
      <c r="C30" s="57" t="s">
        <v>310</v>
      </c>
      <c r="D30" s="24"/>
      <c r="E30" s="22"/>
      <c r="F30" s="23"/>
      <c r="G30" s="101" t="s">
        <v>86</v>
      </c>
      <c r="H30" s="24">
        <v>6000</v>
      </c>
      <c r="I30" s="24">
        <v>6000</v>
      </c>
      <c r="J30" s="5"/>
      <c r="K30" s="6"/>
      <c r="L30" s="26"/>
      <c r="M30" s="25">
        <f t="shared" ref="M30:M38" si="6">I30-(K30+L30)</f>
        <v>6000</v>
      </c>
      <c r="N30" s="26"/>
      <c r="O30" s="77"/>
      <c r="P30" s="26"/>
      <c r="Q30" s="1"/>
      <c r="R30" s="1"/>
      <c r="U30" s="3"/>
      <c r="V30" s="32"/>
      <c r="W30" s="36" t="s">
        <v>311</v>
      </c>
      <c r="X30" s="3"/>
      <c r="Y30" s="22"/>
      <c r="Z30" s="23"/>
      <c r="AA30" s="23"/>
      <c r="AB30" s="24">
        <v>5000</v>
      </c>
      <c r="AC30" s="24">
        <v>5000</v>
      </c>
      <c r="AD30" s="35" t="s">
        <v>72</v>
      </c>
      <c r="AF30" s="39">
        <v>5000</v>
      </c>
      <c r="AG30" s="34">
        <f t="shared" si="1"/>
        <v>0</v>
      </c>
      <c r="AH30" s="33">
        <v>43844</v>
      </c>
      <c r="AI30" s="82"/>
      <c r="AK30" s="22"/>
      <c r="AL30" s="39" t="s">
        <v>179</v>
      </c>
      <c r="AO30" s="3"/>
      <c r="AP30" s="3"/>
      <c r="AQ30" s="57" t="s">
        <v>77</v>
      </c>
      <c r="AR30" s="22"/>
      <c r="AS30" s="22"/>
      <c r="AT30" s="28"/>
      <c r="AU30" s="30" t="s">
        <v>78</v>
      </c>
      <c r="AV30" s="22">
        <v>5000</v>
      </c>
      <c r="AW30" s="22"/>
      <c r="AX30" s="23"/>
      <c r="AY30" s="24"/>
      <c r="BA30" s="34">
        <f t="shared" si="5"/>
        <v>0</v>
      </c>
      <c r="BB30" s="33"/>
      <c r="BC30" s="35"/>
      <c r="BD30" s="37"/>
      <c r="BE30" s="27"/>
    </row>
    <row r="31" spans="1:58" ht="17">
      <c r="A31" s="3"/>
      <c r="B31" s="21"/>
      <c r="C31" s="21" t="s">
        <v>312</v>
      </c>
      <c r="D31" s="24" t="s">
        <v>313</v>
      </c>
      <c r="E31" s="22">
        <v>7760051307</v>
      </c>
      <c r="F31" s="23"/>
      <c r="G31" s="23" t="s">
        <v>86</v>
      </c>
      <c r="H31" s="22">
        <v>6000</v>
      </c>
      <c r="I31" s="22">
        <v>6000</v>
      </c>
      <c r="J31" s="5" t="s">
        <v>72</v>
      </c>
      <c r="K31" s="6">
        <v>6000</v>
      </c>
      <c r="L31" s="6"/>
      <c r="M31" s="25">
        <f t="shared" si="6"/>
        <v>0</v>
      </c>
      <c r="N31" s="26">
        <v>43838</v>
      </c>
      <c r="O31" s="6" t="s">
        <v>314</v>
      </c>
      <c r="P31" s="26"/>
      <c r="Q31" s="27"/>
      <c r="R31" s="6"/>
      <c r="U31" s="3"/>
      <c r="V31" s="39"/>
      <c r="W31" s="39" t="s">
        <v>315</v>
      </c>
      <c r="X31" s="21" t="s">
        <v>316</v>
      </c>
      <c r="Y31" s="3"/>
      <c r="Z31" s="28"/>
      <c r="AA31" s="28"/>
      <c r="AB31" s="22">
        <v>5000</v>
      </c>
      <c r="AC31" s="22">
        <v>5000</v>
      </c>
      <c r="AD31" s="35" t="s">
        <v>72</v>
      </c>
      <c r="AE31" s="39">
        <v>5000</v>
      </c>
      <c r="AF31" s="33"/>
      <c r="AG31" s="34">
        <f t="shared" si="1"/>
        <v>0</v>
      </c>
      <c r="AH31" s="33">
        <v>43845</v>
      </c>
      <c r="AI31" s="39" t="s">
        <v>317</v>
      </c>
      <c r="AK31" s="27"/>
      <c r="AL31" s="39" t="s">
        <v>318</v>
      </c>
      <c r="AO31" s="3"/>
      <c r="AP31" s="3"/>
      <c r="AQ31" s="57" t="s">
        <v>77</v>
      </c>
      <c r="AR31" s="58"/>
      <c r="AS31" s="22"/>
      <c r="AT31" s="28"/>
      <c r="AU31" s="30" t="s">
        <v>78</v>
      </c>
      <c r="AV31" s="22">
        <v>5000</v>
      </c>
      <c r="AW31" s="22"/>
      <c r="AX31" s="44"/>
      <c r="BA31" s="34">
        <f t="shared" si="5"/>
        <v>0</v>
      </c>
      <c r="BB31" s="37"/>
      <c r="BC31" s="35"/>
      <c r="BD31" s="37"/>
      <c r="BE31" s="27"/>
    </row>
    <row r="32" spans="1:58" ht="21.75" customHeight="1">
      <c r="A32" s="3"/>
      <c r="B32" s="21"/>
      <c r="C32" s="21" t="s">
        <v>319</v>
      </c>
      <c r="D32" s="24" t="s">
        <v>320</v>
      </c>
      <c r="E32" s="22">
        <v>9686507124</v>
      </c>
      <c r="F32" s="23"/>
      <c r="G32" s="23" t="s">
        <v>86</v>
      </c>
      <c r="H32" s="22">
        <v>6000</v>
      </c>
      <c r="I32" s="22">
        <v>6000</v>
      </c>
      <c r="J32" s="5" t="s">
        <v>72</v>
      </c>
      <c r="K32" s="6">
        <v>6000</v>
      </c>
      <c r="L32" s="26"/>
      <c r="M32" s="25">
        <f t="shared" si="6"/>
        <v>0</v>
      </c>
      <c r="N32" s="26">
        <v>43838</v>
      </c>
      <c r="O32" s="6" t="s">
        <v>321</v>
      </c>
      <c r="P32" s="6"/>
      <c r="Q32" s="27"/>
      <c r="R32" s="6"/>
      <c r="U32" s="28">
        <v>106</v>
      </c>
      <c r="V32" s="39"/>
      <c r="W32" s="39" t="s">
        <v>322</v>
      </c>
      <c r="X32" s="3" t="s">
        <v>271</v>
      </c>
      <c r="Y32" s="22">
        <v>7353016543</v>
      </c>
      <c r="Z32" s="28"/>
      <c r="AA32" s="28"/>
      <c r="AB32" s="22">
        <v>6000</v>
      </c>
      <c r="AC32" s="22">
        <v>6000</v>
      </c>
      <c r="AD32" s="35" t="s">
        <v>72</v>
      </c>
      <c r="AE32" s="39">
        <v>6000</v>
      </c>
      <c r="AG32" s="34">
        <f t="shared" si="1"/>
        <v>0</v>
      </c>
      <c r="AH32" s="33">
        <v>43839</v>
      </c>
      <c r="AI32" s="39" t="s">
        <v>323</v>
      </c>
      <c r="AJ32" s="33"/>
      <c r="AK32" s="27"/>
      <c r="AO32" s="3" t="s">
        <v>324</v>
      </c>
      <c r="AP32" s="21"/>
      <c r="AQ32" s="21" t="s">
        <v>325</v>
      </c>
      <c r="AR32" s="24" t="s">
        <v>326</v>
      </c>
      <c r="AS32" s="22">
        <v>9494591505</v>
      </c>
      <c r="AT32" s="28"/>
      <c r="AU32" s="28"/>
      <c r="AV32" s="22">
        <v>5000</v>
      </c>
      <c r="AW32" s="22">
        <v>5000</v>
      </c>
      <c r="AX32" s="35" t="s">
        <v>72</v>
      </c>
      <c r="AY32" s="39">
        <v>5000</v>
      </c>
      <c r="BA32" s="34">
        <f t="shared" si="5"/>
        <v>0</v>
      </c>
      <c r="BB32" s="33">
        <v>43840</v>
      </c>
      <c r="BC32" s="35" t="s">
        <v>327</v>
      </c>
      <c r="BE32" s="27"/>
    </row>
    <row r="33" spans="1:58" ht="17">
      <c r="A33" s="28" t="s">
        <v>328</v>
      </c>
      <c r="B33" s="3"/>
      <c r="C33" s="3" t="s">
        <v>329</v>
      </c>
      <c r="D33" s="24" t="s">
        <v>330</v>
      </c>
      <c r="E33" s="22">
        <v>9494136509</v>
      </c>
      <c r="F33" s="23"/>
      <c r="G33" s="23" t="s">
        <v>86</v>
      </c>
      <c r="H33" s="22">
        <v>6000</v>
      </c>
      <c r="I33" s="22">
        <v>6000</v>
      </c>
      <c r="J33" s="102" t="s">
        <v>72</v>
      </c>
      <c r="K33" s="103"/>
      <c r="L33" s="6">
        <v>6000</v>
      </c>
      <c r="M33" s="25">
        <f t="shared" si="6"/>
        <v>0</v>
      </c>
      <c r="N33" s="26">
        <v>43838</v>
      </c>
      <c r="O33" s="6"/>
      <c r="P33" s="1"/>
      <c r="Q33" s="1"/>
      <c r="R33" s="6" t="s">
        <v>331</v>
      </c>
      <c r="U33" s="3"/>
      <c r="V33" s="39"/>
      <c r="W33" s="39" t="s">
        <v>332</v>
      </c>
      <c r="X33" s="21" t="s">
        <v>333</v>
      </c>
      <c r="Y33" s="22">
        <v>8220511117</v>
      </c>
      <c r="Z33" s="28"/>
      <c r="AA33" s="28"/>
      <c r="AB33" s="22">
        <v>6000</v>
      </c>
      <c r="AC33" s="22">
        <v>6000</v>
      </c>
      <c r="AD33" s="63" t="s">
        <v>72</v>
      </c>
      <c r="AE33" s="39">
        <v>6000</v>
      </c>
      <c r="AG33" s="34"/>
      <c r="AH33" s="33">
        <v>43841</v>
      </c>
      <c r="AI33" s="39" t="s">
        <v>334</v>
      </c>
      <c r="AJ33" s="33"/>
      <c r="AK33" s="27"/>
      <c r="AL33" s="39" t="s">
        <v>335</v>
      </c>
      <c r="AO33" s="3"/>
      <c r="AP33" s="21"/>
      <c r="AQ33" s="21" t="s">
        <v>336</v>
      </c>
      <c r="AR33" s="24"/>
      <c r="AS33" s="24">
        <v>8892464905</v>
      </c>
      <c r="AT33" s="28"/>
      <c r="AU33" s="28"/>
      <c r="AV33" s="22">
        <v>5000</v>
      </c>
      <c r="AW33" s="22">
        <v>5000</v>
      </c>
      <c r="AX33" s="35" t="s">
        <v>72</v>
      </c>
      <c r="AZ33" s="39">
        <v>5000</v>
      </c>
      <c r="BA33" s="34">
        <f t="shared" si="5"/>
        <v>0</v>
      </c>
      <c r="BB33" s="104">
        <v>43836</v>
      </c>
      <c r="BC33" s="56"/>
      <c r="BE33" s="22"/>
      <c r="BF33" s="39" t="s">
        <v>337</v>
      </c>
    </row>
    <row r="34" spans="1:58" ht="17">
      <c r="A34" s="3"/>
      <c r="B34" s="3"/>
      <c r="C34" s="3" t="s">
        <v>338</v>
      </c>
      <c r="D34" s="24" t="s">
        <v>109</v>
      </c>
      <c r="E34" s="22">
        <v>9632221368</v>
      </c>
      <c r="F34" s="23"/>
      <c r="G34" s="23" t="s">
        <v>86</v>
      </c>
      <c r="H34" s="22">
        <v>6000</v>
      </c>
      <c r="I34" s="22">
        <v>6000</v>
      </c>
      <c r="J34" s="5" t="s">
        <v>82</v>
      </c>
      <c r="K34" s="6"/>
      <c r="L34" s="6">
        <v>5500</v>
      </c>
      <c r="M34" s="25">
        <f t="shared" si="6"/>
        <v>500</v>
      </c>
      <c r="N34" s="26">
        <v>43838</v>
      </c>
      <c r="O34" s="6"/>
      <c r="P34" s="26"/>
      <c r="Q34" s="27"/>
      <c r="R34" s="6" t="s">
        <v>339</v>
      </c>
      <c r="U34" s="3"/>
      <c r="V34" s="29"/>
      <c r="W34" s="29" t="s">
        <v>77</v>
      </c>
      <c r="X34" s="3"/>
      <c r="Y34" s="22"/>
      <c r="Z34" s="23"/>
      <c r="AA34" s="30" t="s">
        <v>78</v>
      </c>
      <c r="AB34" s="24">
        <v>6000</v>
      </c>
      <c r="AC34" s="22"/>
      <c r="AD34" s="44"/>
      <c r="AG34" s="34">
        <f t="shared" ref="AG34:AG50" si="7">AC34-(AF34+AE34)</f>
        <v>0</v>
      </c>
      <c r="AH34" s="33"/>
      <c r="AI34" s="52"/>
      <c r="AK34" s="22"/>
      <c r="AO34" s="3"/>
      <c r="AP34" s="3"/>
      <c r="AQ34" s="3" t="s">
        <v>340</v>
      </c>
      <c r="AR34" s="21" t="s">
        <v>341</v>
      </c>
      <c r="AS34" s="3"/>
      <c r="AT34" s="28"/>
      <c r="AU34" s="28"/>
      <c r="AV34" s="22">
        <v>5000</v>
      </c>
      <c r="AW34" s="22">
        <v>5000</v>
      </c>
      <c r="AX34" s="35" t="s">
        <v>72</v>
      </c>
      <c r="AY34" s="39">
        <v>5000</v>
      </c>
      <c r="AZ34" s="37"/>
      <c r="BA34" s="34">
        <f t="shared" si="5"/>
        <v>0</v>
      </c>
      <c r="BB34" s="37">
        <v>43835</v>
      </c>
      <c r="BC34" s="35" t="s">
        <v>342</v>
      </c>
      <c r="BD34" s="37"/>
      <c r="BE34" s="27"/>
    </row>
    <row r="35" spans="1:58" ht="17">
      <c r="A35" s="3"/>
      <c r="B35" s="3"/>
      <c r="C35" s="3" t="s">
        <v>343</v>
      </c>
      <c r="D35" s="24" t="s">
        <v>344</v>
      </c>
      <c r="E35" s="22">
        <v>8970330614</v>
      </c>
      <c r="F35" s="23"/>
      <c r="G35" s="23" t="s">
        <v>86</v>
      </c>
      <c r="H35" s="22">
        <v>6000</v>
      </c>
      <c r="I35" s="22">
        <v>6000</v>
      </c>
      <c r="J35" s="5" t="s">
        <v>72</v>
      </c>
      <c r="K35" s="6"/>
      <c r="L35" s="55">
        <v>6000</v>
      </c>
      <c r="M35" s="25">
        <f t="shared" si="6"/>
        <v>0</v>
      </c>
      <c r="N35" s="26">
        <v>43843</v>
      </c>
      <c r="O35" s="6"/>
      <c r="P35" s="1"/>
      <c r="Q35" s="1"/>
      <c r="R35" s="6" t="s">
        <v>131</v>
      </c>
      <c r="U35" s="28">
        <v>107</v>
      </c>
      <c r="V35" s="39"/>
      <c r="W35" s="39" t="s">
        <v>345</v>
      </c>
      <c r="X35" s="21"/>
      <c r="Y35" s="22"/>
      <c r="Z35" s="28"/>
      <c r="AA35" s="28"/>
      <c r="AB35" s="22">
        <v>8000</v>
      </c>
      <c r="AC35" s="22">
        <v>8000</v>
      </c>
      <c r="AD35" s="35" t="s">
        <v>72</v>
      </c>
      <c r="AE35" s="39">
        <v>8000</v>
      </c>
      <c r="AG35" s="34">
        <f t="shared" si="7"/>
        <v>0</v>
      </c>
      <c r="AH35" s="33">
        <v>43844</v>
      </c>
      <c r="AI35" s="39" t="s">
        <v>346</v>
      </c>
      <c r="AJ35" s="33"/>
      <c r="AK35" s="27"/>
      <c r="AL35" s="39" t="s">
        <v>347</v>
      </c>
      <c r="AO35" s="3"/>
      <c r="AP35" s="3"/>
      <c r="AQ35" s="3" t="s">
        <v>348</v>
      </c>
      <c r="AR35" s="21" t="s">
        <v>349</v>
      </c>
      <c r="AS35" s="3"/>
      <c r="AT35" s="28"/>
      <c r="AU35" s="28"/>
      <c r="AV35" s="22">
        <v>5000</v>
      </c>
      <c r="AW35" s="22">
        <v>5000</v>
      </c>
      <c r="AX35" s="44"/>
      <c r="BA35" s="34">
        <f t="shared" si="5"/>
        <v>5000</v>
      </c>
      <c r="BB35" s="37"/>
      <c r="BC35" s="35"/>
      <c r="BD35" s="37"/>
      <c r="BE35" s="27"/>
    </row>
    <row r="36" spans="1:58" ht="17">
      <c r="A36" s="28" t="s">
        <v>350</v>
      </c>
      <c r="B36" s="21"/>
      <c r="C36" s="21" t="s">
        <v>351</v>
      </c>
      <c r="D36" s="24" t="s">
        <v>352</v>
      </c>
      <c r="E36" s="24">
        <v>9481821066</v>
      </c>
      <c r="F36" s="23"/>
      <c r="G36" s="23" t="s">
        <v>86</v>
      </c>
      <c r="H36" s="22">
        <v>8000</v>
      </c>
      <c r="I36" s="22">
        <v>8000</v>
      </c>
      <c r="J36" s="5" t="s">
        <v>72</v>
      </c>
      <c r="K36" s="6">
        <v>500</v>
      </c>
      <c r="L36" s="6">
        <v>7500</v>
      </c>
      <c r="M36" s="25">
        <f t="shared" si="6"/>
        <v>0</v>
      </c>
      <c r="N36" s="26">
        <v>43844</v>
      </c>
      <c r="O36" s="6" t="s">
        <v>353</v>
      </c>
      <c r="P36" s="1"/>
      <c r="Q36" s="1"/>
      <c r="R36" s="1"/>
      <c r="U36" s="3"/>
      <c r="V36" s="39"/>
      <c r="W36" s="39" t="s">
        <v>354</v>
      </c>
      <c r="X36" s="54" t="s">
        <v>355</v>
      </c>
      <c r="Y36" s="22"/>
      <c r="Z36" s="28"/>
      <c r="AA36" s="28"/>
      <c r="AB36" s="22">
        <v>8000</v>
      </c>
      <c r="AC36" s="22">
        <v>8000</v>
      </c>
      <c r="AD36" s="35" t="s">
        <v>72</v>
      </c>
      <c r="AE36" s="39">
        <v>8000</v>
      </c>
      <c r="AG36" s="34">
        <f t="shared" si="7"/>
        <v>0</v>
      </c>
      <c r="AH36" s="33">
        <v>43844</v>
      </c>
      <c r="AI36" s="39" t="s">
        <v>346</v>
      </c>
      <c r="AJ36" s="33"/>
      <c r="AK36" s="27"/>
      <c r="AO36" s="3" t="s">
        <v>356</v>
      </c>
      <c r="AP36" s="21"/>
      <c r="AQ36" s="21" t="s">
        <v>357</v>
      </c>
      <c r="AR36" s="24" t="s">
        <v>358</v>
      </c>
      <c r="AS36" s="22">
        <v>7019277433</v>
      </c>
      <c r="AT36" s="28"/>
      <c r="AU36" s="28"/>
      <c r="AV36" s="22">
        <v>8000</v>
      </c>
      <c r="AW36" s="22">
        <v>8000</v>
      </c>
      <c r="AX36" s="76" t="s">
        <v>302</v>
      </c>
      <c r="BA36" s="34"/>
      <c r="BB36" s="37">
        <v>43834</v>
      </c>
      <c r="BC36" s="35"/>
      <c r="BD36" s="37"/>
      <c r="BE36" s="27"/>
      <c r="BF36" s="39" t="s">
        <v>359</v>
      </c>
    </row>
    <row r="37" spans="1:58" ht="17">
      <c r="A37" s="3"/>
      <c r="B37" s="21"/>
      <c r="C37" s="21" t="s">
        <v>360</v>
      </c>
      <c r="D37" s="24" t="s">
        <v>361</v>
      </c>
      <c r="E37" s="22"/>
      <c r="F37" s="23"/>
      <c r="G37" s="23" t="s">
        <v>86</v>
      </c>
      <c r="H37" s="22">
        <v>8000</v>
      </c>
      <c r="I37" s="22">
        <v>8000</v>
      </c>
      <c r="J37" s="5" t="s">
        <v>72</v>
      </c>
      <c r="K37" s="6">
        <v>8000</v>
      </c>
      <c r="L37" s="6"/>
      <c r="M37" s="25">
        <f t="shared" si="6"/>
        <v>0</v>
      </c>
      <c r="N37" s="26">
        <v>43854</v>
      </c>
      <c r="O37" s="6" t="s">
        <v>238</v>
      </c>
      <c r="P37" s="1"/>
      <c r="Q37" s="27"/>
      <c r="R37" s="1"/>
      <c r="U37" s="28">
        <v>108</v>
      </c>
      <c r="V37" s="39"/>
      <c r="W37" s="39" t="s">
        <v>362</v>
      </c>
      <c r="X37" s="21" t="s">
        <v>363</v>
      </c>
      <c r="Y37" s="105">
        <v>98867741923</v>
      </c>
      <c r="Z37" s="28"/>
      <c r="AA37" s="28"/>
      <c r="AB37" s="24">
        <v>6000</v>
      </c>
      <c r="AC37" s="24">
        <v>6000</v>
      </c>
      <c r="AD37" s="76" t="s">
        <v>82</v>
      </c>
      <c r="AE37" s="39">
        <v>5000</v>
      </c>
      <c r="AG37" s="34">
        <f t="shared" si="7"/>
        <v>1000</v>
      </c>
      <c r="AH37" s="33">
        <v>43855</v>
      </c>
      <c r="AI37" s="39" t="s">
        <v>364</v>
      </c>
      <c r="AJ37" s="32"/>
      <c r="AK37" s="27"/>
      <c r="AO37" s="3"/>
      <c r="AP37" s="3"/>
      <c r="AQ37" s="3" t="s">
        <v>365</v>
      </c>
      <c r="AR37" s="21" t="s">
        <v>366</v>
      </c>
      <c r="AS37" s="3"/>
      <c r="AT37" s="28"/>
      <c r="AU37" s="28"/>
      <c r="AV37" s="22">
        <v>8000</v>
      </c>
      <c r="AW37" s="22">
        <v>8000</v>
      </c>
      <c r="AX37" s="76" t="s">
        <v>302</v>
      </c>
      <c r="BA37" s="34"/>
      <c r="BB37" s="33">
        <v>43838</v>
      </c>
      <c r="BC37" s="80"/>
      <c r="BE37" s="24"/>
      <c r="BF37" s="39" t="s">
        <v>359</v>
      </c>
    </row>
    <row r="38" spans="1:58" ht="17">
      <c r="A38" s="28" t="s">
        <v>367</v>
      </c>
      <c r="B38" s="3"/>
      <c r="C38" s="3" t="s">
        <v>368</v>
      </c>
      <c r="D38" s="24" t="s">
        <v>369</v>
      </c>
      <c r="E38" s="22">
        <v>8129259739</v>
      </c>
      <c r="F38" s="23"/>
      <c r="G38" s="23" t="s">
        <v>86</v>
      </c>
      <c r="H38" s="22">
        <v>5000</v>
      </c>
      <c r="I38" s="22">
        <v>5000</v>
      </c>
      <c r="J38" s="5" t="s">
        <v>72</v>
      </c>
      <c r="K38" s="6">
        <v>5000</v>
      </c>
      <c r="L38" s="26"/>
      <c r="M38" s="25">
        <f t="shared" si="6"/>
        <v>0</v>
      </c>
      <c r="N38" s="26">
        <v>43837</v>
      </c>
      <c r="O38" s="6" t="s">
        <v>370</v>
      </c>
      <c r="P38" s="26"/>
      <c r="Q38" s="27"/>
      <c r="R38" s="1"/>
      <c r="U38" s="3"/>
      <c r="V38" s="39"/>
      <c r="W38" s="39" t="s">
        <v>371</v>
      </c>
      <c r="X38" s="21" t="s">
        <v>372</v>
      </c>
      <c r="Y38" s="24">
        <v>8978912593</v>
      </c>
      <c r="Z38" s="28"/>
      <c r="AA38" s="28"/>
      <c r="AB38" s="24">
        <v>6000</v>
      </c>
      <c r="AC38" s="24">
        <v>6000</v>
      </c>
      <c r="AD38" s="63" t="s">
        <v>72</v>
      </c>
      <c r="AE38" s="40">
        <v>6000</v>
      </c>
      <c r="AF38" s="33"/>
      <c r="AG38" s="34">
        <f t="shared" si="7"/>
        <v>0</v>
      </c>
      <c r="AH38" s="33">
        <v>43849</v>
      </c>
      <c r="AI38" s="39" t="s">
        <v>373</v>
      </c>
      <c r="AK38" s="27"/>
      <c r="AO38" s="3" t="s">
        <v>374</v>
      </c>
      <c r="AP38" s="3"/>
      <c r="AQ38" s="57" t="s">
        <v>375</v>
      </c>
      <c r="AR38" s="24" t="s">
        <v>376</v>
      </c>
      <c r="AS38" s="22">
        <v>7731097986</v>
      </c>
      <c r="AT38" s="28"/>
      <c r="AU38" s="30" t="s">
        <v>78</v>
      </c>
      <c r="AV38" s="22">
        <v>5000</v>
      </c>
      <c r="AW38" s="106"/>
      <c r="AX38" s="76"/>
      <c r="BA38" s="34">
        <f t="shared" ref="BA38:BA50" si="8">AW38-(AY38+AZ38)</f>
        <v>0</v>
      </c>
      <c r="BB38" s="33"/>
      <c r="BC38" s="35"/>
      <c r="BE38" s="27"/>
    </row>
    <row r="39" spans="1:58" ht="17">
      <c r="A39" s="3"/>
      <c r="B39" s="3"/>
      <c r="C39" s="3" t="s">
        <v>377</v>
      </c>
      <c r="D39" s="3"/>
      <c r="E39" s="3"/>
      <c r="F39" s="23"/>
      <c r="G39" s="23" t="s">
        <v>86</v>
      </c>
      <c r="H39" s="22">
        <v>5000</v>
      </c>
      <c r="I39" s="22">
        <v>5000</v>
      </c>
      <c r="J39" s="98" t="s">
        <v>378</v>
      </c>
      <c r="K39" s="1"/>
      <c r="L39" s="6">
        <v>5000</v>
      </c>
      <c r="M39" s="25"/>
      <c r="N39" s="99"/>
      <c r="O39" s="100"/>
      <c r="P39" s="1"/>
      <c r="Q39" s="1"/>
      <c r="R39" s="6" t="s">
        <v>379</v>
      </c>
      <c r="U39" s="28"/>
      <c r="V39" s="36"/>
      <c r="W39" s="36" t="s">
        <v>77</v>
      </c>
      <c r="X39" s="3"/>
      <c r="Y39" s="24"/>
      <c r="Z39" s="23"/>
      <c r="AA39" s="30" t="s">
        <v>78</v>
      </c>
      <c r="AB39" s="24">
        <v>6000</v>
      </c>
      <c r="AC39" s="22"/>
      <c r="AD39" s="44"/>
      <c r="AG39" s="34">
        <f t="shared" si="7"/>
        <v>0</v>
      </c>
      <c r="AH39" s="33"/>
      <c r="AI39" s="82"/>
      <c r="AK39" s="22"/>
      <c r="AO39" s="3"/>
      <c r="AP39" s="21"/>
      <c r="AQ39" s="57" t="s">
        <v>380</v>
      </c>
      <c r="AR39" s="24" t="s">
        <v>381</v>
      </c>
      <c r="AS39" s="22"/>
      <c r="AT39" s="28"/>
      <c r="AU39" s="30" t="s">
        <v>78</v>
      </c>
      <c r="AV39" s="22">
        <v>5000</v>
      </c>
      <c r="AW39" s="22"/>
      <c r="AX39" s="35"/>
      <c r="AZ39" s="37"/>
      <c r="BA39" s="34">
        <f t="shared" si="8"/>
        <v>0</v>
      </c>
      <c r="BB39" s="37"/>
      <c r="BC39" s="35"/>
      <c r="BD39" s="37"/>
      <c r="BE39" s="27"/>
    </row>
    <row r="40" spans="1:58" ht="17">
      <c r="A40" s="3"/>
      <c r="B40" s="57"/>
      <c r="C40" s="57" t="s">
        <v>77</v>
      </c>
      <c r="D40" s="24"/>
      <c r="E40" s="22"/>
      <c r="F40" s="23"/>
      <c r="G40" s="30" t="s">
        <v>78</v>
      </c>
      <c r="H40" s="24">
        <v>5000</v>
      </c>
      <c r="I40" s="22"/>
      <c r="J40" s="10"/>
      <c r="K40" s="1"/>
      <c r="L40" s="26"/>
      <c r="M40" s="25">
        <f t="shared" ref="M40:M50" si="9">I40-(K40+L40)</f>
        <v>0</v>
      </c>
      <c r="N40" s="26"/>
      <c r="O40" s="77"/>
      <c r="P40" s="26"/>
      <c r="Q40" s="1"/>
      <c r="R40" s="1"/>
      <c r="U40" s="28">
        <v>109</v>
      </c>
      <c r="V40" s="39"/>
      <c r="W40" s="39" t="s">
        <v>382</v>
      </c>
      <c r="X40" s="21" t="s">
        <v>383</v>
      </c>
      <c r="Y40" s="24">
        <v>8660781792</v>
      </c>
      <c r="Z40" s="28"/>
      <c r="AA40" s="28"/>
      <c r="AB40" s="22">
        <v>5000</v>
      </c>
      <c r="AC40" s="22">
        <v>5000</v>
      </c>
      <c r="AD40" s="35" t="s">
        <v>72</v>
      </c>
      <c r="AE40" s="39">
        <v>5000</v>
      </c>
      <c r="AG40" s="34">
        <f t="shared" si="7"/>
        <v>0</v>
      </c>
      <c r="AH40" s="33">
        <v>43835</v>
      </c>
      <c r="AI40" s="39" t="s">
        <v>384</v>
      </c>
      <c r="AK40" s="107"/>
      <c r="AO40" s="3"/>
      <c r="AP40" s="21"/>
      <c r="AQ40" s="57" t="s">
        <v>385</v>
      </c>
      <c r="AR40" s="24" t="s">
        <v>386</v>
      </c>
      <c r="AS40" s="22">
        <v>7381101116</v>
      </c>
      <c r="AT40" s="28"/>
      <c r="AU40" s="30" t="s">
        <v>78</v>
      </c>
      <c r="AV40" s="22">
        <v>5000</v>
      </c>
      <c r="AW40" s="22"/>
      <c r="AX40" s="44"/>
      <c r="BA40" s="34">
        <f t="shared" si="8"/>
        <v>0</v>
      </c>
      <c r="BB40" s="37"/>
      <c r="BC40" s="35"/>
      <c r="BD40" s="37"/>
      <c r="BE40" s="27"/>
    </row>
    <row r="41" spans="1:58" ht="17">
      <c r="A41" s="3"/>
      <c r="B41" s="21"/>
      <c r="C41" s="21" t="s">
        <v>387</v>
      </c>
      <c r="D41" s="24" t="s">
        <v>240</v>
      </c>
      <c r="E41" s="22">
        <v>9566494009</v>
      </c>
      <c r="F41" s="23"/>
      <c r="G41" s="23" t="s">
        <v>86</v>
      </c>
      <c r="H41" s="22">
        <v>5000</v>
      </c>
      <c r="I41" s="22">
        <v>5000</v>
      </c>
      <c r="J41" s="5" t="s">
        <v>72</v>
      </c>
      <c r="K41" s="6">
        <v>5000</v>
      </c>
      <c r="L41" s="1"/>
      <c r="M41" s="25">
        <f t="shared" si="9"/>
        <v>0</v>
      </c>
      <c r="N41" s="26">
        <v>43861</v>
      </c>
      <c r="O41" s="6" t="s">
        <v>388</v>
      </c>
      <c r="P41" s="1"/>
      <c r="Q41" s="27"/>
      <c r="R41" s="1"/>
      <c r="U41" s="3"/>
      <c r="V41" s="39"/>
      <c r="W41" s="39" t="s">
        <v>389</v>
      </c>
      <c r="X41" s="21" t="s">
        <v>390</v>
      </c>
      <c r="Y41" s="22">
        <v>8951459699</v>
      </c>
      <c r="Z41" s="28"/>
      <c r="AA41" s="28"/>
      <c r="AB41" s="22">
        <v>5000</v>
      </c>
      <c r="AC41" s="22">
        <v>5000</v>
      </c>
      <c r="AD41" s="35" t="s">
        <v>72</v>
      </c>
      <c r="AE41" s="39">
        <v>5000</v>
      </c>
      <c r="AF41" s="33"/>
      <c r="AG41" s="34">
        <f t="shared" si="7"/>
        <v>0</v>
      </c>
      <c r="AH41" s="33">
        <v>43840</v>
      </c>
      <c r="AI41" s="39" t="s">
        <v>391</v>
      </c>
      <c r="AJ41" s="33"/>
      <c r="AK41" s="27"/>
      <c r="AO41" s="3"/>
      <c r="AP41" s="108"/>
      <c r="AQ41" s="109" t="s">
        <v>392</v>
      </c>
      <c r="AR41" s="24" t="s">
        <v>393</v>
      </c>
      <c r="AS41" s="22">
        <v>9177611206</v>
      </c>
      <c r="AT41" s="28"/>
      <c r="AU41" s="30" t="s">
        <v>78</v>
      </c>
      <c r="AV41" s="22">
        <v>5000</v>
      </c>
      <c r="AW41" s="22"/>
      <c r="AX41" s="35"/>
      <c r="BA41" s="34">
        <f t="shared" si="8"/>
        <v>0</v>
      </c>
      <c r="BB41" s="37"/>
      <c r="BC41" s="35"/>
      <c r="BD41" s="37"/>
      <c r="BE41" s="27"/>
    </row>
    <row r="42" spans="1:58" ht="17">
      <c r="A42" s="28" t="s">
        <v>394</v>
      </c>
      <c r="B42" s="21"/>
      <c r="C42" s="21" t="s">
        <v>395</v>
      </c>
      <c r="D42" s="21" t="s">
        <v>396</v>
      </c>
      <c r="E42" s="3"/>
      <c r="F42" s="23"/>
      <c r="G42" s="23" t="s">
        <v>86</v>
      </c>
      <c r="H42" s="22">
        <v>8000</v>
      </c>
      <c r="I42" s="22">
        <v>8000</v>
      </c>
      <c r="J42" s="5" t="s">
        <v>72</v>
      </c>
      <c r="K42" s="6">
        <v>8000</v>
      </c>
      <c r="L42" s="26"/>
      <c r="M42" s="25">
        <f t="shared" si="9"/>
        <v>0</v>
      </c>
      <c r="N42" s="26">
        <v>43838</v>
      </c>
      <c r="O42" s="6" t="s">
        <v>21</v>
      </c>
      <c r="P42" s="26"/>
      <c r="Q42" s="27"/>
      <c r="R42" s="1"/>
      <c r="U42" s="3"/>
      <c r="V42" s="39"/>
      <c r="W42" s="39" t="s">
        <v>397</v>
      </c>
      <c r="X42" s="3" t="s">
        <v>398</v>
      </c>
      <c r="Y42" s="22">
        <v>9590890726</v>
      </c>
      <c r="Z42" s="28"/>
      <c r="AA42" s="28"/>
      <c r="AB42" s="22">
        <v>5000</v>
      </c>
      <c r="AC42" s="22">
        <v>5000</v>
      </c>
      <c r="AD42" s="35" t="s">
        <v>72</v>
      </c>
      <c r="AF42" s="39">
        <v>5000</v>
      </c>
      <c r="AG42" s="34">
        <f t="shared" si="7"/>
        <v>0</v>
      </c>
      <c r="AH42" s="33">
        <v>43835</v>
      </c>
      <c r="AI42" s="52"/>
      <c r="AK42" s="24"/>
      <c r="AL42" s="39" t="s">
        <v>137</v>
      </c>
      <c r="AM42" s="36"/>
      <c r="AN42" s="36"/>
      <c r="AO42" s="3" t="s">
        <v>399</v>
      </c>
      <c r="AP42" s="21"/>
      <c r="AQ42" s="21" t="s">
        <v>118</v>
      </c>
      <c r="AR42" s="24" t="s">
        <v>400</v>
      </c>
      <c r="AS42" s="22">
        <v>8971247238</v>
      </c>
      <c r="AT42" s="28"/>
      <c r="AU42" s="28"/>
      <c r="AV42" s="22">
        <v>6000</v>
      </c>
      <c r="AW42" s="22">
        <v>6000</v>
      </c>
      <c r="AX42" s="35" t="s">
        <v>72</v>
      </c>
      <c r="AY42" s="39">
        <v>6000</v>
      </c>
      <c r="AZ42" s="104"/>
      <c r="BA42" s="34">
        <f t="shared" si="8"/>
        <v>0</v>
      </c>
      <c r="BB42" s="104">
        <v>43839</v>
      </c>
      <c r="BC42" s="35" t="s">
        <v>401</v>
      </c>
      <c r="BD42" s="104"/>
      <c r="BE42" s="27"/>
    </row>
    <row r="43" spans="1:58" ht="17">
      <c r="A43" s="3"/>
      <c r="B43" s="3"/>
      <c r="C43" s="3" t="s">
        <v>402</v>
      </c>
      <c r="D43" s="3"/>
      <c r="E43" s="3"/>
      <c r="F43" s="23"/>
      <c r="G43" s="23" t="s">
        <v>86</v>
      </c>
      <c r="H43" s="22">
        <v>8000</v>
      </c>
      <c r="I43" s="22">
        <v>8000</v>
      </c>
      <c r="J43" s="5" t="s">
        <v>72</v>
      </c>
      <c r="K43" s="6">
        <v>8000</v>
      </c>
      <c r="L43" s="1"/>
      <c r="M43" s="25">
        <f t="shared" si="9"/>
        <v>0</v>
      </c>
      <c r="N43" s="26">
        <v>43851</v>
      </c>
      <c r="O43" s="6" t="s">
        <v>403</v>
      </c>
      <c r="P43" s="1"/>
      <c r="Q43" s="27"/>
      <c r="R43" s="1"/>
      <c r="U43" s="3"/>
      <c r="V43" s="39"/>
      <c r="W43" s="39" t="s">
        <v>404</v>
      </c>
      <c r="X43" s="21" t="s">
        <v>405</v>
      </c>
      <c r="Y43" s="22"/>
      <c r="Z43" s="28"/>
      <c r="AA43" s="28"/>
      <c r="AB43" s="22">
        <v>5000</v>
      </c>
      <c r="AC43" s="22">
        <v>5000</v>
      </c>
      <c r="AD43" s="63" t="s">
        <v>72</v>
      </c>
      <c r="AE43" s="36"/>
      <c r="AF43" s="39">
        <v>5000</v>
      </c>
      <c r="AG43" s="34">
        <f t="shared" si="7"/>
        <v>0</v>
      </c>
      <c r="AH43" s="33">
        <v>43835</v>
      </c>
      <c r="AK43" s="27"/>
      <c r="AL43" s="39" t="s">
        <v>7</v>
      </c>
      <c r="AO43" s="3"/>
      <c r="AP43" s="3"/>
      <c r="AQ43" s="21" t="s">
        <v>406</v>
      </c>
      <c r="AR43" s="21" t="s">
        <v>407</v>
      </c>
      <c r="AS43" s="3"/>
      <c r="AT43" s="28"/>
      <c r="AU43" s="28"/>
      <c r="AV43" s="22">
        <v>6000</v>
      </c>
      <c r="AW43" s="22">
        <v>6000</v>
      </c>
      <c r="AX43" s="35" t="s">
        <v>72</v>
      </c>
      <c r="AY43" s="39">
        <v>6000</v>
      </c>
      <c r="BA43" s="34">
        <f t="shared" si="8"/>
        <v>0</v>
      </c>
      <c r="BB43" s="33">
        <v>43864</v>
      </c>
      <c r="BC43" s="35" t="s">
        <v>408</v>
      </c>
      <c r="BE43" s="27"/>
    </row>
    <row r="44" spans="1:58" ht="17">
      <c r="A44" s="28" t="s">
        <v>287</v>
      </c>
      <c r="B44" s="3"/>
      <c r="C44" s="3" t="s">
        <v>409</v>
      </c>
      <c r="D44" s="24" t="s">
        <v>410</v>
      </c>
      <c r="E44" s="22">
        <v>9677265583</v>
      </c>
      <c r="F44" s="23"/>
      <c r="G44" s="23" t="s">
        <v>86</v>
      </c>
      <c r="H44" s="22">
        <v>8000</v>
      </c>
      <c r="I44" s="22">
        <v>8000</v>
      </c>
      <c r="J44" s="5" t="s">
        <v>72</v>
      </c>
      <c r="K44" s="6">
        <v>8000</v>
      </c>
      <c r="L44" s="26"/>
      <c r="M44" s="25">
        <f t="shared" si="9"/>
        <v>0</v>
      </c>
      <c r="N44" s="26">
        <v>43838</v>
      </c>
      <c r="O44" s="6" t="s">
        <v>411</v>
      </c>
      <c r="P44" s="26"/>
      <c r="Q44" s="27"/>
      <c r="R44" s="1"/>
      <c r="U44" s="28">
        <v>110</v>
      </c>
      <c r="V44" s="108"/>
      <c r="W44" s="54" t="s">
        <v>412</v>
      </c>
      <c r="X44" s="110" t="s">
        <v>413</v>
      </c>
      <c r="Y44" s="22">
        <v>7709569668</v>
      </c>
      <c r="Z44" s="28"/>
      <c r="AA44" s="28"/>
      <c r="AB44" s="22">
        <v>6000</v>
      </c>
      <c r="AC44" s="22">
        <v>6000</v>
      </c>
      <c r="AD44" s="76" t="s">
        <v>72</v>
      </c>
      <c r="AE44" s="36">
        <v>6000</v>
      </c>
      <c r="AF44" s="33"/>
      <c r="AG44" s="34">
        <f t="shared" si="7"/>
        <v>0</v>
      </c>
      <c r="AH44" s="33">
        <v>43837</v>
      </c>
      <c r="AI44" s="39" t="s">
        <v>8</v>
      </c>
      <c r="AJ44" s="33"/>
      <c r="AK44" s="27"/>
      <c r="AL44" s="39" t="s">
        <v>414</v>
      </c>
      <c r="AO44" s="3"/>
      <c r="AP44" s="21"/>
      <c r="AQ44" s="21" t="s">
        <v>415</v>
      </c>
      <c r="AR44" s="21" t="s">
        <v>416</v>
      </c>
      <c r="AS44" s="3"/>
      <c r="AT44" s="28"/>
      <c r="AU44" s="28"/>
      <c r="AV44" s="22">
        <v>6000</v>
      </c>
      <c r="AW44" s="22">
        <v>6000</v>
      </c>
      <c r="AX44" s="35" t="s">
        <v>72</v>
      </c>
      <c r="AY44" s="39">
        <v>6000</v>
      </c>
      <c r="BA44" s="34">
        <f t="shared" si="8"/>
        <v>0</v>
      </c>
      <c r="BB44" s="33">
        <v>43840</v>
      </c>
      <c r="BC44" s="35" t="s">
        <v>417</v>
      </c>
      <c r="BE44" s="27"/>
    </row>
    <row r="45" spans="1:58" ht="17">
      <c r="A45" s="3"/>
      <c r="B45" s="21"/>
      <c r="C45" s="21" t="s">
        <v>418</v>
      </c>
      <c r="D45" s="3"/>
      <c r="E45" s="3"/>
      <c r="F45" s="23"/>
      <c r="G45" s="23" t="s">
        <v>86</v>
      </c>
      <c r="H45" s="22">
        <v>8000</v>
      </c>
      <c r="I45" s="22">
        <v>8000</v>
      </c>
      <c r="J45" s="5" t="s">
        <v>72</v>
      </c>
      <c r="K45" s="6">
        <v>8000</v>
      </c>
      <c r="L45" s="26"/>
      <c r="M45" s="25">
        <f t="shared" si="9"/>
        <v>0</v>
      </c>
      <c r="N45" s="26">
        <v>43838</v>
      </c>
      <c r="O45" s="6" t="s">
        <v>419</v>
      </c>
      <c r="P45" s="26"/>
      <c r="Q45" s="27"/>
      <c r="R45" s="1"/>
      <c r="U45" s="3"/>
      <c r="V45" s="39"/>
      <c r="W45" s="39" t="s">
        <v>420</v>
      </c>
      <c r="X45" s="3" t="s">
        <v>421</v>
      </c>
      <c r="Y45" s="22">
        <v>9732452552</v>
      </c>
      <c r="Z45" s="28"/>
      <c r="AA45" s="28"/>
      <c r="AB45" s="22">
        <v>6000</v>
      </c>
      <c r="AC45" s="22">
        <v>6000</v>
      </c>
      <c r="AD45" s="35" t="s">
        <v>72</v>
      </c>
      <c r="AE45" s="39">
        <v>6000</v>
      </c>
      <c r="AF45" s="111"/>
      <c r="AG45" s="34">
        <f t="shared" si="7"/>
        <v>0</v>
      </c>
      <c r="AH45" s="111">
        <v>43834</v>
      </c>
      <c r="AI45" s="39" t="s">
        <v>422</v>
      </c>
      <c r="AJ45" s="111"/>
      <c r="AK45" s="112"/>
      <c r="AO45" s="3" t="s">
        <v>423</v>
      </c>
      <c r="AP45" s="3"/>
      <c r="AQ45" s="3" t="s">
        <v>424</v>
      </c>
      <c r="AR45" s="24" t="s">
        <v>425</v>
      </c>
      <c r="AS45" s="22">
        <v>9880967060</v>
      </c>
      <c r="AT45" s="28"/>
      <c r="AU45" s="28"/>
      <c r="AV45" s="22">
        <v>8000</v>
      </c>
      <c r="AW45" s="22">
        <v>8000</v>
      </c>
      <c r="AX45" s="35" t="s">
        <v>72</v>
      </c>
      <c r="AY45" s="39">
        <v>8000</v>
      </c>
      <c r="AZ45" s="22"/>
      <c r="BA45" s="34">
        <f t="shared" si="8"/>
        <v>0</v>
      </c>
      <c r="BB45" s="33">
        <v>43844</v>
      </c>
      <c r="BC45" s="35" t="s">
        <v>426</v>
      </c>
      <c r="BE45" s="27"/>
    </row>
    <row r="46" spans="1:58" ht="13">
      <c r="A46" s="28" t="s">
        <v>290</v>
      </c>
      <c r="B46" s="3"/>
      <c r="C46" s="3" t="s">
        <v>427</v>
      </c>
      <c r="D46" s="22"/>
      <c r="E46" s="22">
        <v>8583022931</v>
      </c>
      <c r="F46" s="23"/>
      <c r="G46" s="23" t="s">
        <v>86</v>
      </c>
      <c r="H46" s="22">
        <v>8000</v>
      </c>
      <c r="I46" s="22">
        <v>8000</v>
      </c>
      <c r="J46" s="5" t="s">
        <v>72</v>
      </c>
      <c r="K46" s="1"/>
      <c r="L46" s="6">
        <v>8000</v>
      </c>
      <c r="M46" s="25">
        <f t="shared" si="9"/>
        <v>0</v>
      </c>
      <c r="N46" s="26">
        <v>43839</v>
      </c>
      <c r="O46" s="6" t="s">
        <v>428</v>
      </c>
      <c r="P46" s="1"/>
      <c r="Q46" s="1"/>
      <c r="R46" s="6" t="s">
        <v>131</v>
      </c>
      <c r="U46" s="21"/>
      <c r="V46" s="36"/>
      <c r="W46" s="36" t="s">
        <v>77</v>
      </c>
      <c r="X46" s="21"/>
      <c r="Y46" s="22"/>
      <c r="Z46" s="23"/>
      <c r="AA46" s="30" t="s">
        <v>78</v>
      </c>
      <c r="AB46" s="24">
        <v>6000</v>
      </c>
      <c r="AC46" s="22"/>
      <c r="AD46" s="44"/>
      <c r="AG46" s="34">
        <f t="shared" si="7"/>
        <v>0</v>
      </c>
      <c r="AH46" s="33"/>
      <c r="AI46" s="52"/>
      <c r="AK46" s="22"/>
      <c r="AO46" s="3"/>
      <c r="AP46" s="86"/>
      <c r="AQ46" s="86" t="s">
        <v>429</v>
      </c>
      <c r="AR46" s="3"/>
      <c r="AS46" s="3"/>
      <c r="AT46" s="28"/>
      <c r="AU46" s="28"/>
      <c r="AV46" s="22">
        <v>8000</v>
      </c>
      <c r="AW46" s="22">
        <v>8000</v>
      </c>
      <c r="AX46" s="35" t="s">
        <v>72</v>
      </c>
      <c r="AZ46" s="24">
        <v>8000</v>
      </c>
      <c r="BA46" s="34">
        <f t="shared" si="8"/>
        <v>0</v>
      </c>
      <c r="BB46" s="33">
        <v>43841</v>
      </c>
      <c r="BC46" s="35" t="s">
        <v>430</v>
      </c>
      <c r="BE46" s="22"/>
      <c r="BF46" s="39" t="s">
        <v>431</v>
      </c>
    </row>
    <row r="47" spans="1:58" ht="17">
      <c r="A47" s="3"/>
      <c r="B47" s="3"/>
      <c r="C47" s="21" t="s">
        <v>432</v>
      </c>
      <c r="D47" s="24" t="s">
        <v>433</v>
      </c>
      <c r="E47" s="22">
        <v>9002156007</v>
      </c>
      <c r="F47" s="23"/>
      <c r="G47" s="23" t="s">
        <v>86</v>
      </c>
      <c r="H47" s="22">
        <v>8000</v>
      </c>
      <c r="I47" s="22">
        <v>8000</v>
      </c>
      <c r="J47" s="5" t="s">
        <v>72</v>
      </c>
      <c r="K47" s="6">
        <v>8000</v>
      </c>
      <c r="L47" s="6"/>
      <c r="M47" s="25">
        <f t="shared" si="9"/>
        <v>0</v>
      </c>
      <c r="N47" s="26">
        <v>43838</v>
      </c>
      <c r="O47" s="6" t="s">
        <v>223</v>
      </c>
      <c r="P47" s="1"/>
      <c r="Q47" s="27"/>
      <c r="R47" s="1"/>
      <c r="U47" s="28">
        <v>201</v>
      </c>
      <c r="V47" s="39"/>
      <c r="W47" s="39" t="s">
        <v>434</v>
      </c>
      <c r="X47" s="21" t="s">
        <v>435</v>
      </c>
      <c r="Y47" s="22">
        <v>9843779095</v>
      </c>
      <c r="Z47" s="28"/>
      <c r="AA47" s="28"/>
      <c r="AB47" s="22">
        <v>6000</v>
      </c>
      <c r="AC47" s="22">
        <v>6000</v>
      </c>
      <c r="AD47" s="35" t="s">
        <v>72</v>
      </c>
      <c r="AE47" s="39">
        <v>6000</v>
      </c>
      <c r="AF47" s="33"/>
      <c r="AG47" s="34">
        <f t="shared" si="7"/>
        <v>0</v>
      </c>
      <c r="AH47" s="33">
        <v>43838</v>
      </c>
      <c r="AI47" s="39" t="s">
        <v>436</v>
      </c>
      <c r="AJ47" s="33"/>
      <c r="AK47" s="27"/>
      <c r="AO47" s="3" t="s">
        <v>437</v>
      </c>
      <c r="AP47" s="3"/>
      <c r="AQ47" s="3" t="s">
        <v>438</v>
      </c>
      <c r="AR47" s="24" t="s">
        <v>439</v>
      </c>
      <c r="AS47" s="22">
        <v>7829708911</v>
      </c>
      <c r="AT47" s="28"/>
      <c r="AU47" s="28"/>
      <c r="AV47" s="22">
        <v>5000</v>
      </c>
      <c r="AW47" s="22">
        <v>5000</v>
      </c>
      <c r="AX47" s="35" t="s">
        <v>72</v>
      </c>
      <c r="AY47" s="39">
        <v>5000</v>
      </c>
      <c r="BA47" s="34">
        <f t="shared" si="8"/>
        <v>0</v>
      </c>
      <c r="BB47" s="37">
        <v>43834</v>
      </c>
      <c r="BC47" s="35" t="s">
        <v>422</v>
      </c>
      <c r="BD47" s="37"/>
      <c r="BE47" s="27"/>
    </row>
    <row r="48" spans="1:58" ht="17">
      <c r="A48" s="28" t="s">
        <v>291</v>
      </c>
      <c r="B48" s="21" t="s">
        <v>440</v>
      </c>
      <c r="C48" s="57" t="s">
        <v>77</v>
      </c>
      <c r="D48" s="24"/>
      <c r="E48" s="24">
        <v>9535901290</v>
      </c>
      <c r="F48" s="23"/>
      <c r="G48" s="30" t="s">
        <v>78</v>
      </c>
      <c r="H48" s="24">
        <v>8000</v>
      </c>
      <c r="I48" s="24"/>
      <c r="J48" s="49"/>
      <c r="K48" s="50"/>
      <c r="L48" s="26"/>
      <c r="M48" s="25">
        <f t="shared" si="9"/>
        <v>0</v>
      </c>
      <c r="N48" s="26"/>
      <c r="O48" s="6"/>
      <c r="P48" s="26"/>
      <c r="Q48" s="27"/>
      <c r="R48" s="1"/>
      <c r="U48" s="3"/>
      <c r="V48" s="39"/>
      <c r="W48" s="39" t="s">
        <v>441</v>
      </c>
      <c r="X48" s="21" t="s">
        <v>442</v>
      </c>
      <c r="Y48" s="22">
        <v>9400951220</v>
      </c>
      <c r="Z48" s="28"/>
      <c r="AA48" s="28"/>
      <c r="AB48" s="22">
        <v>6000</v>
      </c>
      <c r="AC48" s="22">
        <v>6000</v>
      </c>
      <c r="AD48" s="63" t="s">
        <v>72</v>
      </c>
      <c r="AE48" s="40"/>
      <c r="AF48" s="39">
        <v>6000</v>
      </c>
      <c r="AG48" s="34">
        <f t="shared" si="7"/>
        <v>0</v>
      </c>
      <c r="AH48" s="33">
        <v>43839</v>
      </c>
      <c r="AI48" s="39" t="s">
        <v>428</v>
      </c>
      <c r="AJ48" s="33"/>
      <c r="AK48" s="27"/>
      <c r="AL48" s="39" t="s">
        <v>131</v>
      </c>
      <c r="AO48" s="3"/>
      <c r="AP48" s="3"/>
      <c r="AQ48" s="3" t="s">
        <v>443</v>
      </c>
      <c r="AR48" s="24" t="s">
        <v>444</v>
      </c>
      <c r="AS48" s="22">
        <v>8792935062</v>
      </c>
      <c r="AT48" s="28"/>
      <c r="AU48" s="28"/>
      <c r="AV48" s="22">
        <v>5000</v>
      </c>
      <c r="AW48" s="22">
        <v>5000</v>
      </c>
      <c r="AX48" s="35" t="s">
        <v>72</v>
      </c>
      <c r="AY48" s="39">
        <v>5000</v>
      </c>
      <c r="AZ48" s="37"/>
      <c r="BA48" s="34">
        <f t="shared" si="8"/>
        <v>0</v>
      </c>
      <c r="BB48" s="37">
        <v>43841</v>
      </c>
      <c r="BC48" s="35" t="s">
        <v>282</v>
      </c>
      <c r="BD48" s="37"/>
      <c r="BE48" s="27"/>
    </row>
    <row r="49" spans="1:58" ht="17">
      <c r="A49" s="3"/>
      <c r="B49" s="3"/>
      <c r="C49" s="57" t="s">
        <v>25</v>
      </c>
      <c r="D49" s="24"/>
      <c r="E49" s="22"/>
      <c r="F49" s="23"/>
      <c r="G49" s="47" t="s">
        <v>86</v>
      </c>
      <c r="H49" s="24">
        <v>8000</v>
      </c>
      <c r="I49" s="24">
        <v>4750</v>
      </c>
      <c r="J49" s="49" t="s">
        <v>72</v>
      </c>
      <c r="K49" s="50">
        <v>4750</v>
      </c>
      <c r="L49" s="26"/>
      <c r="M49" s="25">
        <f t="shared" si="9"/>
        <v>0</v>
      </c>
      <c r="N49" s="26"/>
      <c r="O49" s="6"/>
      <c r="P49" s="26"/>
      <c r="Q49" s="27"/>
      <c r="R49" s="1"/>
      <c r="U49" s="3"/>
      <c r="V49" s="39"/>
      <c r="W49" s="39" t="s">
        <v>445</v>
      </c>
      <c r="X49" s="21" t="s">
        <v>446</v>
      </c>
      <c r="Y49" s="22">
        <v>8547561486</v>
      </c>
      <c r="Z49" s="28"/>
      <c r="AA49" s="28"/>
      <c r="AB49" s="22">
        <v>6000</v>
      </c>
      <c r="AC49" s="22">
        <v>6000</v>
      </c>
      <c r="AD49" s="35" t="s">
        <v>72</v>
      </c>
      <c r="AE49" s="39">
        <v>6000</v>
      </c>
      <c r="AG49" s="34">
        <f t="shared" si="7"/>
        <v>0</v>
      </c>
      <c r="AH49" s="33">
        <v>43840</v>
      </c>
      <c r="AI49" s="39" t="s">
        <v>447</v>
      </c>
      <c r="AJ49" s="33"/>
      <c r="AK49" s="27"/>
      <c r="AO49" s="3"/>
      <c r="AP49" s="21"/>
      <c r="AQ49" s="21" t="s">
        <v>448</v>
      </c>
      <c r="AR49" s="24" t="s">
        <v>449</v>
      </c>
      <c r="AS49" s="22">
        <v>7259752968</v>
      </c>
      <c r="AT49" s="28"/>
      <c r="AU49" s="28"/>
      <c r="AV49" s="22">
        <v>5000</v>
      </c>
      <c r="AW49" s="22">
        <v>5000</v>
      </c>
      <c r="AX49" s="35" t="s">
        <v>72</v>
      </c>
      <c r="AY49" s="39">
        <v>5000</v>
      </c>
      <c r="BA49" s="34">
        <f t="shared" si="8"/>
        <v>0</v>
      </c>
      <c r="BB49" s="37">
        <v>43854</v>
      </c>
      <c r="BC49" s="35" t="s">
        <v>450</v>
      </c>
      <c r="BD49" s="37"/>
      <c r="BE49" s="27"/>
    </row>
    <row r="50" spans="1:58" ht="17">
      <c r="A50" s="3"/>
      <c r="B50" s="3"/>
      <c r="C50" s="3"/>
      <c r="D50" s="24"/>
      <c r="E50" s="22"/>
      <c r="F50" s="23"/>
      <c r="G50" s="23"/>
      <c r="H50" s="22"/>
      <c r="I50" s="22"/>
      <c r="J50" s="49"/>
      <c r="K50" s="50"/>
      <c r="L50" s="26"/>
      <c r="M50" s="25">
        <f t="shared" si="9"/>
        <v>0</v>
      </c>
      <c r="N50" s="26"/>
      <c r="O50" s="6"/>
      <c r="P50" s="26"/>
      <c r="Q50" s="27"/>
      <c r="R50" s="1"/>
      <c r="U50" s="28">
        <v>202</v>
      </c>
      <c r="V50" s="39"/>
      <c r="W50" s="39" t="s">
        <v>451</v>
      </c>
      <c r="X50" s="3"/>
      <c r="Y50" s="3"/>
      <c r="Z50" s="28"/>
      <c r="AA50" s="28"/>
      <c r="AB50" s="24">
        <v>16000</v>
      </c>
      <c r="AC50" s="24">
        <v>16000</v>
      </c>
      <c r="AD50" s="35" t="s">
        <v>72</v>
      </c>
      <c r="AF50" s="40">
        <v>16000</v>
      </c>
      <c r="AG50" s="34">
        <f t="shared" si="7"/>
        <v>0</v>
      </c>
      <c r="AH50" s="33">
        <v>43836</v>
      </c>
      <c r="AI50" s="39" t="s">
        <v>452</v>
      </c>
      <c r="AK50" s="22"/>
      <c r="AL50" s="40" t="s">
        <v>453</v>
      </c>
      <c r="AO50" s="3"/>
      <c r="AP50" s="21"/>
      <c r="AQ50" s="57" t="s">
        <v>454</v>
      </c>
      <c r="AR50" s="24"/>
      <c r="AS50" s="22"/>
      <c r="AT50" s="28"/>
      <c r="AU50" s="28"/>
      <c r="AV50" s="22">
        <v>5000</v>
      </c>
      <c r="AW50" s="22"/>
      <c r="AX50" s="44"/>
      <c r="BA50" s="34">
        <f t="shared" si="8"/>
        <v>0</v>
      </c>
      <c r="BB50" s="37"/>
      <c r="BC50" s="35"/>
      <c r="BD50" s="37"/>
      <c r="BE50" s="27"/>
    </row>
    <row r="51" spans="1:58" ht="17">
      <c r="A51" s="3"/>
      <c r="B51" s="3"/>
      <c r="C51" s="3"/>
      <c r="D51" s="24"/>
      <c r="E51" s="22"/>
      <c r="F51" s="23"/>
      <c r="G51" s="23"/>
      <c r="H51" s="22"/>
      <c r="I51" s="22"/>
      <c r="J51" s="49"/>
      <c r="K51" s="50"/>
      <c r="L51" s="26"/>
      <c r="M51" s="25"/>
      <c r="N51" s="26"/>
      <c r="O51" s="6"/>
      <c r="P51" s="26"/>
      <c r="Q51" s="27"/>
      <c r="R51" s="1"/>
      <c r="U51" s="28"/>
      <c r="V51" s="39"/>
      <c r="W51" s="39"/>
      <c r="X51" s="3"/>
      <c r="Y51" s="3"/>
      <c r="Z51" s="28"/>
      <c r="AA51" s="28"/>
      <c r="AB51" s="24"/>
      <c r="AC51" s="24"/>
      <c r="AD51" s="35"/>
      <c r="AF51" s="40"/>
      <c r="AG51" s="34"/>
      <c r="AH51" s="33"/>
      <c r="AI51" s="39"/>
      <c r="AK51" s="22"/>
      <c r="AL51" s="40"/>
      <c r="AO51" s="3"/>
      <c r="AP51" s="21"/>
      <c r="AQ51" s="21" t="s">
        <v>455</v>
      </c>
      <c r="AR51" s="24" t="s">
        <v>456</v>
      </c>
      <c r="AS51" s="22"/>
      <c r="AT51" s="28"/>
      <c r="AU51" s="28"/>
      <c r="AV51" s="24">
        <v>5000</v>
      </c>
      <c r="AW51" s="24">
        <v>5000</v>
      </c>
      <c r="AX51" s="35" t="s">
        <v>72</v>
      </c>
      <c r="AY51" s="39">
        <v>5000</v>
      </c>
      <c r="BA51" s="34"/>
      <c r="BB51" s="37">
        <v>43835</v>
      </c>
      <c r="BC51" s="35" t="s">
        <v>238</v>
      </c>
      <c r="BD51" s="37"/>
      <c r="BE51" s="27"/>
      <c r="BF51" s="39" t="s">
        <v>457</v>
      </c>
    </row>
    <row r="52" spans="1:58" ht="17">
      <c r="A52" s="28" t="s">
        <v>458</v>
      </c>
      <c r="B52" s="3"/>
      <c r="C52" s="3" t="s">
        <v>459</v>
      </c>
      <c r="D52" s="21" t="s">
        <v>460</v>
      </c>
      <c r="E52" s="3"/>
      <c r="F52" s="23"/>
      <c r="G52" s="23" t="s">
        <v>86</v>
      </c>
      <c r="H52" s="22">
        <v>8000</v>
      </c>
      <c r="I52" s="22">
        <v>8000</v>
      </c>
      <c r="J52" s="49" t="s">
        <v>72</v>
      </c>
      <c r="K52" s="73"/>
      <c r="L52" s="6">
        <v>8000</v>
      </c>
      <c r="M52" s="25">
        <f t="shared" ref="M52:M64" si="10">I52-(K52+L52)</f>
        <v>0</v>
      </c>
      <c r="N52" s="26">
        <v>43838</v>
      </c>
      <c r="O52" s="100"/>
      <c r="P52" s="1"/>
      <c r="Q52" s="1"/>
      <c r="R52" s="6" t="s">
        <v>137</v>
      </c>
      <c r="U52" s="28">
        <v>203</v>
      </c>
      <c r="V52" s="36"/>
      <c r="W52" s="36" t="s">
        <v>77</v>
      </c>
      <c r="X52" s="3"/>
      <c r="Y52" s="22"/>
      <c r="Z52" s="23"/>
      <c r="AA52" s="30" t="s">
        <v>78</v>
      </c>
      <c r="AB52" s="24">
        <v>6000</v>
      </c>
      <c r="AC52" s="22"/>
      <c r="AD52" s="49"/>
      <c r="AE52" s="50"/>
      <c r="AG52" s="34">
        <f t="shared" ref="AG52:AG79" si="11">AC52-(AF52+AE52)</f>
        <v>0</v>
      </c>
      <c r="AI52" s="52"/>
      <c r="AK52" s="22"/>
      <c r="AO52" s="3" t="s">
        <v>461</v>
      </c>
      <c r="AP52" s="21"/>
      <c r="AQ52" s="21" t="s">
        <v>462</v>
      </c>
      <c r="AR52" s="21" t="s">
        <v>463</v>
      </c>
      <c r="AS52" s="3"/>
      <c r="AT52" s="28"/>
      <c r="AU52" s="28"/>
      <c r="AV52" s="22">
        <v>5000</v>
      </c>
      <c r="AW52" s="22">
        <v>5000</v>
      </c>
      <c r="AX52" s="35"/>
      <c r="BA52" s="34">
        <f t="shared" ref="BA52:BA76" si="12">AW52-(AY52+AZ52)</f>
        <v>5000</v>
      </c>
      <c r="BB52" s="33"/>
      <c r="BC52" s="35"/>
      <c r="BE52" s="27"/>
    </row>
    <row r="53" spans="1:58" ht="17">
      <c r="A53" s="3"/>
      <c r="B53" s="3"/>
      <c r="C53" s="3" t="s">
        <v>464</v>
      </c>
      <c r="D53" s="24" t="s">
        <v>465</v>
      </c>
      <c r="E53" s="22">
        <v>8697237224</v>
      </c>
      <c r="F53" s="23"/>
      <c r="G53" s="23" t="s">
        <v>86</v>
      </c>
      <c r="H53" s="22">
        <v>8000</v>
      </c>
      <c r="I53" s="22">
        <v>8000</v>
      </c>
      <c r="J53" s="5" t="s">
        <v>72</v>
      </c>
      <c r="K53" s="6">
        <v>8000</v>
      </c>
      <c r="L53" s="6"/>
      <c r="M53" s="25">
        <f t="shared" si="10"/>
        <v>0</v>
      </c>
      <c r="N53" s="26">
        <v>43838</v>
      </c>
      <c r="O53" s="6" t="s">
        <v>263</v>
      </c>
      <c r="P53" s="26"/>
      <c r="Q53" s="27"/>
      <c r="R53" s="1"/>
      <c r="U53" s="3"/>
      <c r="V53" s="29"/>
      <c r="W53" s="29" t="s">
        <v>77</v>
      </c>
      <c r="X53" s="3"/>
      <c r="Y53" s="3"/>
      <c r="Z53" s="23"/>
      <c r="AA53" s="30" t="s">
        <v>78</v>
      </c>
      <c r="AB53" s="24">
        <v>6000</v>
      </c>
      <c r="AC53" s="22"/>
      <c r="AD53" s="49"/>
      <c r="AE53" s="50"/>
      <c r="AG53" s="34">
        <f t="shared" si="11"/>
        <v>0</v>
      </c>
      <c r="AI53" s="52"/>
      <c r="AK53" s="22"/>
      <c r="AO53" s="3"/>
      <c r="AP53" s="71"/>
      <c r="AQ53" s="71" t="s">
        <v>466</v>
      </c>
      <c r="AR53" s="50" t="s">
        <v>316</v>
      </c>
      <c r="AS53" s="73">
        <v>7760150835</v>
      </c>
      <c r="AT53" s="113"/>
      <c r="AU53" s="113"/>
      <c r="AV53" s="73">
        <v>5000</v>
      </c>
      <c r="AW53" s="73">
        <v>5000</v>
      </c>
      <c r="AX53" s="5" t="s">
        <v>72</v>
      </c>
      <c r="AY53" s="6">
        <v>5000</v>
      </c>
      <c r="AZ53" s="6"/>
      <c r="BA53" s="34">
        <f t="shared" si="12"/>
        <v>0</v>
      </c>
      <c r="BB53" s="114">
        <v>43837</v>
      </c>
      <c r="BC53" s="5" t="s">
        <v>467</v>
      </c>
      <c r="BD53" s="114"/>
      <c r="BE53" s="27"/>
    </row>
    <row r="54" spans="1:58" ht="17">
      <c r="A54" s="28" t="s">
        <v>468</v>
      </c>
      <c r="B54" s="3"/>
      <c r="C54" s="3" t="s">
        <v>469</v>
      </c>
      <c r="D54" s="24" t="s">
        <v>442</v>
      </c>
      <c r="E54" s="22">
        <v>9538402489</v>
      </c>
      <c r="F54" s="23"/>
      <c r="G54" s="23" t="s">
        <v>86</v>
      </c>
      <c r="H54" s="22">
        <v>5000</v>
      </c>
      <c r="I54" s="22">
        <v>5000</v>
      </c>
      <c r="J54" s="49" t="s">
        <v>72</v>
      </c>
      <c r="K54" s="50">
        <v>1000</v>
      </c>
      <c r="L54" s="6">
        <v>4000</v>
      </c>
      <c r="M54" s="25">
        <f t="shared" si="10"/>
        <v>0</v>
      </c>
      <c r="N54" s="26">
        <v>43839</v>
      </c>
      <c r="O54" s="6" t="s">
        <v>282</v>
      </c>
      <c r="P54" s="1"/>
      <c r="Q54" s="27"/>
      <c r="R54" s="6" t="s">
        <v>470</v>
      </c>
      <c r="U54" s="3"/>
      <c r="V54" s="36"/>
      <c r="W54" s="36" t="s">
        <v>77</v>
      </c>
      <c r="X54" s="3"/>
      <c r="Y54" s="22"/>
      <c r="Z54" s="23"/>
      <c r="AA54" s="30" t="s">
        <v>78</v>
      </c>
      <c r="AB54" s="24">
        <v>6000</v>
      </c>
      <c r="AC54" s="22"/>
      <c r="AD54" s="49"/>
      <c r="AE54" s="50"/>
      <c r="AG54" s="34">
        <f t="shared" si="11"/>
        <v>0</v>
      </c>
      <c r="AI54" s="52"/>
      <c r="AK54" s="22"/>
      <c r="AO54" s="3"/>
      <c r="AP54" s="3"/>
      <c r="AQ54" s="3" t="s">
        <v>471</v>
      </c>
      <c r="AR54" s="24" t="s">
        <v>472</v>
      </c>
      <c r="AS54" s="22">
        <v>8867603994</v>
      </c>
      <c r="AT54" s="28"/>
      <c r="AU54" s="28"/>
      <c r="AV54" s="22">
        <v>5000</v>
      </c>
      <c r="AW54" s="22">
        <v>5000</v>
      </c>
      <c r="AX54" s="115" t="s">
        <v>72</v>
      </c>
      <c r="AY54" s="116">
        <v>5000</v>
      </c>
      <c r="AZ54" s="37"/>
      <c r="BA54" s="34">
        <f t="shared" si="12"/>
        <v>0</v>
      </c>
      <c r="BB54" s="37">
        <v>43839</v>
      </c>
      <c r="BC54" s="35" t="s">
        <v>346</v>
      </c>
      <c r="BD54" s="37"/>
      <c r="BE54" s="27"/>
    </row>
    <row r="55" spans="1:58" ht="17">
      <c r="A55" s="3"/>
      <c r="B55" s="21"/>
      <c r="C55" s="21" t="s">
        <v>473</v>
      </c>
      <c r="D55" s="3"/>
      <c r="E55" s="3"/>
      <c r="F55" s="23"/>
      <c r="G55" s="23" t="s">
        <v>86</v>
      </c>
      <c r="H55" s="22">
        <v>5000</v>
      </c>
      <c r="I55" s="22">
        <v>5000</v>
      </c>
      <c r="J55" s="49" t="s">
        <v>72</v>
      </c>
      <c r="K55" s="50">
        <v>5000</v>
      </c>
      <c r="L55" s="1"/>
      <c r="M55" s="25">
        <f t="shared" si="10"/>
        <v>0</v>
      </c>
      <c r="N55" s="26">
        <v>43838</v>
      </c>
      <c r="O55" s="6" t="s">
        <v>474</v>
      </c>
      <c r="P55" s="1"/>
      <c r="Q55" s="27"/>
      <c r="R55" s="1"/>
      <c r="U55" s="28">
        <v>204</v>
      </c>
      <c r="V55" s="39"/>
      <c r="W55" s="39" t="s">
        <v>475</v>
      </c>
      <c r="X55" s="3" t="s">
        <v>476</v>
      </c>
      <c r="Y55" s="22">
        <v>7402137194</v>
      </c>
      <c r="Z55" s="28"/>
      <c r="AA55" s="28"/>
      <c r="AB55" s="22">
        <v>6000</v>
      </c>
      <c r="AC55" s="22">
        <v>6000</v>
      </c>
      <c r="AD55" s="35" t="s">
        <v>72</v>
      </c>
      <c r="AE55" s="39">
        <v>6000</v>
      </c>
      <c r="AF55" s="33"/>
      <c r="AG55" s="34">
        <f t="shared" si="11"/>
        <v>0</v>
      </c>
      <c r="AH55" s="33">
        <v>43837</v>
      </c>
      <c r="AI55" s="39" t="s">
        <v>477</v>
      </c>
      <c r="AJ55" s="33"/>
      <c r="AK55" s="27"/>
      <c r="AO55" s="3"/>
      <c r="AP55" s="3"/>
      <c r="AQ55" s="3" t="s">
        <v>478</v>
      </c>
      <c r="AR55" s="24" t="s">
        <v>479</v>
      </c>
      <c r="AS55" s="22">
        <v>8317460454</v>
      </c>
      <c r="AT55" s="28"/>
      <c r="AU55" s="28"/>
      <c r="AV55" s="22">
        <v>5000</v>
      </c>
      <c r="AW55" s="22">
        <v>5000</v>
      </c>
      <c r="AX55" s="76"/>
      <c r="AY55" s="36"/>
      <c r="AZ55" s="33"/>
      <c r="BA55" s="34">
        <f t="shared" si="12"/>
        <v>5000</v>
      </c>
      <c r="BB55" s="33"/>
      <c r="BC55" s="35"/>
      <c r="BD55" s="33"/>
      <c r="BE55" s="27"/>
    </row>
    <row r="56" spans="1:58" ht="17">
      <c r="A56" s="3"/>
      <c r="B56" s="3"/>
      <c r="C56" s="3" t="s">
        <v>480</v>
      </c>
      <c r="D56" s="21" t="s">
        <v>481</v>
      </c>
      <c r="E56" s="3"/>
      <c r="F56" s="23"/>
      <c r="G56" s="23" t="s">
        <v>86</v>
      </c>
      <c r="H56" s="22">
        <v>5000</v>
      </c>
      <c r="I56" s="22">
        <v>5000</v>
      </c>
      <c r="J56" s="49" t="s">
        <v>72</v>
      </c>
      <c r="K56" s="50">
        <v>5000</v>
      </c>
      <c r="L56" s="1"/>
      <c r="M56" s="25">
        <f t="shared" si="10"/>
        <v>0</v>
      </c>
      <c r="N56" s="26">
        <v>43836</v>
      </c>
      <c r="O56" s="6" t="s">
        <v>482</v>
      </c>
      <c r="P56" s="1"/>
      <c r="Q56" s="27"/>
      <c r="R56" s="1"/>
      <c r="U56" s="3"/>
      <c r="V56" s="39"/>
      <c r="W56" s="39" t="s">
        <v>483</v>
      </c>
      <c r="X56" s="21" t="s">
        <v>484</v>
      </c>
      <c r="Y56" s="22">
        <v>6360971961</v>
      </c>
      <c r="Z56" s="28"/>
      <c r="AA56" s="28"/>
      <c r="AB56" s="22">
        <v>6000</v>
      </c>
      <c r="AC56" s="22">
        <v>6000</v>
      </c>
      <c r="AD56" s="76" t="s">
        <v>82</v>
      </c>
      <c r="AE56" s="36">
        <v>5000</v>
      </c>
      <c r="AF56" s="33"/>
      <c r="AG56" s="34">
        <f t="shared" si="11"/>
        <v>1000</v>
      </c>
      <c r="AH56" s="33">
        <v>43836</v>
      </c>
      <c r="AI56" s="39" t="s">
        <v>485</v>
      </c>
      <c r="AJ56" s="33"/>
      <c r="AK56" s="27"/>
      <c r="AO56" s="3" t="s">
        <v>486</v>
      </c>
      <c r="AP56" s="21"/>
      <c r="AQ56" s="57" t="s">
        <v>77</v>
      </c>
      <c r="AR56" s="24"/>
      <c r="AS56" s="22"/>
      <c r="AT56" s="28"/>
      <c r="AU56" s="30" t="s">
        <v>78</v>
      </c>
      <c r="AV56" s="24">
        <v>5000</v>
      </c>
      <c r="AW56" s="22"/>
      <c r="AX56" s="44"/>
      <c r="AZ56" s="95"/>
      <c r="BA56" s="34">
        <f t="shared" si="12"/>
        <v>0</v>
      </c>
      <c r="BB56" s="95"/>
      <c r="BC56" s="35"/>
      <c r="BD56" s="95"/>
      <c r="BE56" s="27"/>
    </row>
    <row r="57" spans="1:58" ht="17">
      <c r="A57" s="3"/>
      <c r="B57" s="21"/>
      <c r="C57" s="21" t="s">
        <v>487</v>
      </c>
      <c r="D57" s="21" t="s">
        <v>488</v>
      </c>
      <c r="E57" s="21">
        <v>7975915006</v>
      </c>
      <c r="F57" s="23"/>
      <c r="G57" s="23" t="s">
        <v>86</v>
      </c>
      <c r="H57" s="22">
        <v>5000</v>
      </c>
      <c r="I57" s="22">
        <v>5000</v>
      </c>
      <c r="J57" s="49" t="s">
        <v>72</v>
      </c>
      <c r="K57" s="50">
        <v>5000</v>
      </c>
      <c r="L57" s="6"/>
      <c r="M57" s="25">
        <f t="shared" si="10"/>
        <v>0</v>
      </c>
      <c r="N57" s="26">
        <v>43838</v>
      </c>
      <c r="O57" s="6" t="s">
        <v>130</v>
      </c>
      <c r="P57" s="1"/>
      <c r="Q57" s="27"/>
      <c r="R57" s="1"/>
      <c r="U57" s="3"/>
      <c r="V57" s="39"/>
      <c r="W57" s="39" t="s">
        <v>489</v>
      </c>
      <c r="X57" s="21" t="s">
        <v>490</v>
      </c>
      <c r="Y57" s="22">
        <v>7200978967</v>
      </c>
      <c r="Z57" s="28"/>
      <c r="AA57" s="28"/>
      <c r="AB57" s="22">
        <v>6000</v>
      </c>
      <c r="AC57" s="22">
        <v>6000</v>
      </c>
      <c r="AD57" s="35" t="s">
        <v>72</v>
      </c>
      <c r="AF57" s="39">
        <v>6000</v>
      </c>
      <c r="AG57" s="34">
        <f t="shared" si="11"/>
        <v>0</v>
      </c>
      <c r="AH57" s="33">
        <v>43840</v>
      </c>
      <c r="AI57" s="39" t="s">
        <v>491</v>
      </c>
      <c r="AJ57" s="33"/>
      <c r="AK57" s="22"/>
      <c r="AL57" s="39" t="s">
        <v>131</v>
      </c>
      <c r="AO57" s="3"/>
      <c r="AP57" s="86"/>
      <c r="AQ57" s="86" t="s">
        <v>492</v>
      </c>
      <c r="AR57" s="86" t="s">
        <v>493</v>
      </c>
      <c r="AS57" s="71"/>
      <c r="AT57" s="113"/>
      <c r="AU57" s="113"/>
      <c r="AV57" s="73">
        <v>6000</v>
      </c>
      <c r="AW57" s="73">
        <v>6000</v>
      </c>
      <c r="AX57" s="5" t="s">
        <v>72</v>
      </c>
      <c r="AY57" s="6">
        <v>6000</v>
      </c>
      <c r="AZ57" s="6"/>
      <c r="BA57" s="34">
        <f t="shared" si="12"/>
        <v>0</v>
      </c>
      <c r="BB57" s="26">
        <v>43838</v>
      </c>
      <c r="BC57" s="5" t="s">
        <v>494</v>
      </c>
      <c r="BD57" s="26"/>
      <c r="BE57" s="27"/>
    </row>
    <row r="58" spans="1:58" ht="17">
      <c r="A58" s="28" t="s">
        <v>495</v>
      </c>
      <c r="B58" s="21"/>
      <c r="C58" s="21" t="s">
        <v>496</v>
      </c>
      <c r="D58" s="21" t="s">
        <v>497</v>
      </c>
      <c r="E58" s="21">
        <v>9988558570</v>
      </c>
      <c r="F58" s="23"/>
      <c r="G58" s="23" t="s">
        <v>86</v>
      </c>
      <c r="H58" s="22">
        <v>6000</v>
      </c>
      <c r="I58" s="22">
        <v>6000</v>
      </c>
      <c r="J58" s="5" t="s">
        <v>72</v>
      </c>
      <c r="K58" s="6">
        <v>6000</v>
      </c>
      <c r="L58" s="26"/>
      <c r="M58" s="25">
        <f t="shared" si="10"/>
        <v>0</v>
      </c>
      <c r="N58" s="26">
        <v>43838</v>
      </c>
      <c r="O58" s="6" t="s">
        <v>223</v>
      </c>
      <c r="P58" s="26"/>
      <c r="Q58" s="117"/>
      <c r="R58" s="6"/>
      <c r="U58" s="28">
        <v>205</v>
      </c>
      <c r="V58" s="41"/>
      <c r="W58" s="118" t="s">
        <v>498</v>
      </c>
      <c r="X58" s="3" t="s">
        <v>499</v>
      </c>
      <c r="Y58" s="22">
        <v>7989502070</v>
      </c>
      <c r="Z58" s="23"/>
      <c r="AA58" s="23" t="s">
        <v>86</v>
      </c>
      <c r="AB58" s="24">
        <v>6500</v>
      </c>
      <c r="AC58" s="24">
        <v>6500</v>
      </c>
      <c r="AD58" s="35" t="s">
        <v>72</v>
      </c>
      <c r="AE58" s="39">
        <v>6500</v>
      </c>
      <c r="AF58" s="40"/>
      <c r="AG58" s="34">
        <f t="shared" si="11"/>
        <v>0</v>
      </c>
      <c r="AH58" s="33">
        <v>43838</v>
      </c>
      <c r="AI58" s="39" t="s">
        <v>500</v>
      </c>
      <c r="AJ58" s="33"/>
      <c r="AK58" s="27"/>
      <c r="AO58" s="3"/>
      <c r="AP58" s="3"/>
      <c r="AQ58" s="3" t="s">
        <v>501</v>
      </c>
      <c r="AR58" s="3"/>
      <c r="AS58" s="3"/>
      <c r="AT58" s="28"/>
      <c r="AU58" s="28"/>
      <c r="AV58" s="22">
        <v>6000</v>
      </c>
      <c r="AW58" s="22">
        <v>6000</v>
      </c>
      <c r="AX58" s="35" t="s">
        <v>72</v>
      </c>
      <c r="AY58" s="39">
        <v>6000</v>
      </c>
      <c r="AZ58" s="33"/>
      <c r="BA58" s="34">
        <f t="shared" si="12"/>
        <v>0</v>
      </c>
      <c r="BB58" s="33">
        <v>43838</v>
      </c>
      <c r="BC58" s="35" t="s">
        <v>494</v>
      </c>
      <c r="BD58" s="33"/>
      <c r="BE58" s="27"/>
    </row>
    <row r="59" spans="1:58" ht="17">
      <c r="A59" s="3"/>
      <c r="B59" s="3"/>
      <c r="C59" s="3" t="s">
        <v>502</v>
      </c>
      <c r="D59" s="21" t="s">
        <v>488</v>
      </c>
      <c r="E59" s="3"/>
      <c r="F59" s="23"/>
      <c r="G59" s="23" t="s">
        <v>86</v>
      </c>
      <c r="H59" s="22">
        <v>6000</v>
      </c>
      <c r="I59" s="22">
        <v>6000</v>
      </c>
      <c r="J59" s="5" t="s">
        <v>72</v>
      </c>
      <c r="K59" s="6">
        <v>6000</v>
      </c>
      <c r="L59" s="26"/>
      <c r="M59" s="25">
        <f t="shared" si="10"/>
        <v>0</v>
      </c>
      <c r="N59" s="26">
        <v>43838</v>
      </c>
      <c r="O59" s="6" t="s">
        <v>503</v>
      </c>
      <c r="P59" s="26"/>
      <c r="Q59" s="27"/>
      <c r="R59" s="1"/>
      <c r="U59" s="3"/>
      <c r="V59" s="36"/>
      <c r="W59" s="32" t="s">
        <v>504</v>
      </c>
      <c r="X59" s="21"/>
      <c r="Y59" s="22"/>
      <c r="Z59" s="23"/>
      <c r="AA59" s="23" t="s">
        <v>86</v>
      </c>
      <c r="AB59" s="24">
        <v>6000</v>
      </c>
      <c r="AC59" s="24">
        <v>6000</v>
      </c>
      <c r="AD59" s="44"/>
      <c r="AF59" s="33"/>
      <c r="AG59" s="34">
        <f t="shared" si="11"/>
        <v>6000</v>
      </c>
      <c r="AH59" s="33"/>
      <c r="AI59" s="82"/>
      <c r="AJ59" s="33"/>
      <c r="AK59" s="22"/>
      <c r="AO59" s="3" t="s">
        <v>505</v>
      </c>
      <c r="AP59" s="3"/>
      <c r="AQ59" s="3" t="s">
        <v>506</v>
      </c>
      <c r="AR59" s="24" t="s">
        <v>154</v>
      </c>
      <c r="AS59" s="22">
        <v>9980497534</v>
      </c>
      <c r="AT59" s="28"/>
      <c r="AU59" s="28"/>
      <c r="AV59" s="22">
        <v>5000</v>
      </c>
      <c r="AW59" s="22">
        <v>5000</v>
      </c>
      <c r="AX59" s="23" t="s">
        <v>72</v>
      </c>
      <c r="AY59" s="24">
        <v>5000</v>
      </c>
      <c r="BA59" s="34">
        <f t="shared" si="12"/>
        <v>0</v>
      </c>
      <c r="BB59" s="26">
        <v>43836</v>
      </c>
      <c r="BC59" s="5" t="s">
        <v>507</v>
      </c>
      <c r="BD59" s="26"/>
      <c r="BE59" s="27"/>
      <c r="BF59" s="39" t="s">
        <v>508</v>
      </c>
    </row>
    <row r="60" spans="1:58" ht="17">
      <c r="A60" s="3"/>
      <c r="B60" s="3"/>
      <c r="C60" s="3" t="s">
        <v>509</v>
      </c>
      <c r="D60" s="24" t="s">
        <v>510</v>
      </c>
      <c r="E60" s="22">
        <v>9873687678</v>
      </c>
      <c r="F60" s="23"/>
      <c r="G60" s="23" t="s">
        <v>86</v>
      </c>
      <c r="H60" s="22">
        <v>6000</v>
      </c>
      <c r="I60" s="22">
        <v>6000</v>
      </c>
      <c r="J60" s="5" t="s">
        <v>72</v>
      </c>
      <c r="K60" s="6">
        <v>6000</v>
      </c>
      <c r="L60" s="26"/>
      <c r="M60" s="25">
        <f t="shared" si="10"/>
        <v>0</v>
      </c>
      <c r="N60" s="26">
        <v>43838</v>
      </c>
      <c r="O60" s="6" t="s">
        <v>511</v>
      </c>
      <c r="P60" s="26"/>
      <c r="Q60" s="27"/>
      <c r="R60" s="1"/>
      <c r="U60" s="3"/>
      <c r="V60" s="39"/>
      <c r="W60" s="39" t="s">
        <v>253</v>
      </c>
      <c r="X60" s="3" t="s">
        <v>512</v>
      </c>
      <c r="Y60" s="22">
        <v>9071940038</v>
      </c>
      <c r="Z60" s="28"/>
      <c r="AA60" s="28"/>
      <c r="AB60" s="22">
        <v>6500</v>
      </c>
      <c r="AC60" s="22">
        <v>6500</v>
      </c>
      <c r="AD60" s="35" t="s">
        <v>72</v>
      </c>
      <c r="AE60" s="39">
        <v>6500</v>
      </c>
      <c r="AG60" s="34">
        <f t="shared" si="11"/>
        <v>0</v>
      </c>
      <c r="AH60" s="33">
        <v>43832</v>
      </c>
      <c r="AI60" s="39" t="s">
        <v>513</v>
      </c>
      <c r="AK60" s="22"/>
      <c r="AL60" s="39" t="s">
        <v>514</v>
      </c>
      <c r="AO60" s="3"/>
      <c r="AP60" s="21"/>
      <c r="AQ60" s="21" t="s">
        <v>515</v>
      </c>
      <c r="AR60" s="119" t="s">
        <v>266</v>
      </c>
      <c r="AS60" s="22">
        <v>9505951168</v>
      </c>
      <c r="AT60" s="28"/>
      <c r="AU60" s="28"/>
      <c r="AV60" s="22">
        <v>5000</v>
      </c>
      <c r="AW60" s="22">
        <v>5000</v>
      </c>
      <c r="AX60" s="35" t="s">
        <v>72</v>
      </c>
      <c r="AY60" s="39">
        <v>5000</v>
      </c>
      <c r="BA60" s="34">
        <f t="shared" si="12"/>
        <v>0</v>
      </c>
      <c r="BB60" s="37">
        <v>43832</v>
      </c>
      <c r="BC60" s="35" t="s">
        <v>516</v>
      </c>
      <c r="BD60" s="37"/>
      <c r="BE60" s="27"/>
    </row>
    <row r="61" spans="1:58" ht="17">
      <c r="A61" s="28" t="s">
        <v>517</v>
      </c>
      <c r="B61" s="3"/>
      <c r="C61" s="57" t="s">
        <v>77</v>
      </c>
      <c r="D61" s="3"/>
      <c r="E61" s="3"/>
      <c r="F61" s="23"/>
      <c r="G61" s="30" t="s">
        <v>78</v>
      </c>
      <c r="H61" s="22">
        <v>6000</v>
      </c>
      <c r="I61" s="22"/>
      <c r="J61" s="120"/>
      <c r="K61" s="121"/>
      <c r="L61" s="26"/>
      <c r="M61" s="25">
        <f t="shared" si="10"/>
        <v>0</v>
      </c>
      <c r="N61" s="26"/>
      <c r="O61" s="6"/>
      <c r="P61" s="26"/>
      <c r="Q61" s="27"/>
      <c r="R61" s="6"/>
      <c r="U61" s="28">
        <v>206</v>
      </c>
      <c r="V61" s="39"/>
      <c r="W61" s="39" t="s">
        <v>518</v>
      </c>
      <c r="X61" s="21" t="s">
        <v>519</v>
      </c>
      <c r="Y61" s="3"/>
      <c r="Z61" s="28"/>
      <c r="AA61" s="28"/>
      <c r="AB61" s="22">
        <v>6000</v>
      </c>
      <c r="AC61" s="22">
        <v>6000</v>
      </c>
      <c r="AD61" s="63" t="s">
        <v>72</v>
      </c>
      <c r="AE61" s="40">
        <v>6000</v>
      </c>
      <c r="AF61" s="33"/>
      <c r="AG61" s="34">
        <f t="shared" si="11"/>
        <v>0</v>
      </c>
      <c r="AH61" s="33">
        <v>43834</v>
      </c>
      <c r="AI61" s="39" t="s">
        <v>520</v>
      </c>
      <c r="AJ61" s="33"/>
      <c r="AK61" s="27"/>
      <c r="AL61" s="36" t="s">
        <v>521</v>
      </c>
      <c r="AO61" s="3"/>
      <c r="AP61" s="86"/>
      <c r="AQ61" s="86" t="s">
        <v>522</v>
      </c>
      <c r="AR61" s="50" t="s">
        <v>523</v>
      </c>
      <c r="AS61" s="73">
        <v>9902422482</v>
      </c>
      <c r="AT61" s="113"/>
      <c r="AU61" s="113"/>
      <c r="AV61" s="73">
        <v>5000</v>
      </c>
      <c r="AW61" s="73">
        <v>5000</v>
      </c>
      <c r="AX61" s="23" t="s">
        <v>72</v>
      </c>
      <c r="AY61" s="24">
        <v>5000</v>
      </c>
      <c r="AZ61" s="6"/>
      <c r="BA61" s="34">
        <f t="shared" si="12"/>
        <v>0</v>
      </c>
      <c r="BB61" s="26">
        <v>43836</v>
      </c>
      <c r="BC61" s="5" t="s">
        <v>507</v>
      </c>
      <c r="BD61" s="26"/>
      <c r="BE61" s="27"/>
    </row>
    <row r="62" spans="1:58" ht="17">
      <c r="A62" s="3"/>
      <c r="B62" s="21"/>
      <c r="C62" s="57" t="s">
        <v>77</v>
      </c>
      <c r="D62" s="21"/>
      <c r="E62" s="21"/>
      <c r="F62" s="23"/>
      <c r="G62" s="30" t="s">
        <v>78</v>
      </c>
      <c r="H62" s="22">
        <v>6000</v>
      </c>
      <c r="I62" s="22"/>
      <c r="J62" s="49"/>
      <c r="K62" s="50"/>
      <c r="L62" s="26"/>
      <c r="M62" s="25">
        <f t="shared" si="10"/>
        <v>0</v>
      </c>
      <c r="N62" s="26"/>
      <c r="O62" s="6"/>
      <c r="P62" s="26"/>
      <c r="Q62" s="27"/>
      <c r="R62" s="1"/>
      <c r="U62" s="28"/>
      <c r="V62" s="39"/>
      <c r="W62" s="39" t="s">
        <v>524</v>
      </c>
      <c r="X62" s="21" t="s">
        <v>525</v>
      </c>
      <c r="Y62" s="3"/>
      <c r="Z62" s="28"/>
      <c r="AA62" s="28"/>
      <c r="AB62" s="22">
        <v>6000</v>
      </c>
      <c r="AC62" s="22">
        <v>6000</v>
      </c>
      <c r="AD62" s="63" t="s">
        <v>72</v>
      </c>
      <c r="AE62" s="40">
        <v>6000</v>
      </c>
      <c r="AG62" s="34">
        <f t="shared" si="11"/>
        <v>0</v>
      </c>
      <c r="AH62" s="33">
        <v>43834</v>
      </c>
      <c r="AI62" s="39" t="s">
        <v>520</v>
      </c>
      <c r="AK62" s="27"/>
      <c r="AO62" s="3"/>
      <c r="AP62" s="3"/>
      <c r="AQ62" s="3" t="s">
        <v>526</v>
      </c>
      <c r="AR62" s="43" t="s">
        <v>527</v>
      </c>
      <c r="AS62" s="22">
        <v>9590255983</v>
      </c>
      <c r="AT62" s="28"/>
      <c r="AU62" s="28"/>
      <c r="AV62" s="22">
        <v>5000</v>
      </c>
      <c r="AW62" s="22">
        <v>5000</v>
      </c>
      <c r="AX62" s="23" t="s">
        <v>72</v>
      </c>
      <c r="AY62" s="24">
        <v>5000</v>
      </c>
      <c r="AZ62" s="37"/>
      <c r="BA62" s="34">
        <f t="shared" si="12"/>
        <v>0</v>
      </c>
      <c r="BB62" s="37">
        <v>43837</v>
      </c>
      <c r="BC62" s="35" t="s">
        <v>528</v>
      </c>
      <c r="BD62" s="37"/>
      <c r="BE62" s="27"/>
    </row>
    <row r="63" spans="1:58" ht="17">
      <c r="A63" s="3"/>
      <c r="B63" s="86"/>
      <c r="C63" s="86" t="s">
        <v>529</v>
      </c>
      <c r="D63" s="50" t="s">
        <v>530</v>
      </c>
      <c r="E63" s="73"/>
      <c r="F63" s="49"/>
      <c r="G63" s="49" t="s">
        <v>86</v>
      </c>
      <c r="H63" s="73">
        <v>6000</v>
      </c>
      <c r="I63" s="73">
        <v>6000</v>
      </c>
      <c r="J63" s="5" t="s">
        <v>72</v>
      </c>
      <c r="K63" s="6">
        <v>6000</v>
      </c>
      <c r="L63" s="26"/>
      <c r="M63" s="25">
        <f t="shared" si="10"/>
        <v>0</v>
      </c>
      <c r="N63" s="26">
        <v>43844</v>
      </c>
      <c r="O63" s="6" t="s">
        <v>450</v>
      </c>
      <c r="P63" s="6"/>
      <c r="Q63" s="27"/>
      <c r="R63" s="1"/>
      <c r="U63" s="28"/>
      <c r="V63" s="39"/>
      <c r="W63" s="39" t="s">
        <v>531</v>
      </c>
      <c r="X63" s="21" t="s">
        <v>154</v>
      </c>
      <c r="Y63" s="3"/>
      <c r="Z63" s="28"/>
      <c r="AA63" s="28"/>
      <c r="AB63" s="22">
        <v>6000</v>
      </c>
      <c r="AC63" s="22">
        <v>6000</v>
      </c>
      <c r="AD63" s="63" t="s">
        <v>72</v>
      </c>
      <c r="AE63" s="40">
        <v>6000</v>
      </c>
      <c r="AG63" s="34">
        <f t="shared" si="11"/>
        <v>0</v>
      </c>
      <c r="AH63" s="33">
        <v>43834</v>
      </c>
      <c r="AI63" s="39" t="s">
        <v>520</v>
      </c>
      <c r="AK63" s="27"/>
      <c r="AO63" s="3" t="s">
        <v>532</v>
      </c>
      <c r="AP63" s="3"/>
      <c r="AQ63" s="3" t="s">
        <v>533</v>
      </c>
      <c r="AR63" s="3"/>
      <c r="AS63" s="3"/>
      <c r="AT63" s="28"/>
      <c r="AU63" s="28"/>
      <c r="AV63" s="22">
        <v>6000</v>
      </c>
      <c r="AW63" s="22">
        <v>6000</v>
      </c>
      <c r="AX63" s="44"/>
      <c r="BA63" s="34">
        <f t="shared" si="12"/>
        <v>6000</v>
      </c>
      <c r="BB63" s="33"/>
      <c r="BC63" s="80"/>
      <c r="BE63" s="22"/>
    </row>
    <row r="64" spans="1:58" ht="17">
      <c r="A64" s="28" t="s">
        <v>534</v>
      </c>
      <c r="B64" s="3"/>
      <c r="C64" s="3" t="s">
        <v>535</v>
      </c>
      <c r="D64" s="22"/>
      <c r="E64" s="22">
        <v>9740822322</v>
      </c>
      <c r="F64" s="23"/>
      <c r="G64" s="23" t="s">
        <v>86</v>
      </c>
      <c r="H64" s="22">
        <v>8000</v>
      </c>
      <c r="I64" s="22">
        <v>8000</v>
      </c>
      <c r="J64" s="49" t="s">
        <v>72</v>
      </c>
      <c r="K64" s="50">
        <v>8000</v>
      </c>
      <c r="L64" s="6"/>
      <c r="M64" s="25">
        <f t="shared" si="10"/>
        <v>0</v>
      </c>
      <c r="N64" s="26">
        <v>43838</v>
      </c>
      <c r="O64" s="6" t="s">
        <v>205</v>
      </c>
      <c r="P64" s="1"/>
      <c r="Q64" s="27"/>
      <c r="R64" s="1"/>
      <c r="U64" s="28">
        <v>207</v>
      </c>
      <c r="V64" s="39"/>
      <c r="W64" s="39" t="s">
        <v>536</v>
      </c>
      <c r="X64" s="3" t="s">
        <v>109</v>
      </c>
      <c r="Y64" s="22">
        <v>9788480272</v>
      </c>
      <c r="Z64" s="23"/>
      <c r="AA64" s="23"/>
      <c r="AB64" s="24">
        <v>5000</v>
      </c>
      <c r="AC64" s="24">
        <v>5000</v>
      </c>
      <c r="AD64" s="35" t="s">
        <v>72</v>
      </c>
      <c r="AE64" s="39">
        <v>5000</v>
      </c>
      <c r="AG64" s="34">
        <f t="shared" si="11"/>
        <v>0</v>
      </c>
      <c r="AH64" s="33">
        <v>43838</v>
      </c>
      <c r="AI64" s="39" t="s">
        <v>314</v>
      </c>
      <c r="AK64" s="27"/>
      <c r="AL64" s="39" t="s">
        <v>537</v>
      </c>
      <c r="AO64" s="3"/>
      <c r="AP64" s="71"/>
      <c r="AQ64" s="71" t="s">
        <v>538</v>
      </c>
      <c r="AR64" s="22" t="s">
        <v>204</v>
      </c>
      <c r="AS64" s="3"/>
      <c r="AT64" s="28"/>
      <c r="AU64" s="28"/>
      <c r="AV64" s="22">
        <v>6000</v>
      </c>
      <c r="AW64" s="22">
        <v>6000</v>
      </c>
      <c r="AX64" s="35" t="s">
        <v>72</v>
      </c>
      <c r="AZ64" s="39">
        <v>6000</v>
      </c>
      <c r="BA64" s="34">
        <f t="shared" si="12"/>
        <v>0</v>
      </c>
      <c r="BB64" s="33">
        <v>43838</v>
      </c>
      <c r="BC64" s="80"/>
      <c r="BE64" s="22"/>
      <c r="BF64" s="39" t="s">
        <v>539</v>
      </c>
    </row>
    <row r="65" spans="1:58" ht="17">
      <c r="A65" s="3"/>
      <c r="B65" s="21"/>
      <c r="C65" s="21" t="s">
        <v>540</v>
      </c>
      <c r="D65" s="24" t="s">
        <v>541</v>
      </c>
      <c r="E65" s="22">
        <v>9818458631</v>
      </c>
      <c r="F65" s="23"/>
      <c r="G65" s="23" t="s">
        <v>86</v>
      </c>
      <c r="H65" s="24">
        <v>7500</v>
      </c>
      <c r="I65" s="24">
        <v>7500</v>
      </c>
      <c r="J65" s="122" t="s">
        <v>542</v>
      </c>
      <c r="K65" s="73"/>
      <c r="L65" s="6">
        <v>7500</v>
      </c>
      <c r="M65" s="25"/>
      <c r="N65" s="26"/>
      <c r="O65" s="100"/>
      <c r="P65" s="1"/>
      <c r="Q65" s="1"/>
      <c r="R65" s="6" t="s">
        <v>303</v>
      </c>
      <c r="U65" s="3"/>
      <c r="V65" s="39"/>
      <c r="W65" s="39" t="s">
        <v>543</v>
      </c>
      <c r="X65" s="3" t="s">
        <v>544</v>
      </c>
      <c r="Y65" s="22">
        <v>7010091538</v>
      </c>
      <c r="Z65" s="23"/>
      <c r="AA65" s="23"/>
      <c r="AB65" s="24">
        <v>5000</v>
      </c>
      <c r="AC65" s="24">
        <v>5000</v>
      </c>
      <c r="AD65" s="35" t="s">
        <v>72</v>
      </c>
      <c r="AE65" s="39">
        <v>5000</v>
      </c>
      <c r="AG65" s="34">
        <f t="shared" si="11"/>
        <v>0</v>
      </c>
      <c r="AH65" s="33">
        <v>43838</v>
      </c>
      <c r="AI65" s="39" t="s">
        <v>314</v>
      </c>
      <c r="AK65" s="27"/>
      <c r="AO65" s="3"/>
      <c r="AP65" s="71"/>
      <c r="AQ65" s="71" t="s">
        <v>545</v>
      </c>
      <c r="AR65" s="22" t="s">
        <v>442</v>
      </c>
      <c r="AS65" s="3"/>
      <c r="AT65" s="28"/>
      <c r="AU65" s="28"/>
      <c r="AV65" s="22">
        <v>6000</v>
      </c>
      <c r="AW65" s="22">
        <v>6000</v>
      </c>
      <c r="AX65" s="35" t="s">
        <v>72</v>
      </c>
      <c r="AZ65" s="39">
        <v>6000</v>
      </c>
      <c r="BA65" s="34">
        <f t="shared" si="12"/>
        <v>0</v>
      </c>
      <c r="BB65" s="33">
        <v>43838</v>
      </c>
      <c r="BC65" s="80"/>
      <c r="BE65" s="22"/>
      <c r="BF65" s="39" t="s">
        <v>539</v>
      </c>
    </row>
    <row r="66" spans="1:58" ht="17">
      <c r="A66" s="28" t="s">
        <v>546</v>
      </c>
      <c r="B66" s="21"/>
      <c r="C66" s="21" t="s">
        <v>547</v>
      </c>
      <c r="D66" s="24" t="s">
        <v>544</v>
      </c>
      <c r="E66" s="22">
        <v>8807192924</v>
      </c>
      <c r="F66" s="23"/>
      <c r="G66" s="23" t="s">
        <v>86</v>
      </c>
      <c r="H66" s="22">
        <v>5000</v>
      </c>
      <c r="I66" s="22">
        <v>5000</v>
      </c>
      <c r="J66" s="5" t="s">
        <v>72</v>
      </c>
      <c r="K66" s="6">
        <v>5000</v>
      </c>
      <c r="L66" s="26"/>
      <c r="M66" s="25">
        <f t="shared" ref="M66:M79" si="13">I66-(K66+L66)</f>
        <v>0</v>
      </c>
      <c r="N66" s="26">
        <v>43835</v>
      </c>
      <c r="O66" s="6" t="s">
        <v>113</v>
      </c>
      <c r="P66" s="26"/>
      <c r="Q66" s="27"/>
      <c r="R66" s="1"/>
      <c r="U66" s="3"/>
      <c r="V66" s="39"/>
      <c r="W66" s="39" t="s">
        <v>548</v>
      </c>
      <c r="X66" s="21" t="s">
        <v>549</v>
      </c>
      <c r="Y66" s="22">
        <v>8870261021</v>
      </c>
      <c r="Z66" s="23"/>
      <c r="AA66" s="23"/>
      <c r="AB66" s="24">
        <v>5000</v>
      </c>
      <c r="AC66" s="24">
        <v>5000</v>
      </c>
      <c r="AD66" s="35" t="s">
        <v>72</v>
      </c>
      <c r="AE66" s="39">
        <v>5000</v>
      </c>
      <c r="AF66" s="33"/>
      <c r="AG66" s="34">
        <f t="shared" si="11"/>
        <v>0</v>
      </c>
      <c r="AH66" s="33">
        <v>43838</v>
      </c>
      <c r="AI66" s="39" t="s">
        <v>500</v>
      </c>
      <c r="AJ66" s="33"/>
      <c r="AK66" s="27"/>
      <c r="AO66" s="3" t="s">
        <v>550</v>
      </c>
      <c r="AP66" s="71"/>
      <c r="AQ66" s="78" t="s">
        <v>77</v>
      </c>
      <c r="AR66" s="22"/>
      <c r="AS66" s="22"/>
      <c r="AT66" s="28"/>
      <c r="AU66" s="30" t="s">
        <v>78</v>
      </c>
      <c r="AV66" s="24">
        <v>6000</v>
      </c>
      <c r="AW66" s="24"/>
      <c r="AX66" s="44"/>
      <c r="BA66" s="34">
        <f t="shared" si="12"/>
        <v>0</v>
      </c>
      <c r="BC66" s="80"/>
      <c r="BE66" s="22"/>
    </row>
    <row r="67" spans="1:58" ht="17">
      <c r="A67" s="3"/>
      <c r="B67" s="21"/>
      <c r="C67" s="57" t="s">
        <v>77</v>
      </c>
      <c r="D67" s="24"/>
      <c r="E67" s="22"/>
      <c r="F67" s="23"/>
      <c r="G67" s="30" t="s">
        <v>78</v>
      </c>
      <c r="H67" s="22">
        <v>5000</v>
      </c>
      <c r="I67" s="22"/>
      <c r="J67" s="5"/>
      <c r="K67" s="6"/>
      <c r="L67" s="26"/>
      <c r="M67" s="25">
        <f t="shared" si="13"/>
        <v>0</v>
      </c>
      <c r="N67" s="26"/>
      <c r="O67" s="6"/>
      <c r="P67" s="26"/>
      <c r="Q67" s="27"/>
      <c r="R67" s="1"/>
      <c r="S67" s="39"/>
      <c r="T67" s="39">
        <v>0</v>
      </c>
      <c r="U67" s="28"/>
      <c r="V67" s="39"/>
      <c r="W67" s="39" t="s">
        <v>551</v>
      </c>
      <c r="Z67" s="35"/>
      <c r="AA67" s="35"/>
      <c r="AB67" s="39">
        <v>5000</v>
      </c>
      <c r="AC67" s="39">
        <v>5000</v>
      </c>
      <c r="AD67" s="44"/>
      <c r="AG67" s="34">
        <f t="shared" si="11"/>
        <v>5000</v>
      </c>
      <c r="AH67" s="33"/>
      <c r="AJ67" s="33"/>
      <c r="AK67" s="27"/>
      <c r="AO67" s="3"/>
      <c r="AP67" s="3"/>
      <c r="AQ67" s="57" t="s">
        <v>77</v>
      </c>
      <c r="AR67" s="123"/>
      <c r="AS67" s="124"/>
      <c r="AT67" s="125"/>
      <c r="AU67" s="30" t="s">
        <v>78</v>
      </c>
      <c r="AV67" s="24">
        <v>6000</v>
      </c>
      <c r="AW67" s="22"/>
      <c r="AX67" s="44"/>
      <c r="AZ67" s="37"/>
      <c r="BA67" s="34">
        <f t="shared" si="12"/>
        <v>0</v>
      </c>
      <c r="BB67" s="37"/>
      <c r="BC67" s="35"/>
      <c r="BD67" s="37"/>
      <c r="BE67" s="27"/>
    </row>
    <row r="68" spans="1:58" ht="17">
      <c r="A68" s="3"/>
      <c r="B68" s="21"/>
      <c r="C68" s="21" t="s">
        <v>506</v>
      </c>
      <c r="D68" s="24" t="s">
        <v>552</v>
      </c>
      <c r="E68" s="24">
        <v>9535017794</v>
      </c>
      <c r="F68" s="23"/>
      <c r="G68" s="23" t="s">
        <v>86</v>
      </c>
      <c r="H68" s="22">
        <v>5000</v>
      </c>
      <c r="I68" s="22">
        <v>5000</v>
      </c>
      <c r="J68" s="5" t="s">
        <v>72</v>
      </c>
      <c r="K68" s="6">
        <v>5000</v>
      </c>
      <c r="L68" s="1"/>
      <c r="M68" s="25">
        <f t="shared" si="13"/>
        <v>0</v>
      </c>
      <c r="N68" s="99">
        <v>43855</v>
      </c>
      <c r="O68" s="6" t="s">
        <v>553</v>
      </c>
      <c r="P68" s="1"/>
      <c r="Q68" s="27"/>
      <c r="R68" s="1"/>
      <c r="U68" s="28">
        <v>208</v>
      </c>
      <c r="V68" s="39"/>
      <c r="W68" s="39" t="s">
        <v>554</v>
      </c>
      <c r="X68" s="3" t="s">
        <v>81</v>
      </c>
      <c r="Y68" s="22">
        <v>8084997913</v>
      </c>
      <c r="Z68" s="28"/>
      <c r="AA68" s="28"/>
      <c r="AB68" s="22">
        <v>8000</v>
      </c>
      <c r="AC68" s="22">
        <v>8000</v>
      </c>
      <c r="AD68" s="23" t="s">
        <v>72</v>
      </c>
      <c r="AE68" s="24">
        <v>8000</v>
      </c>
      <c r="AG68" s="34">
        <f t="shared" si="11"/>
        <v>0</v>
      </c>
      <c r="AH68" s="33">
        <v>43833</v>
      </c>
      <c r="AI68" s="39" t="s">
        <v>193</v>
      </c>
      <c r="AJ68" s="33"/>
      <c r="AK68" s="27"/>
      <c r="AO68" s="3" t="s">
        <v>555</v>
      </c>
      <c r="AP68" s="3"/>
      <c r="AQ68" s="3" t="s">
        <v>556</v>
      </c>
      <c r="AR68" s="24" t="s">
        <v>557</v>
      </c>
      <c r="AS68" s="22">
        <v>9611210256</v>
      </c>
      <c r="AT68" s="28"/>
      <c r="AU68" s="28"/>
      <c r="AV68" s="22">
        <v>5000</v>
      </c>
      <c r="AW68" s="22">
        <v>5000</v>
      </c>
      <c r="AX68" s="35" t="s">
        <v>72</v>
      </c>
      <c r="AY68" s="39">
        <v>5000</v>
      </c>
      <c r="AZ68" s="37"/>
      <c r="BA68" s="34">
        <f t="shared" si="12"/>
        <v>0</v>
      </c>
      <c r="BB68" s="37">
        <v>43835</v>
      </c>
      <c r="BC68" s="35" t="s">
        <v>89</v>
      </c>
      <c r="BD68" s="37"/>
      <c r="BE68" s="27"/>
    </row>
    <row r="69" spans="1:58" ht="17">
      <c r="A69" s="3"/>
      <c r="B69" s="86"/>
      <c r="C69" s="78" t="s">
        <v>77</v>
      </c>
      <c r="D69" s="24"/>
      <c r="E69" s="22"/>
      <c r="F69" s="23"/>
      <c r="G69" s="30" t="s">
        <v>78</v>
      </c>
      <c r="H69" s="24">
        <v>5000</v>
      </c>
      <c r="I69" s="24"/>
      <c r="J69" s="5"/>
      <c r="K69" s="6"/>
      <c r="L69" s="26"/>
      <c r="M69" s="25">
        <f t="shared" si="13"/>
        <v>0</v>
      </c>
      <c r="N69" s="26"/>
      <c r="O69" s="100"/>
      <c r="P69" s="1"/>
      <c r="Q69" s="27"/>
      <c r="R69" s="1"/>
      <c r="U69" s="3"/>
      <c r="V69" s="39"/>
      <c r="W69" s="39" t="s">
        <v>558</v>
      </c>
      <c r="X69" s="3" t="s">
        <v>559</v>
      </c>
      <c r="Y69" s="22">
        <v>8871259422</v>
      </c>
      <c r="Z69" s="28"/>
      <c r="AA69" s="28"/>
      <c r="AB69" s="22">
        <v>8000</v>
      </c>
      <c r="AC69" s="22">
        <v>8000</v>
      </c>
      <c r="AD69" s="35" t="s">
        <v>72</v>
      </c>
      <c r="AE69" s="39">
        <v>8000</v>
      </c>
      <c r="AG69" s="34">
        <f t="shared" si="11"/>
        <v>0</v>
      </c>
      <c r="AH69" s="33">
        <v>43833</v>
      </c>
      <c r="AI69" s="39" t="s">
        <v>560</v>
      </c>
      <c r="AJ69" s="33"/>
      <c r="AK69" s="27"/>
      <c r="AO69" s="3"/>
      <c r="AP69" s="3"/>
      <c r="AQ69" s="46" t="s">
        <v>561</v>
      </c>
      <c r="AR69" s="22"/>
      <c r="AS69" s="22">
        <v>8722686814</v>
      </c>
      <c r="AT69" s="28"/>
      <c r="AU69" s="30"/>
      <c r="AV69" s="22">
        <v>5000</v>
      </c>
      <c r="AW69" s="24">
        <v>5000</v>
      </c>
      <c r="AX69" s="76"/>
      <c r="AY69" s="36"/>
      <c r="BA69" s="34">
        <f t="shared" si="12"/>
        <v>5000</v>
      </c>
      <c r="BB69" s="33"/>
      <c r="BC69" s="35"/>
      <c r="BE69" s="27"/>
    </row>
    <row r="70" spans="1:58" ht="17">
      <c r="A70" s="28" t="s">
        <v>562</v>
      </c>
      <c r="B70" s="3"/>
      <c r="C70" s="21" t="s">
        <v>563</v>
      </c>
      <c r="D70" s="21" t="s">
        <v>564</v>
      </c>
      <c r="E70" s="3"/>
      <c r="F70" s="23"/>
      <c r="G70" s="23" t="s">
        <v>86</v>
      </c>
      <c r="H70" s="22">
        <v>6000</v>
      </c>
      <c r="I70" s="22">
        <v>6000</v>
      </c>
      <c r="J70" s="49" t="s">
        <v>72</v>
      </c>
      <c r="K70" s="50">
        <v>6000</v>
      </c>
      <c r="L70" s="29"/>
      <c r="M70" s="25">
        <f t="shared" si="13"/>
        <v>0</v>
      </c>
      <c r="N70" s="26">
        <v>43858</v>
      </c>
      <c r="O70" s="6" t="s">
        <v>516</v>
      </c>
      <c r="P70" s="1"/>
      <c r="Q70" s="27"/>
      <c r="R70" s="87"/>
      <c r="U70" s="28">
        <v>209</v>
      </c>
      <c r="V70" s="39"/>
      <c r="W70" s="39" t="s">
        <v>565</v>
      </c>
      <c r="X70" s="21" t="s">
        <v>566</v>
      </c>
      <c r="Y70" s="22">
        <v>8527152569</v>
      </c>
      <c r="Z70" s="28"/>
      <c r="AA70" s="28"/>
      <c r="AB70" s="22">
        <v>5000</v>
      </c>
      <c r="AC70" s="22">
        <v>5000</v>
      </c>
      <c r="AD70" s="35" t="s">
        <v>72</v>
      </c>
      <c r="AE70" s="39">
        <v>5000</v>
      </c>
      <c r="AF70" s="33"/>
      <c r="AG70" s="34">
        <f t="shared" si="11"/>
        <v>0</v>
      </c>
      <c r="AH70" s="33">
        <v>43836</v>
      </c>
      <c r="AI70" s="39" t="s">
        <v>278</v>
      </c>
      <c r="AJ70" s="33"/>
      <c r="AK70" s="27"/>
      <c r="AO70" s="3"/>
      <c r="AP70" s="3"/>
      <c r="AQ70" s="21" t="s">
        <v>567</v>
      </c>
      <c r="AR70" s="21" t="s">
        <v>568</v>
      </c>
      <c r="AS70" s="22">
        <v>7892578487</v>
      </c>
      <c r="AT70" s="28"/>
      <c r="AU70" s="28"/>
      <c r="AV70" s="24">
        <v>5000</v>
      </c>
      <c r="AW70" s="24">
        <v>5000</v>
      </c>
      <c r="AX70" s="35" t="s">
        <v>72</v>
      </c>
      <c r="AY70" s="39">
        <v>5000</v>
      </c>
      <c r="BA70" s="34">
        <f t="shared" si="12"/>
        <v>0</v>
      </c>
      <c r="BB70" s="37">
        <v>43865</v>
      </c>
      <c r="BC70" s="126">
        <v>0.91666666666666663</v>
      </c>
      <c r="BD70" s="37"/>
      <c r="BE70" s="27"/>
    </row>
    <row r="71" spans="1:58" ht="17">
      <c r="A71" s="3"/>
      <c r="B71" s="21"/>
      <c r="C71" s="21" t="s">
        <v>569</v>
      </c>
      <c r="D71" s="21" t="s">
        <v>570</v>
      </c>
      <c r="E71" s="3"/>
      <c r="F71" s="23"/>
      <c r="G71" s="23" t="s">
        <v>86</v>
      </c>
      <c r="H71" s="22">
        <v>6000</v>
      </c>
      <c r="I71" s="22">
        <v>6000</v>
      </c>
      <c r="J71" s="5" t="s">
        <v>72</v>
      </c>
      <c r="K71" s="6">
        <v>6000</v>
      </c>
      <c r="L71" s="6"/>
      <c r="M71" s="25">
        <f t="shared" si="13"/>
        <v>0</v>
      </c>
      <c r="N71" s="26">
        <v>43844</v>
      </c>
      <c r="O71" s="6" t="s">
        <v>571</v>
      </c>
      <c r="P71" s="26"/>
      <c r="Q71" s="27"/>
      <c r="R71" s="29"/>
      <c r="U71" s="3"/>
      <c r="V71" s="127"/>
      <c r="W71" s="128" t="s">
        <v>572</v>
      </c>
      <c r="X71" s="21"/>
      <c r="Y71" s="22"/>
      <c r="Z71" s="23"/>
      <c r="AA71" s="23"/>
      <c r="AB71" s="24">
        <v>5000</v>
      </c>
      <c r="AC71" s="24">
        <v>5000</v>
      </c>
      <c r="AD71" s="35"/>
      <c r="AF71" s="33"/>
      <c r="AG71" s="34">
        <f t="shared" si="11"/>
        <v>5000</v>
      </c>
      <c r="AH71" s="33"/>
      <c r="AI71" s="82"/>
      <c r="AJ71" s="33"/>
      <c r="AK71" s="27"/>
      <c r="AO71" s="3"/>
      <c r="AP71" s="3"/>
      <c r="AQ71" s="3" t="s">
        <v>538</v>
      </c>
      <c r="AR71" s="21" t="s">
        <v>573</v>
      </c>
      <c r="AS71" s="3"/>
      <c r="AT71" s="28"/>
      <c r="AU71" s="28"/>
      <c r="AV71" s="22">
        <v>5000</v>
      </c>
      <c r="AW71" s="22">
        <v>5000</v>
      </c>
      <c r="AX71" s="35" t="s">
        <v>72</v>
      </c>
      <c r="AY71" s="39">
        <v>5000</v>
      </c>
      <c r="AZ71" s="37"/>
      <c r="BA71" s="34">
        <f t="shared" si="12"/>
        <v>0</v>
      </c>
      <c r="BB71" s="37">
        <v>43836</v>
      </c>
      <c r="BC71" s="35" t="s">
        <v>450</v>
      </c>
      <c r="BD71" s="37"/>
      <c r="BE71" s="27"/>
    </row>
    <row r="72" spans="1:58" ht="17">
      <c r="A72" s="3"/>
      <c r="B72" s="21"/>
      <c r="C72" s="21" t="s">
        <v>574</v>
      </c>
      <c r="D72" s="21" t="s">
        <v>460</v>
      </c>
      <c r="E72" s="3"/>
      <c r="F72" s="23"/>
      <c r="G72" s="23" t="s">
        <v>86</v>
      </c>
      <c r="H72" s="22">
        <v>6000</v>
      </c>
      <c r="I72" s="22">
        <v>6000</v>
      </c>
      <c r="J72" s="5" t="s">
        <v>72</v>
      </c>
      <c r="K72" s="6">
        <v>6000</v>
      </c>
      <c r="L72" s="6"/>
      <c r="M72" s="25">
        <f t="shared" si="13"/>
        <v>0</v>
      </c>
      <c r="N72" s="26">
        <v>43850</v>
      </c>
      <c r="O72" s="6" t="s">
        <v>575</v>
      </c>
      <c r="P72" s="26"/>
      <c r="Q72" s="1"/>
      <c r="R72" s="6"/>
      <c r="U72" s="3"/>
      <c r="V72" s="36"/>
      <c r="W72" s="36" t="s">
        <v>77</v>
      </c>
      <c r="X72" s="3"/>
      <c r="Y72" s="22"/>
      <c r="Z72" s="23"/>
      <c r="AA72" s="30" t="s">
        <v>78</v>
      </c>
      <c r="AB72" s="24">
        <v>5000</v>
      </c>
      <c r="AC72" s="22"/>
      <c r="AD72" s="44"/>
      <c r="AF72" s="33"/>
      <c r="AG72" s="34">
        <f t="shared" si="11"/>
        <v>0</v>
      </c>
      <c r="AH72" s="33"/>
      <c r="AI72" s="82"/>
      <c r="AJ72" s="22"/>
      <c r="AK72" s="22"/>
      <c r="AL72" s="22"/>
      <c r="AO72" s="3" t="s">
        <v>576</v>
      </c>
      <c r="AP72" s="3"/>
      <c r="AQ72" s="3" t="s">
        <v>577</v>
      </c>
      <c r="AR72" s="24" t="s">
        <v>214</v>
      </c>
      <c r="AS72" s="22">
        <v>9141108737</v>
      </c>
      <c r="AT72" s="28"/>
      <c r="AU72" s="28"/>
      <c r="AV72" s="22">
        <v>5000</v>
      </c>
      <c r="AW72" s="22">
        <v>5000</v>
      </c>
      <c r="AX72" s="35" t="s">
        <v>72</v>
      </c>
      <c r="AY72" s="39">
        <v>5000</v>
      </c>
      <c r="BA72" s="34">
        <f t="shared" si="12"/>
        <v>0</v>
      </c>
      <c r="BB72" s="37">
        <v>43831</v>
      </c>
      <c r="BC72" s="35" t="s">
        <v>578</v>
      </c>
      <c r="BD72" s="37"/>
      <c r="BE72" s="27"/>
    </row>
    <row r="73" spans="1:58" ht="17">
      <c r="A73" s="28" t="s">
        <v>579</v>
      </c>
      <c r="B73" s="3"/>
      <c r="C73" s="3" t="s">
        <v>580</v>
      </c>
      <c r="D73" s="21" t="s">
        <v>581</v>
      </c>
      <c r="E73" s="3"/>
      <c r="F73" s="23"/>
      <c r="G73" s="23" t="s">
        <v>86</v>
      </c>
      <c r="H73" s="22">
        <v>5000</v>
      </c>
      <c r="I73" s="22">
        <v>5000</v>
      </c>
      <c r="J73" s="5" t="s">
        <v>72</v>
      </c>
      <c r="K73" s="6">
        <v>5000</v>
      </c>
      <c r="L73" s="26"/>
      <c r="M73" s="25">
        <f t="shared" si="13"/>
        <v>0</v>
      </c>
      <c r="N73" s="26">
        <v>43835</v>
      </c>
      <c r="O73" s="6" t="s">
        <v>582</v>
      </c>
      <c r="P73" s="26"/>
      <c r="Q73" s="27"/>
      <c r="R73" s="1"/>
      <c r="U73" s="3"/>
      <c r="V73" s="39"/>
      <c r="W73" s="36" t="s">
        <v>583</v>
      </c>
      <c r="X73" s="3" t="s">
        <v>584</v>
      </c>
      <c r="Y73" s="22">
        <v>7829429683</v>
      </c>
      <c r="Z73" s="28"/>
      <c r="AA73" s="23" t="s">
        <v>78</v>
      </c>
      <c r="AB73" s="22">
        <v>5000</v>
      </c>
      <c r="AC73" s="22"/>
      <c r="AD73" s="35"/>
      <c r="AF73" s="33"/>
      <c r="AG73" s="34">
        <f t="shared" si="11"/>
        <v>0</v>
      </c>
      <c r="AH73" s="33"/>
      <c r="AJ73" s="22"/>
      <c r="AK73" s="27"/>
      <c r="AL73" s="22"/>
      <c r="AO73" s="3"/>
      <c r="AP73" s="3"/>
      <c r="AQ73" s="3" t="s">
        <v>159</v>
      </c>
      <c r="AR73" s="24" t="s">
        <v>585</v>
      </c>
      <c r="AS73" s="22">
        <v>8553819247</v>
      </c>
      <c r="AT73" s="28"/>
      <c r="AU73" s="28"/>
      <c r="AV73" s="22">
        <v>5000</v>
      </c>
      <c r="AW73" s="22">
        <v>5000</v>
      </c>
      <c r="AX73" s="35" t="s">
        <v>72</v>
      </c>
      <c r="AY73" s="39">
        <v>5000</v>
      </c>
      <c r="BA73" s="34">
        <f t="shared" si="12"/>
        <v>0</v>
      </c>
      <c r="BB73" s="37">
        <v>43837</v>
      </c>
      <c r="BC73" s="35" t="s">
        <v>586</v>
      </c>
      <c r="BD73" s="37"/>
      <c r="BE73" s="27"/>
      <c r="BF73" s="186"/>
    </row>
    <row r="74" spans="1:58" ht="17">
      <c r="A74" s="21" t="s">
        <v>587</v>
      </c>
      <c r="B74" s="21"/>
      <c r="C74" s="21" t="s">
        <v>588</v>
      </c>
      <c r="D74" s="22"/>
      <c r="E74" s="22"/>
      <c r="F74" s="23"/>
      <c r="G74" s="23" t="s">
        <v>86</v>
      </c>
      <c r="H74" s="24">
        <v>5000</v>
      </c>
      <c r="I74" s="24">
        <v>5000</v>
      </c>
      <c r="J74" s="5"/>
      <c r="K74" s="6"/>
      <c r="L74" s="6"/>
      <c r="M74" s="1">
        <f t="shared" si="13"/>
        <v>5000</v>
      </c>
      <c r="N74" s="26"/>
      <c r="O74" s="6"/>
      <c r="P74" s="1"/>
      <c r="Q74" s="27"/>
      <c r="R74" s="1"/>
      <c r="U74" s="28">
        <v>210</v>
      </c>
      <c r="V74" s="39"/>
      <c r="W74" s="39" t="s">
        <v>589</v>
      </c>
      <c r="X74" s="3" t="s">
        <v>590</v>
      </c>
      <c r="Y74" s="22">
        <v>9447010553</v>
      </c>
      <c r="Z74" s="28"/>
      <c r="AA74" s="28"/>
      <c r="AB74" s="22">
        <v>8000</v>
      </c>
      <c r="AC74" s="22">
        <v>8000</v>
      </c>
      <c r="AD74" s="35" t="s">
        <v>72</v>
      </c>
      <c r="AE74" s="39">
        <v>8000</v>
      </c>
      <c r="AF74" s="33"/>
      <c r="AG74" s="34">
        <f t="shared" si="11"/>
        <v>0</v>
      </c>
      <c r="AH74" s="33">
        <v>43837</v>
      </c>
      <c r="AI74" s="39" t="s">
        <v>591</v>
      </c>
      <c r="AJ74" s="22"/>
      <c r="AK74" s="27"/>
      <c r="AL74" s="22"/>
      <c r="AO74" s="3"/>
      <c r="AP74" s="3"/>
      <c r="AQ74" s="3" t="s">
        <v>592</v>
      </c>
      <c r="AR74" s="24" t="s">
        <v>593</v>
      </c>
      <c r="AS74" s="22">
        <v>8951976232</v>
      </c>
      <c r="AT74" s="28"/>
      <c r="AU74" s="28"/>
      <c r="AV74" s="22">
        <v>5000</v>
      </c>
      <c r="AW74" s="22">
        <v>5000</v>
      </c>
      <c r="AX74" s="35" t="s">
        <v>72</v>
      </c>
      <c r="AY74" s="39">
        <v>5000</v>
      </c>
      <c r="BA74" s="34">
        <f t="shared" si="12"/>
        <v>0</v>
      </c>
      <c r="BB74" s="37">
        <v>43837</v>
      </c>
      <c r="BC74" s="35" t="s">
        <v>594</v>
      </c>
      <c r="BD74" s="37"/>
      <c r="BE74" s="27"/>
      <c r="BF74" s="186"/>
    </row>
    <row r="75" spans="1:58" ht="17">
      <c r="A75" s="3"/>
      <c r="B75" s="21"/>
      <c r="C75" s="57" t="s">
        <v>595</v>
      </c>
      <c r="D75" s="24"/>
      <c r="E75" s="22"/>
      <c r="F75" s="23"/>
      <c r="G75" s="30" t="s">
        <v>78</v>
      </c>
      <c r="H75" s="22">
        <v>5000</v>
      </c>
      <c r="I75" s="22"/>
      <c r="J75" s="5"/>
      <c r="K75" s="6"/>
      <c r="L75" s="6"/>
      <c r="M75" s="1">
        <f t="shared" si="13"/>
        <v>0</v>
      </c>
      <c r="N75" s="26"/>
      <c r="O75" s="6"/>
      <c r="P75" s="29"/>
      <c r="Q75" s="27"/>
      <c r="R75" s="1"/>
      <c r="U75" s="28"/>
      <c r="V75" s="32"/>
      <c r="W75" s="32" t="s">
        <v>596</v>
      </c>
      <c r="X75" s="21" t="s">
        <v>597</v>
      </c>
      <c r="Y75" s="22"/>
      <c r="Z75" s="23"/>
      <c r="AA75" s="23"/>
      <c r="AB75" s="24">
        <v>8000</v>
      </c>
      <c r="AC75" s="24">
        <v>8000</v>
      </c>
      <c r="AD75" s="23" t="s">
        <v>72</v>
      </c>
      <c r="AE75" s="24">
        <v>8000</v>
      </c>
      <c r="AG75" s="34">
        <f t="shared" si="11"/>
        <v>0</v>
      </c>
      <c r="AH75" s="33">
        <v>43839</v>
      </c>
      <c r="AI75" s="39" t="s">
        <v>282</v>
      </c>
      <c r="AJ75" s="22"/>
      <c r="AK75" s="27"/>
      <c r="AL75" s="22"/>
      <c r="AO75" s="3"/>
      <c r="AP75" s="21"/>
      <c r="AQ75" s="21" t="s">
        <v>598</v>
      </c>
      <c r="AR75" s="24" t="s">
        <v>599</v>
      </c>
      <c r="AS75" s="22"/>
      <c r="AT75" s="23"/>
      <c r="AU75" s="23"/>
      <c r="AV75" s="24">
        <v>5000</v>
      </c>
      <c r="AW75" s="24">
        <v>5000</v>
      </c>
      <c r="AX75" s="35" t="s">
        <v>72</v>
      </c>
      <c r="AY75" s="39">
        <v>5000</v>
      </c>
      <c r="AZ75" s="24"/>
      <c r="BA75" s="34">
        <f t="shared" si="12"/>
        <v>0</v>
      </c>
      <c r="BB75" s="37">
        <v>43837</v>
      </c>
      <c r="BC75" s="35" t="s">
        <v>594</v>
      </c>
      <c r="BD75" s="37"/>
      <c r="BE75" s="27"/>
    </row>
    <row r="76" spans="1:58" ht="17">
      <c r="A76" s="3"/>
      <c r="B76" s="21"/>
      <c r="C76" s="21" t="s">
        <v>600</v>
      </c>
      <c r="D76" s="3"/>
      <c r="E76" s="3"/>
      <c r="F76" s="23"/>
      <c r="G76" s="23" t="s">
        <v>86</v>
      </c>
      <c r="H76" s="22">
        <v>5000</v>
      </c>
      <c r="I76" s="22">
        <v>5000</v>
      </c>
      <c r="J76" s="5" t="s">
        <v>72</v>
      </c>
      <c r="K76" s="6">
        <v>5000</v>
      </c>
      <c r="L76" s="1"/>
      <c r="M76" s="1">
        <f t="shared" si="13"/>
        <v>0</v>
      </c>
      <c r="N76" s="26">
        <v>43838</v>
      </c>
      <c r="O76" s="6" t="s">
        <v>601</v>
      </c>
      <c r="P76" s="1"/>
      <c r="Q76" s="1"/>
      <c r="R76" s="1"/>
      <c r="U76" s="28">
        <v>301</v>
      </c>
      <c r="V76" s="36"/>
      <c r="W76" s="36" t="s">
        <v>77</v>
      </c>
      <c r="X76" s="3"/>
      <c r="Y76" s="22"/>
      <c r="Z76" s="23"/>
      <c r="AA76" s="30" t="s">
        <v>78</v>
      </c>
      <c r="AB76" s="24">
        <v>6000</v>
      </c>
      <c r="AC76" s="22"/>
      <c r="AD76" s="28"/>
      <c r="AE76" s="22"/>
      <c r="AG76" s="34">
        <f t="shared" si="11"/>
        <v>0</v>
      </c>
      <c r="AI76" s="52"/>
      <c r="AJ76" s="22"/>
      <c r="AK76" s="22"/>
      <c r="AL76" s="22"/>
      <c r="AO76" s="3" t="s">
        <v>602</v>
      </c>
      <c r="AP76" s="3"/>
      <c r="AQ76" s="3" t="s">
        <v>603</v>
      </c>
      <c r="AR76" s="24" t="s">
        <v>604</v>
      </c>
      <c r="AS76" s="22">
        <v>9674972035</v>
      </c>
      <c r="AT76" s="23"/>
      <c r="AU76" s="23"/>
      <c r="AV76" s="24">
        <v>16000</v>
      </c>
      <c r="AW76" s="24">
        <v>16000</v>
      </c>
      <c r="AX76" s="35" t="s">
        <v>72</v>
      </c>
      <c r="AY76" s="39">
        <v>16000</v>
      </c>
      <c r="AZ76" s="130"/>
      <c r="BA76" s="34">
        <f t="shared" si="12"/>
        <v>0</v>
      </c>
      <c r="BB76" s="37">
        <v>43832</v>
      </c>
      <c r="BC76" s="35" t="s">
        <v>274</v>
      </c>
      <c r="BD76" s="37"/>
      <c r="BE76" s="27"/>
    </row>
    <row r="77" spans="1:58" ht="17">
      <c r="A77" s="28" t="s">
        <v>605</v>
      </c>
      <c r="B77" s="21"/>
      <c r="C77" s="21" t="s">
        <v>606</v>
      </c>
      <c r="D77" s="24" t="s">
        <v>607</v>
      </c>
      <c r="E77" s="22">
        <v>8126513909</v>
      </c>
      <c r="F77" s="23"/>
      <c r="G77" s="23" t="s">
        <v>86</v>
      </c>
      <c r="H77" s="22">
        <v>6000</v>
      </c>
      <c r="I77" s="22">
        <v>6000</v>
      </c>
      <c r="J77" s="5" t="s">
        <v>72</v>
      </c>
      <c r="K77" s="6">
        <v>6000</v>
      </c>
      <c r="L77" s="26"/>
      <c r="M77" s="25">
        <f t="shared" si="13"/>
        <v>0</v>
      </c>
      <c r="N77" s="26">
        <v>43835</v>
      </c>
      <c r="O77" s="6" t="s">
        <v>608</v>
      </c>
      <c r="P77" s="26"/>
      <c r="Q77" s="27"/>
      <c r="R77" s="1"/>
      <c r="U77" s="3"/>
      <c r="V77" s="39"/>
      <c r="W77" s="36" t="s">
        <v>609</v>
      </c>
      <c r="X77" s="21" t="s">
        <v>610</v>
      </c>
      <c r="Y77" s="22">
        <v>9392275757</v>
      </c>
      <c r="Z77" s="28"/>
      <c r="AA77" s="30" t="s">
        <v>78</v>
      </c>
      <c r="AB77" s="22">
        <v>6000</v>
      </c>
      <c r="AC77" s="22"/>
      <c r="AD77" s="44"/>
      <c r="AG77" s="34">
        <f t="shared" si="11"/>
        <v>0</v>
      </c>
      <c r="AH77" s="33"/>
      <c r="AJ77" s="22"/>
      <c r="AK77" s="27"/>
      <c r="AL77" s="22"/>
      <c r="AO77" s="3" t="s">
        <v>611</v>
      </c>
      <c r="AP77" s="3"/>
      <c r="AQ77" s="3" t="s">
        <v>612</v>
      </c>
      <c r="AR77" s="24" t="s">
        <v>613</v>
      </c>
      <c r="AS77" s="3"/>
      <c r="AT77" s="28"/>
      <c r="AU77" s="28"/>
      <c r="AV77" s="22">
        <v>5000</v>
      </c>
      <c r="AW77" s="22">
        <v>5000</v>
      </c>
      <c r="AX77" s="76" t="s">
        <v>302</v>
      </c>
      <c r="AZ77" s="39">
        <v>5000</v>
      </c>
      <c r="BA77" s="34"/>
      <c r="BB77" s="37"/>
      <c r="BC77" s="35"/>
      <c r="BD77" s="37"/>
      <c r="BE77" s="27"/>
      <c r="BF77" s="39" t="s">
        <v>303</v>
      </c>
    </row>
    <row r="78" spans="1:58" ht="17">
      <c r="A78" s="3"/>
      <c r="B78" s="71"/>
      <c r="C78" s="71" t="s">
        <v>614</v>
      </c>
      <c r="D78" s="50" t="s">
        <v>615</v>
      </c>
      <c r="E78" s="73">
        <v>7760918471</v>
      </c>
      <c r="F78" s="23"/>
      <c r="G78" s="23" t="s">
        <v>86</v>
      </c>
      <c r="H78" s="73">
        <v>6000</v>
      </c>
      <c r="I78" s="73">
        <v>6000</v>
      </c>
      <c r="J78" s="5" t="s">
        <v>72</v>
      </c>
      <c r="K78" s="6">
        <v>6000</v>
      </c>
      <c r="L78" s="6"/>
      <c r="M78" s="25">
        <f t="shared" si="13"/>
        <v>0</v>
      </c>
      <c r="N78" s="26">
        <v>43835</v>
      </c>
      <c r="O78" s="6" t="s">
        <v>616</v>
      </c>
      <c r="P78" s="26"/>
      <c r="Q78" s="1"/>
      <c r="R78" s="1"/>
      <c r="U78" s="3"/>
      <c r="V78" s="39"/>
      <c r="W78" s="39" t="s">
        <v>617</v>
      </c>
      <c r="X78" s="21" t="s">
        <v>618</v>
      </c>
      <c r="Y78" s="3"/>
      <c r="Z78" s="28"/>
      <c r="AA78" s="28"/>
      <c r="AB78" s="22">
        <v>6000</v>
      </c>
      <c r="AC78" s="24">
        <v>5800</v>
      </c>
      <c r="AD78" s="47" t="s">
        <v>72</v>
      </c>
      <c r="AE78" s="24">
        <v>5800</v>
      </c>
      <c r="AG78" s="34">
        <f t="shared" si="11"/>
        <v>0</v>
      </c>
      <c r="AH78" s="33">
        <v>43838</v>
      </c>
      <c r="AI78" s="39" t="s">
        <v>619</v>
      </c>
      <c r="AJ78" s="22"/>
      <c r="AK78" s="27"/>
      <c r="AL78" s="22"/>
      <c r="AO78" s="3"/>
      <c r="AP78" s="21"/>
      <c r="AQ78" s="21" t="s">
        <v>620</v>
      </c>
      <c r="AR78" s="24" t="s">
        <v>621</v>
      </c>
      <c r="AS78" s="3"/>
      <c r="AT78" s="28"/>
      <c r="AU78" s="30"/>
      <c r="AV78" s="22">
        <v>5000</v>
      </c>
      <c r="AW78" s="22">
        <v>5000</v>
      </c>
      <c r="AX78" s="35" t="s">
        <v>72</v>
      </c>
      <c r="AY78" s="39">
        <v>5000</v>
      </c>
      <c r="BA78" s="34">
        <f t="shared" ref="BA78:BA89" si="14">AW78-(AY78+AZ78)</f>
        <v>0</v>
      </c>
      <c r="BB78" s="33">
        <v>43832</v>
      </c>
      <c r="BC78" s="35" t="s">
        <v>622</v>
      </c>
      <c r="BE78" s="27"/>
    </row>
    <row r="79" spans="1:58" ht="17">
      <c r="A79" s="3"/>
      <c r="B79" s="3"/>
      <c r="C79" s="3" t="s">
        <v>623</v>
      </c>
      <c r="D79" s="24" t="s">
        <v>624</v>
      </c>
      <c r="E79" s="22">
        <v>8825271628</v>
      </c>
      <c r="F79" s="23"/>
      <c r="G79" s="23" t="s">
        <v>86</v>
      </c>
      <c r="H79" s="22">
        <v>6000</v>
      </c>
      <c r="I79" s="22">
        <v>6000</v>
      </c>
      <c r="J79" s="5" t="s">
        <v>72</v>
      </c>
      <c r="K79" s="6">
        <v>6000</v>
      </c>
      <c r="L79" s="6"/>
      <c r="M79" s="25">
        <f t="shared" si="13"/>
        <v>0</v>
      </c>
      <c r="N79" s="26">
        <v>43835</v>
      </c>
      <c r="O79" s="6" t="s">
        <v>616</v>
      </c>
      <c r="P79" s="131"/>
      <c r="Q79" s="27"/>
      <c r="R79" s="1"/>
      <c r="U79" s="28">
        <v>302</v>
      </c>
      <c r="V79" s="39"/>
      <c r="W79" s="36" t="s">
        <v>625</v>
      </c>
      <c r="X79" s="3"/>
      <c r="Y79" s="22"/>
      <c r="Z79" s="28"/>
      <c r="AA79" s="30" t="s">
        <v>78</v>
      </c>
      <c r="AB79" s="22">
        <v>8000</v>
      </c>
      <c r="AC79" s="22"/>
      <c r="AD79" s="35"/>
      <c r="AG79" s="34">
        <f t="shared" si="11"/>
        <v>0</v>
      </c>
      <c r="AH79" s="33"/>
      <c r="AJ79" s="22"/>
      <c r="AK79" s="27"/>
      <c r="AL79" s="22"/>
      <c r="AO79" s="3"/>
      <c r="AP79" s="3"/>
      <c r="AQ79" s="40" t="s">
        <v>626</v>
      </c>
      <c r="AR79" s="92" t="s">
        <v>627</v>
      </c>
      <c r="AV79" s="39">
        <v>5000</v>
      </c>
      <c r="AW79" s="39">
        <v>5000</v>
      </c>
      <c r="AX79" s="35" t="s">
        <v>72</v>
      </c>
      <c r="AY79" s="39">
        <v>5000</v>
      </c>
      <c r="BA79" s="34">
        <f t="shared" si="14"/>
        <v>0</v>
      </c>
      <c r="BB79" s="33">
        <v>43839</v>
      </c>
      <c r="BC79" s="35" t="s">
        <v>113</v>
      </c>
      <c r="BE79" s="22"/>
    </row>
    <row r="80" spans="1:58" ht="17">
      <c r="A80" s="28" t="s">
        <v>628</v>
      </c>
      <c r="B80" s="3"/>
      <c r="C80" s="3" t="s">
        <v>629</v>
      </c>
      <c r="D80" s="22"/>
      <c r="E80" s="22">
        <v>9579690256</v>
      </c>
      <c r="F80" s="23"/>
      <c r="G80" s="23" t="s">
        <v>86</v>
      </c>
      <c r="H80" s="22">
        <v>8000</v>
      </c>
      <c r="I80" s="22">
        <v>8000</v>
      </c>
      <c r="J80" s="98" t="s">
        <v>302</v>
      </c>
      <c r="K80" s="1"/>
      <c r="L80" s="55">
        <v>8000</v>
      </c>
      <c r="M80" s="25"/>
      <c r="N80" s="131"/>
      <c r="O80" s="77"/>
      <c r="P80" s="131"/>
      <c r="Q80" s="1"/>
      <c r="R80" s="87" t="s">
        <v>630</v>
      </c>
      <c r="U80" s="3"/>
      <c r="V80" s="39"/>
      <c r="W80" s="39" t="s">
        <v>251</v>
      </c>
      <c r="X80" s="3" t="s">
        <v>631</v>
      </c>
      <c r="Y80" s="22">
        <v>9080376451</v>
      </c>
      <c r="Z80" s="28"/>
      <c r="AA80" s="28"/>
      <c r="AB80" s="22">
        <v>8000</v>
      </c>
      <c r="AC80" s="22">
        <v>8000</v>
      </c>
      <c r="AD80" s="76" t="s">
        <v>302</v>
      </c>
      <c r="AF80" s="39">
        <v>8000</v>
      </c>
      <c r="AG80" s="34"/>
      <c r="AH80" s="33">
        <v>43833</v>
      </c>
      <c r="AI80" s="52"/>
      <c r="AJ80" s="22"/>
      <c r="AK80" s="22"/>
      <c r="AL80" s="24" t="s">
        <v>632</v>
      </c>
      <c r="AO80" s="3"/>
      <c r="AP80" s="3"/>
      <c r="AQ80" s="40" t="s">
        <v>633</v>
      </c>
      <c r="AR80" s="92" t="s">
        <v>634</v>
      </c>
      <c r="AV80" s="39">
        <v>5000</v>
      </c>
      <c r="AW80" s="39">
        <v>5000</v>
      </c>
      <c r="AX80" s="35" t="s">
        <v>72</v>
      </c>
      <c r="AY80" s="39">
        <v>5000</v>
      </c>
      <c r="BA80" s="34">
        <f t="shared" si="14"/>
        <v>0</v>
      </c>
      <c r="BB80" s="33">
        <v>43834</v>
      </c>
      <c r="BC80" s="35" t="s">
        <v>635</v>
      </c>
      <c r="BE80" s="27"/>
    </row>
    <row r="81" spans="1:58" ht="17">
      <c r="A81" s="3"/>
      <c r="B81" s="21"/>
      <c r="C81" s="21" t="s">
        <v>636</v>
      </c>
      <c r="D81" s="21"/>
      <c r="E81" s="21">
        <v>6309270114</v>
      </c>
      <c r="F81" s="23"/>
      <c r="G81" s="23" t="s">
        <v>86</v>
      </c>
      <c r="H81" s="22">
        <v>8000</v>
      </c>
      <c r="I81" s="22">
        <v>8000</v>
      </c>
      <c r="J81" s="98" t="s">
        <v>302</v>
      </c>
      <c r="K81" s="1"/>
      <c r="L81" s="6">
        <v>8000</v>
      </c>
      <c r="M81" s="1"/>
      <c r="N81" s="26">
        <v>43833</v>
      </c>
      <c r="O81" s="77"/>
      <c r="P81" s="26"/>
      <c r="Q81" s="1"/>
      <c r="R81" s="6" t="s">
        <v>630</v>
      </c>
      <c r="U81" s="28">
        <v>303</v>
      </c>
      <c r="V81" s="132"/>
      <c r="W81" s="118" t="s">
        <v>637</v>
      </c>
      <c r="X81" s="39" t="s">
        <v>638</v>
      </c>
      <c r="Y81" s="22"/>
      <c r="Z81" s="23"/>
      <c r="AA81" s="23"/>
      <c r="AB81" s="24">
        <v>6000</v>
      </c>
      <c r="AC81" s="24">
        <v>6000</v>
      </c>
      <c r="AD81" s="35" t="s">
        <v>72</v>
      </c>
      <c r="AE81" s="39">
        <v>6000</v>
      </c>
      <c r="AG81" s="34">
        <f t="shared" ref="AG81:AG95" si="15">AC81-(AF81+AE81)</f>
        <v>0</v>
      </c>
      <c r="AH81" s="33">
        <v>43836</v>
      </c>
      <c r="AI81" s="39" t="s">
        <v>639</v>
      </c>
      <c r="AK81" s="27"/>
      <c r="AO81" s="3" t="s">
        <v>640</v>
      </c>
      <c r="AP81" s="3"/>
      <c r="AQ81" s="3" t="s">
        <v>641</v>
      </c>
      <c r="AR81" s="22" t="s">
        <v>642</v>
      </c>
      <c r="AS81" s="22"/>
      <c r="AT81" s="28"/>
      <c r="AU81" s="28"/>
      <c r="AV81" s="22">
        <v>6000</v>
      </c>
      <c r="AW81" s="22">
        <v>6000</v>
      </c>
      <c r="AX81" s="35" t="s">
        <v>72</v>
      </c>
      <c r="AY81" s="39">
        <v>6000</v>
      </c>
      <c r="BA81" s="34">
        <f t="shared" si="14"/>
        <v>0</v>
      </c>
      <c r="BB81" s="37">
        <v>43837</v>
      </c>
      <c r="BC81" s="35" t="s">
        <v>364</v>
      </c>
      <c r="BD81" s="37"/>
      <c r="BE81" s="27"/>
    </row>
    <row r="82" spans="1:58" ht="17">
      <c r="A82" s="28" t="s">
        <v>643</v>
      </c>
      <c r="B82" s="21"/>
      <c r="C82" s="21" t="s">
        <v>644</v>
      </c>
      <c r="D82" s="21" t="s">
        <v>645</v>
      </c>
      <c r="E82" s="3"/>
      <c r="F82" s="23"/>
      <c r="G82" s="23" t="s">
        <v>86</v>
      </c>
      <c r="H82" s="22">
        <v>8000</v>
      </c>
      <c r="I82" s="22">
        <v>8000</v>
      </c>
      <c r="J82" s="5" t="s">
        <v>72</v>
      </c>
      <c r="K82" s="6">
        <v>8000</v>
      </c>
      <c r="L82" s="26"/>
      <c r="M82" s="25">
        <f t="shared" ref="M82:M109" si="16">I82-(K82+L82)</f>
        <v>0</v>
      </c>
      <c r="N82" s="26">
        <v>43834</v>
      </c>
      <c r="O82" s="6" t="s">
        <v>646</v>
      </c>
      <c r="P82" s="26"/>
      <c r="Q82" s="27"/>
      <c r="R82" s="1"/>
      <c r="U82" s="3"/>
      <c r="V82" s="39"/>
      <c r="W82" s="39" t="s">
        <v>647</v>
      </c>
      <c r="X82" s="21" t="s">
        <v>648</v>
      </c>
      <c r="Y82" s="22"/>
      <c r="Z82" s="23"/>
      <c r="AA82" s="23"/>
      <c r="AB82" s="24">
        <v>6000</v>
      </c>
      <c r="AC82" s="24">
        <v>6000</v>
      </c>
      <c r="AD82" s="35" t="s">
        <v>72</v>
      </c>
      <c r="AE82" s="39">
        <v>6000</v>
      </c>
      <c r="AF82" s="33"/>
      <c r="AG82" s="34">
        <f t="shared" si="15"/>
        <v>0</v>
      </c>
      <c r="AH82" s="33">
        <v>43837</v>
      </c>
      <c r="AI82" s="39" t="s">
        <v>649</v>
      </c>
      <c r="AJ82" s="33"/>
      <c r="AK82" s="27"/>
      <c r="AO82" s="3"/>
      <c r="AP82" s="3"/>
      <c r="AQ82" s="3" t="s">
        <v>650</v>
      </c>
      <c r="AR82" s="133" t="s">
        <v>651</v>
      </c>
      <c r="AS82" s="22"/>
      <c r="AT82" s="28"/>
      <c r="AU82" s="28"/>
      <c r="AV82" s="22">
        <v>6000</v>
      </c>
      <c r="AW82" s="22">
        <v>6000</v>
      </c>
      <c r="AX82" s="35" t="s">
        <v>72</v>
      </c>
      <c r="AY82" s="39">
        <v>3500</v>
      </c>
      <c r="AZ82" s="39">
        <v>2500</v>
      </c>
      <c r="BA82" s="34">
        <f t="shared" si="14"/>
        <v>0</v>
      </c>
      <c r="BB82" s="37">
        <v>43845</v>
      </c>
      <c r="BC82" s="35" t="s">
        <v>27</v>
      </c>
      <c r="BD82" s="37"/>
      <c r="BE82" s="27"/>
      <c r="BF82" s="39" t="s">
        <v>652</v>
      </c>
    </row>
    <row r="83" spans="1:58" ht="17">
      <c r="A83" s="3"/>
      <c r="B83" s="21"/>
      <c r="C83" s="21" t="s">
        <v>653</v>
      </c>
      <c r="D83" s="24" t="s">
        <v>654</v>
      </c>
      <c r="E83" s="22">
        <v>8870181149</v>
      </c>
      <c r="F83" s="23"/>
      <c r="G83" s="23" t="s">
        <v>86</v>
      </c>
      <c r="H83" s="22">
        <v>8000</v>
      </c>
      <c r="I83" s="22">
        <v>8000</v>
      </c>
      <c r="J83" s="5" t="s">
        <v>72</v>
      </c>
      <c r="K83" s="6">
        <v>8000</v>
      </c>
      <c r="L83" s="6"/>
      <c r="M83" s="25">
        <f t="shared" si="16"/>
        <v>0</v>
      </c>
      <c r="N83" s="26">
        <v>43832</v>
      </c>
      <c r="O83" s="6" t="s">
        <v>655</v>
      </c>
      <c r="P83" s="26"/>
      <c r="Q83" s="27"/>
      <c r="R83" s="1"/>
      <c r="U83" s="3"/>
      <c r="V83" s="39"/>
      <c r="W83" s="36" t="s">
        <v>77</v>
      </c>
      <c r="X83" s="21"/>
      <c r="Y83" s="22"/>
      <c r="Z83" s="23"/>
      <c r="AA83" s="30" t="s">
        <v>78</v>
      </c>
      <c r="AB83" s="24">
        <v>6000</v>
      </c>
      <c r="AC83" s="24"/>
      <c r="AD83" s="44"/>
      <c r="AG83" s="34">
        <f t="shared" si="15"/>
        <v>0</v>
      </c>
      <c r="AH83" s="33"/>
      <c r="AK83" s="27"/>
      <c r="AL83" s="36"/>
      <c r="AO83" s="3"/>
      <c r="AP83" s="57"/>
      <c r="AQ83" s="57" t="s">
        <v>77</v>
      </c>
      <c r="AR83" s="24"/>
      <c r="AS83" s="22"/>
      <c r="AT83" s="23"/>
      <c r="AU83" s="30" t="s">
        <v>78</v>
      </c>
      <c r="AV83" s="24">
        <v>6000</v>
      </c>
      <c r="AW83" s="22"/>
      <c r="AX83" s="44"/>
      <c r="AZ83" s="37"/>
      <c r="BA83" s="34">
        <f t="shared" si="14"/>
        <v>0</v>
      </c>
      <c r="BB83" s="37"/>
      <c r="BC83" s="56"/>
      <c r="BD83" s="37"/>
      <c r="BE83" s="24"/>
    </row>
    <row r="84" spans="1:58" ht="17">
      <c r="A84" s="28" t="s">
        <v>656</v>
      </c>
      <c r="B84" s="21"/>
      <c r="C84" s="21" t="s">
        <v>657</v>
      </c>
      <c r="D84" s="21" t="s">
        <v>471</v>
      </c>
      <c r="E84" s="21">
        <v>8056509392</v>
      </c>
      <c r="F84" s="23"/>
      <c r="G84" s="23" t="s">
        <v>86</v>
      </c>
      <c r="H84" s="22">
        <v>5000</v>
      </c>
      <c r="I84" s="22">
        <v>5000</v>
      </c>
      <c r="J84" s="5" t="s">
        <v>72</v>
      </c>
      <c r="K84" s="6">
        <v>5000</v>
      </c>
      <c r="L84" s="6"/>
      <c r="M84" s="25">
        <f t="shared" si="16"/>
        <v>0</v>
      </c>
      <c r="N84" s="99">
        <v>43844</v>
      </c>
      <c r="O84" s="6" t="s">
        <v>658</v>
      </c>
      <c r="P84" s="6"/>
      <c r="Q84" s="1"/>
      <c r="R84" s="1"/>
      <c r="U84" s="28">
        <v>304</v>
      </c>
      <c r="V84" s="63" t="s">
        <v>659</v>
      </c>
      <c r="W84" s="36" t="s">
        <v>212</v>
      </c>
      <c r="X84" s="57"/>
      <c r="Y84" s="24"/>
      <c r="Z84" s="30"/>
      <c r="AA84" s="47" t="s">
        <v>86</v>
      </c>
      <c r="AB84" s="24">
        <v>6000</v>
      </c>
      <c r="AC84" s="24">
        <v>6000</v>
      </c>
      <c r="AD84" s="28"/>
      <c r="AE84" s="22"/>
      <c r="AF84" s="33"/>
      <c r="AG84" s="34">
        <f t="shared" si="15"/>
        <v>6000</v>
      </c>
      <c r="AH84" s="33"/>
      <c r="AI84" s="82"/>
      <c r="AJ84" s="39">
        <v>1000</v>
      </c>
      <c r="AK84" s="22"/>
      <c r="AL84" s="39" t="s">
        <v>660</v>
      </c>
      <c r="AO84" s="3" t="s">
        <v>661</v>
      </c>
      <c r="AP84" s="3"/>
      <c r="AQ84" s="57" t="s">
        <v>77</v>
      </c>
      <c r="AR84" s="24"/>
      <c r="AS84" s="22"/>
      <c r="AT84" s="28"/>
      <c r="AU84" s="30" t="s">
        <v>78</v>
      </c>
      <c r="AV84" s="22">
        <v>8000</v>
      </c>
      <c r="AW84" s="22"/>
      <c r="AX84" s="44"/>
      <c r="AZ84" s="37"/>
      <c r="BA84" s="34">
        <f t="shared" si="14"/>
        <v>0</v>
      </c>
      <c r="BB84" s="37"/>
      <c r="BC84" s="35"/>
      <c r="BD84" s="37"/>
      <c r="BE84" s="27"/>
    </row>
    <row r="85" spans="1:58" ht="17">
      <c r="A85" s="3"/>
      <c r="B85" s="21"/>
      <c r="C85" s="21" t="s">
        <v>662</v>
      </c>
      <c r="D85" s="3"/>
      <c r="E85" s="3"/>
      <c r="F85" s="23"/>
      <c r="G85" s="23" t="s">
        <v>86</v>
      </c>
      <c r="H85" s="22">
        <v>5000</v>
      </c>
      <c r="I85" s="22">
        <v>5000</v>
      </c>
      <c r="J85" s="5" t="s">
        <v>72</v>
      </c>
      <c r="K85" s="6">
        <v>5000</v>
      </c>
      <c r="L85" s="6"/>
      <c r="M85" s="25">
        <f t="shared" si="16"/>
        <v>0</v>
      </c>
      <c r="N85" s="26">
        <v>43867</v>
      </c>
      <c r="O85" s="6" t="s">
        <v>663</v>
      </c>
      <c r="P85" s="6"/>
      <c r="Q85" s="1"/>
      <c r="R85" s="55"/>
      <c r="U85" s="3"/>
      <c r="V85" s="39"/>
      <c r="W85" s="40" t="s">
        <v>664</v>
      </c>
      <c r="X85" s="21"/>
      <c r="Y85" s="24"/>
      <c r="Z85" s="28"/>
      <c r="AA85" s="47" t="s">
        <v>86</v>
      </c>
      <c r="AB85" s="24">
        <v>6000</v>
      </c>
      <c r="AC85" s="24">
        <v>6000</v>
      </c>
      <c r="AD85" s="23" t="s">
        <v>72</v>
      </c>
      <c r="AE85" s="24">
        <v>6000</v>
      </c>
      <c r="AG85" s="34">
        <f t="shared" si="15"/>
        <v>0</v>
      </c>
      <c r="AH85" s="33"/>
      <c r="AK85" s="27"/>
      <c r="AL85" s="39" t="s">
        <v>665</v>
      </c>
      <c r="AO85" s="3"/>
      <c r="AP85" s="69"/>
      <c r="AQ85" s="70" t="s">
        <v>666</v>
      </c>
      <c r="AR85" s="24" t="s">
        <v>667</v>
      </c>
      <c r="AS85" s="22">
        <v>9844330821</v>
      </c>
      <c r="AT85" s="28"/>
      <c r="AU85" s="28"/>
      <c r="AV85" s="22">
        <v>8000</v>
      </c>
      <c r="AW85" s="22">
        <v>8000</v>
      </c>
      <c r="AX85" s="35" t="s">
        <v>72</v>
      </c>
      <c r="AY85" s="39">
        <v>8000</v>
      </c>
      <c r="BA85" s="34">
        <f t="shared" si="14"/>
        <v>0</v>
      </c>
      <c r="BB85" s="37">
        <v>43836</v>
      </c>
      <c r="BC85" s="35" t="s">
        <v>668</v>
      </c>
      <c r="BD85" s="37"/>
      <c r="BE85" s="27"/>
    </row>
    <row r="86" spans="1:58" ht="17">
      <c r="A86" s="3"/>
      <c r="B86" s="21"/>
      <c r="C86" s="21" t="s">
        <v>669</v>
      </c>
      <c r="D86" s="110" t="s">
        <v>670</v>
      </c>
      <c r="E86" s="22">
        <v>7676736268</v>
      </c>
      <c r="F86" s="23"/>
      <c r="G86" s="23" t="s">
        <v>86</v>
      </c>
      <c r="H86" s="22">
        <v>5000</v>
      </c>
      <c r="I86" s="22">
        <v>5000</v>
      </c>
      <c r="J86" s="5" t="s">
        <v>72</v>
      </c>
      <c r="K86" s="6">
        <v>5000</v>
      </c>
      <c r="L86" s="26"/>
      <c r="M86" s="25">
        <f t="shared" si="16"/>
        <v>0</v>
      </c>
      <c r="N86" s="26">
        <v>43831</v>
      </c>
      <c r="O86" s="6" t="s">
        <v>671</v>
      </c>
      <c r="P86" s="26"/>
      <c r="Q86" s="27"/>
      <c r="R86" s="6"/>
      <c r="U86" s="3"/>
      <c r="V86" s="39"/>
      <c r="W86" s="40" t="s">
        <v>672</v>
      </c>
      <c r="X86" s="21" t="s">
        <v>673</v>
      </c>
      <c r="Y86" s="24"/>
      <c r="Z86" s="28"/>
      <c r="AA86" s="47" t="s">
        <v>86</v>
      </c>
      <c r="AB86" s="24">
        <v>6000</v>
      </c>
      <c r="AC86" s="24">
        <v>6000</v>
      </c>
      <c r="AD86" s="23" t="s">
        <v>72</v>
      </c>
      <c r="AE86" s="24">
        <v>6000</v>
      </c>
      <c r="AG86" s="34">
        <f t="shared" si="15"/>
        <v>0</v>
      </c>
      <c r="AH86" s="33">
        <v>43850</v>
      </c>
      <c r="AI86" s="39" t="s">
        <v>674</v>
      </c>
      <c r="AK86" s="27"/>
      <c r="AO86" s="3" t="s">
        <v>675</v>
      </c>
      <c r="AP86" s="3"/>
      <c r="AQ86" s="21" t="s">
        <v>676</v>
      </c>
      <c r="AR86" s="24" t="s">
        <v>427</v>
      </c>
      <c r="AS86" s="22">
        <v>9742214414</v>
      </c>
      <c r="AT86" s="28"/>
      <c r="AU86" s="28"/>
      <c r="AV86" s="22">
        <v>8000</v>
      </c>
      <c r="AW86" s="22">
        <v>8000</v>
      </c>
      <c r="AX86" s="35" t="s">
        <v>72</v>
      </c>
      <c r="AY86" s="39">
        <v>8000</v>
      </c>
      <c r="BA86" s="34">
        <f t="shared" si="14"/>
        <v>0</v>
      </c>
      <c r="BB86" s="37">
        <v>43837</v>
      </c>
      <c r="BC86" s="35" t="s">
        <v>677</v>
      </c>
      <c r="BE86" s="27"/>
    </row>
    <row r="87" spans="1:58" ht="29">
      <c r="A87" s="3"/>
      <c r="B87" s="21"/>
      <c r="C87" s="21" t="s">
        <v>678</v>
      </c>
      <c r="D87" s="24" t="s">
        <v>679</v>
      </c>
      <c r="E87" s="22">
        <v>9035731014</v>
      </c>
      <c r="F87" s="23"/>
      <c r="G87" s="23" t="s">
        <v>86</v>
      </c>
      <c r="H87" s="22">
        <v>5000</v>
      </c>
      <c r="I87" s="22">
        <v>5000</v>
      </c>
      <c r="J87" s="83" t="s">
        <v>82</v>
      </c>
      <c r="K87" s="29">
        <v>4600</v>
      </c>
      <c r="L87" s="6"/>
      <c r="M87" s="25">
        <f t="shared" si="16"/>
        <v>400</v>
      </c>
      <c r="N87" s="26">
        <v>43836</v>
      </c>
      <c r="O87" s="6" t="s">
        <v>680</v>
      </c>
      <c r="P87" s="26"/>
      <c r="Q87" s="27"/>
      <c r="R87" s="6" t="s">
        <v>681</v>
      </c>
      <c r="U87" s="28">
        <v>305</v>
      </c>
      <c r="V87" s="39"/>
      <c r="W87" s="39" t="s">
        <v>682</v>
      </c>
      <c r="X87" s="21" t="s">
        <v>683</v>
      </c>
      <c r="Y87" s="22">
        <v>7356460433</v>
      </c>
      <c r="Z87" s="28"/>
      <c r="AA87" s="28"/>
      <c r="AB87" s="22">
        <v>5000</v>
      </c>
      <c r="AC87" s="24">
        <v>4900</v>
      </c>
      <c r="AD87" s="23" t="s">
        <v>72</v>
      </c>
      <c r="AE87" s="24">
        <v>4900</v>
      </c>
      <c r="AG87" s="34">
        <f t="shared" si="15"/>
        <v>0</v>
      </c>
      <c r="AH87" s="33">
        <v>43844</v>
      </c>
      <c r="AI87" s="39" t="s">
        <v>192</v>
      </c>
      <c r="AK87" s="22"/>
      <c r="AL87" s="45" t="s">
        <v>684</v>
      </c>
      <c r="AO87" s="3"/>
      <c r="AP87" s="3"/>
      <c r="AQ87" s="3" t="s">
        <v>685</v>
      </c>
      <c r="AR87" s="24" t="s">
        <v>686</v>
      </c>
      <c r="AS87" s="22">
        <v>9113186096</v>
      </c>
      <c r="AT87" s="28"/>
      <c r="AU87" s="28"/>
      <c r="AV87" s="22">
        <v>8000</v>
      </c>
      <c r="AW87" s="22">
        <v>8000</v>
      </c>
      <c r="AX87" s="35" t="s">
        <v>72</v>
      </c>
      <c r="AY87" s="39">
        <v>8000</v>
      </c>
      <c r="BA87" s="34">
        <f t="shared" si="14"/>
        <v>0</v>
      </c>
      <c r="BB87" s="37">
        <v>43835</v>
      </c>
      <c r="BC87" s="35" t="s">
        <v>687</v>
      </c>
      <c r="BD87" s="37"/>
      <c r="BE87" s="27"/>
    </row>
    <row r="88" spans="1:58" ht="17">
      <c r="A88" s="28" t="s">
        <v>688</v>
      </c>
      <c r="B88" s="3"/>
      <c r="C88" s="3" t="s">
        <v>689</v>
      </c>
      <c r="D88" s="24" t="s">
        <v>624</v>
      </c>
      <c r="E88" s="22">
        <v>8017159101</v>
      </c>
      <c r="F88" s="23"/>
      <c r="G88" s="23" t="s">
        <v>86</v>
      </c>
      <c r="H88" s="22">
        <v>8000</v>
      </c>
      <c r="I88" s="22">
        <v>8000</v>
      </c>
      <c r="J88" s="5" t="s">
        <v>72</v>
      </c>
      <c r="K88" s="6">
        <v>8000</v>
      </c>
      <c r="L88" s="26"/>
      <c r="M88" s="25">
        <f t="shared" si="16"/>
        <v>0</v>
      </c>
      <c r="N88" s="26">
        <v>43833</v>
      </c>
      <c r="O88" s="6" t="s">
        <v>162</v>
      </c>
      <c r="P88" s="26"/>
      <c r="Q88" s="27"/>
      <c r="R88" s="1"/>
      <c r="U88" s="3"/>
      <c r="V88" s="39"/>
      <c r="W88" s="39" t="s">
        <v>690</v>
      </c>
      <c r="X88" s="3" t="s">
        <v>691</v>
      </c>
      <c r="Y88" s="22">
        <v>7204802338</v>
      </c>
      <c r="Z88" s="28"/>
      <c r="AA88" s="28"/>
      <c r="AB88" s="22">
        <v>5000</v>
      </c>
      <c r="AC88" s="22">
        <v>5000</v>
      </c>
      <c r="AD88" s="35" t="s">
        <v>72</v>
      </c>
      <c r="AE88" s="39">
        <v>5000</v>
      </c>
      <c r="AF88" s="33"/>
      <c r="AG88" s="34">
        <f t="shared" si="15"/>
        <v>0</v>
      </c>
      <c r="AH88" s="33">
        <v>43838</v>
      </c>
      <c r="AI88" s="39" t="s">
        <v>692</v>
      </c>
      <c r="AJ88" s="33"/>
      <c r="AK88" s="27"/>
      <c r="AO88" s="3" t="s">
        <v>12</v>
      </c>
      <c r="AP88" s="21"/>
      <c r="AQ88" s="21" t="s">
        <v>693</v>
      </c>
      <c r="AR88" s="24" t="s">
        <v>694</v>
      </c>
      <c r="AS88" s="22">
        <v>8904216522</v>
      </c>
      <c r="AT88" s="28"/>
      <c r="AU88" s="28"/>
      <c r="AV88" s="22">
        <v>5000</v>
      </c>
      <c r="AW88" s="22">
        <v>5000</v>
      </c>
      <c r="AX88" s="35" t="s">
        <v>72</v>
      </c>
      <c r="AY88" s="39">
        <v>5000</v>
      </c>
      <c r="BA88" s="34">
        <f t="shared" si="14"/>
        <v>0</v>
      </c>
      <c r="BB88" s="33">
        <v>43837</v>
      </c>
      <c r="BC88" s="39" t="s">
        <v>10</v>
      </c>
      <c r="BE88" s="27"/>
      <c r="BF88" s="189" t="s">
        <v>695</v>
      </c>
    </row>
    <row r="89" spans="1:58" ht="17">
      <c r="A89" s="3"/>
      <c r="B89" s="21"/>
      <c r="C89" s="57" t="s">
        <v>696</v>
      </c>
      <c r="D89" s="21"/>
      <c r="E89" s="3"/>
      <c r="F89" s="23"/>
      <c r="G89" s="30" t="s">
        <v>78</v>
      </c>
      <c r="H89" s="22">
        <v>8000</v>
      </c>
      <c r="I89" s="22"/>
      <c r="J89" s="5"/>
      <c r="K89" s="6"/>
      <c r="L89" s="26"/>
      <c r="M89" s="25">
        <f t="shared" si="16"/>
        <v>0</v>
      </c>
      <c r="N89" s="26"/>
      <c r="O89" s="6"/>
      <c r="P89" s="26"/>
      <c r="Q89" s="27"/>
      <c r="R89" s="1"/>
      <c r="U89" s="3"/>
      <c r="V89" s="36"/>
      <c r="W89" s="29" t="s">
        <v>697</v>
      </c>
      <c r="X89" s="3"/>
      <c r="Y89" s="22"/>
      <c r="Z89" s="23"/>
      <c r="AA89" s="120" t="s">
        <v>78</v>
      </c>
      <c r="AB89" s="24">
        <v>5000</v>
      </c>
      <c r="AC89" s="22"/>
      <c r="AD89" s="28"/>
      <c r="AE89" s="22"/>
      <c r="AG89" s="34">
        <f t="shared" si="15"/>
        <v>0</v>
      </c>
      <c r="AI89" s="52"/>
      <c r="AK89" s="22"/>
      <c r="AO89" s="3"/>
      <c r="AP89" s="21"/>
      <c r="AQ89" s="21" t="s">
        <v>698</v>
      </c>
      <c r="AR89" s="24" t="s">
        <v>699</v>
      </c>
      <c r="AS89" s="22">
        <v>8618238558</v>
      </c>
      <c r="AT89" s="28"/>
      <c r="AU89" s="28"/>
      <c r="AV89" s="22">
        <v>5000</v>
      </c>
      <c r="AW89" s="24">
        <v>4900</v>
      </c>
      <c r="AX89" s="35" t="s">
        <v>72</v>
      </c>
      <c r="AY89" s="39">
        <v>4900</v>
      </c>
      <c r="BA89" s="34">
        <f t="shared" si="14"/>
        <v>0</v>
      </c>
      <c r="BB89" s="33">
        <v>43837</v>
      </c>
      <c r="BC89" s="35" t="s">
        <v>700</v>
      </c>
      <c r="BE89" s="27"/>
      <c r="BF89" s="186"/>
    </row>
    <row r="90" spans="1:58" ht="17">
      <c r="A90" s="28" t="s">
        <v>701</v>
      </c>
      <c r="B90" s="3"/>
      <c r="C90" s="78" t="s">
        <v>77</v>
      </c>
      <c r="D90" s="50"/>
      <c r="E90" s="73"/>
      <c r="F90" s="49"/>
      <c r="G90" s="120" t="s">
        <v>78</v>
      </c>
      <c r="H90" s="24">
        <v>6000</v>
      </c>
      <c r="I90" s="24"/>
      <c r="J90" s="5"/>
      <c r="K90" s="6"/>
      <c r="L90" s="26"/>
      <c r="M90" s="25">
        <f t="shared" si="16"/>
        <v>0</v>
      </c>
      <c r="N90" s="26"/>
      <c r="O90" s="6"/>
      <c r="P90" s="26"/>
      <c r="Q90" s="7"/>
      <c r="R90" s="8"/>
      <c r="U90" s="28"/>
      <c r="V90" s="39"/>
      <c r="W90" s="39" t="s">
        <v>702</v>
      </c>
      <c r="X90" s="3" t="s">
        <v>703</v>
      </c>
      <c r="Y90" s="22">
        <v>7019535050</v>
      </c>
      <c r="Z90" s="28"/>
      <c r="AA90" s="28"/>
      <c r="AB90" s="22">
        <v>5000</v>
      </c>
      <c r="AC90" s="22">
        <v>5000</v>
      </c>
      <c r="AD90" s="35" t="s">
        <v>72</v>
      </c>
      <c r="AE90" s="39">
        <v>5000</v>
      </c>
      <c r="AG90" s="34">
        <f t="shared" si="15"/>
        <v>0</v>
      </c>
      <c r="AH90" s="33">
        <v>43834</v>
      </c>
      <c r="AI90" s="39" t="s">
        <v>704</v>
      </c>
      <c r="AJ90" s="33"/>
      <c r="AK90" s="27"/>
      <c r="AO90" s="3"/>
      <c r="AP90" s="3"/>
      <c r="AQ90" s="3" t="s">
        <v>705</v>
      </c>
      <c r="AR90" s="21" t="s">
        <v>706</v>
      </c>
      <c r="AS90" s="3"/>
      <c r="AT90" s="28"/>
      <c r="AU90" s="28"/>
      <c r="AV90" s="22">
        <v>5000</v>
      </c>
      <c r="AW90" s="22">
        <v>5000</v>
      </c>
      <c r="AX90" s="76" t="s">
        <v>302</v>
      </c>
      <c r="AZ90" s="39">
        <v>5000</v>
      </c>
      <c r="BA90" s="34"/>
      <c r="BB90" s="33">
        <v>43833</v>
      </c>
      <c r="BC90" s="35"/>
      <c r="BE90" s="27"/>
      <c r="BF90" s="189" t="s">
        <v>303</v>
      </c>
    </row>
    <row r="91" spans="1:58" ht="17">
      <c r="A91" s="3"/>
      <c r="B91" s="3"/>
      <c r="C91" s="21" t="s">
        <v>707</v>
      </c>
      <c r="D91" s="24" t="s">
        <v>708</v>
      </c>
      <c r="E91" s="22">
        <v>7676920160</v>
      </c>
      <c r="F91" s="23"/>
      <c r="G91" s="23" t="s">
        <v>86</v>
      </c>
      <c r="H91" s="22">
        <v>6000</v>
      </c>
      <c r="I91" s="22">
        <v>6000</v>
      </c>
      <c r="J91" s="5" t="s">
        <v>72</v>
      </c>
      <c r="K91" s="6"/>
      <c r="L91" s="6">
        <v>6000</v>
      </c>
      <c r="M91" s="25">
        <f t="shared" si="16"/>
        <v>0</v>
      </c>
      <c r="N91" s="26">
        <v>43851</v>
      </c>
      <c r="O91" s="6"/>
      <c r="P91" s="134"/>
      <c r="Q91" s="117"/>
      <c r="R91" s="6" t="s">
        <v>179</v>
      </c>
      <c r="U91" s="28">
        <v>306</v>
      </c>
      <c r="V91" s="39"/>
      <c r="W91" s="39" t="s">
        <v>709</v>
      </c>
      <c r="X91" s="21" t="s">
        <v>710</v>
      </c>
      <c r="Y91" s="22"/>
      <c r="Z91" s="28"/>
      <c r="AA91" s="28"/>
      <c r="AB91" s="22">
        <v>8000</v>
      </c>
      <c r="AC91" s="22">
        <v>8000</v>
      </c>
      <c r="AD91" s="35" t="s">
        <v>72</v>
      </c>
      <c r="AE91" s="39">
        <v>8000</v>
      </c>
      <c r="AG91" s="34">
        <f t="shared" si="15"/>
        <v>0</v>
      </c>
      <c r="AH91" s="33">
        <v>43838</v>
      </c>
      <c r="AI91" s="39" t="s">
        <v>282</v>
      </c>
      <c r="AJ91" s="33"/>
      <c r="AK91" s="27"/>
      <c r="AO91" s="3"/>
      <c r="AP91" s="3"/>
      <c r="AQ91" s="3" t="s">
        <v>711</v>
      </c>
      <c r="AR91" s="24" t="s">
        <v>712</v>
      </c>
      <c r="AS91" s="22">
        <v>9538919327</v>
      </c>
      <c r="AT91" s="28"/>
      <c r="AU91" s="28"/>
      <c r="AV91" s="22">
        <v>5000</v>
      </c>
      <c r="AW91" s="22">
        <v>5000</v>
      </c>
      <c r="AX91" s="35" t="s">
        <v>72</v>
      </c>
      <c r="AY91" s="39">
        <v>4900</v>
      </c>
      <c r="BA91" s="34">
        <f t="shared" ref="BA91:BA95" si="17">AW91-(AY91+AZ91)</f>
        <v>100</v>
      </c>
      <c r="BB91" s="33">
        <v>43837</v>
      </c>
      <c r="BC91" s="35" t="s">
        <v>10</v>
      </c>
      <c r="BE91" s="27"/>
      <c r="BF91" s="186"/>
    </row>
    <row r="92" spans="1:58" ht="17">
      <c r="A92" s="3"/>
      <c r="B92" s="21"/>
      <c r="C92" s="21" t="s">
        <v>713</v>
      </c>
      <c r="D92" s="22"/>
      <c r="E92" s="22"/>
      <c r="F92" s="23"/>
      <c r="G92" s="23" t="s">
        <v>86</v>
      </c>
      <c r="H92" s="22">
        <v>6000</v>
      </c>
      <c r="I92" s="22">
        <v>6000</v>
      </c>
      <c r="J92" s="5" t="s">
        <v>72</v>
      </c>
      <c r="K92" s="6">
        <v>6000</v>
      </c>
      <c r="L92" s="1"/>
      <c r="M92" s="25">
        <f t="shared" si="16"/>
        <v>0</v>
      </c>
      <c r="N92" s="26">
        <v>43838</v>
      </c>
      <c r="O92" s="6" t="s">
        <v>649</v>
      </c>
      <c r="P92" s="1"/>
      <c r="Q92" s="27"/>
      <c r="R92" s="6"/>
      <c r="U92" s="3"/>
      <c r="V92" s="39"/>
      <c r="W92" s="39" t="s">
        <v>714</v>
      </c>
      <c r="X92" s="3" t="s">
        <v>715</v>
      </c>
      <c r="Y92" s="22">
        <v>9901704433</v>
      </c>
      <c r="Z92" s="28"/>
      <c r="AA92" s="28"/>
      <c r="AB92" s="22">
        <v>8000</v>
      </c>
      <c r="AC92" s="22">
        <v>8000</v>
      </c>
      <c r="AD92" s="35" t="s">
        <v>72</v>
      </c>
      <c r="AF92" s="39">
        <v>8000</v>
      </c>
      <c r="AG92" s="34">
        <f t="shared" si="15"/>
        <v>0</v>
      </c>
      <c r="AH92" s="33">
        <v>43839</v>
      </c>
      <c r="AI92" s="39" t="s">
        <v>716</v>
      </c>
      <c r="AK92" s="22"/>
      <c r="AL92" s="39" t="s">
        <v>131</v>
      </c>
      <c r="AO92" s="3" t="s">
        <v>75</v>
      </c>
      <c r="AP92" s="3"/>
      <c r="AQ92" s="3" t="s">
        <v>717</v>
      </c>
      <c r="AR92" s="24" t="s">
        <v>718</v>
      </c>
      <c r="AS92" s="22">
        <v>8800614967</v>
      </c>
      <c r="AT92" s="28"/>
      <c r="AU92" s="28"/>
      <c r="AV92" s="22">
        <v>16000</v>
      </c>
      <c r="AW92" s="24">
        <v>15000</v>
      </c>
      <c r="AX92" s="35" t="s">
        <v>72</v>
      </c>
      <c r="AZ92" s="40">
        <v>15000</v>
      </c>
      <c r="BA92" s="34">
        <f t="shared" si="17"/>
        <v>0</v>
      </c>
      <c r="BB92" s="37">
        <v>43838</v>
      </c>
      <c r="BC92" s="56"/>
      <c r="BD92" s="37"/>
      <c r="BE92" s="22"/>
      <c r="BF92" s="40" t="s">
        <v>137</v>
      </c>
    </row>
    <row r="93" spans="1:58" ht="29">
      <c r="A93" s="28" t="s">
        <v>719</v>
      </c>
      <c r="B93" s="21" t="s">
        <v>720</v>
      </c>
      <c r="C93" s="57" t="s">
        <v>721</v>
      </c>
      <c r="D93" s="21" t="s">
        <v>722</v>
      </c>
      <c r="E93" s="21">
        <v>9929263831</v>
      </c>
      <c r="F93" s="23"/>
      <c r="G93" s="30"/>
      <c r="H93" s="24">
        <v>8000</v>
      </c>
      <c r="I93" s="24">
        <v>4750</v>
      </c>
      <c r="J93" s="83" t="s">
        <v>72</v>
      </c>
      <c r="K93" s="6">
        <v>4750</v>
      </c>
      <c r="L93" s="6"/>
      <c r="M93" s="25">
        <f t="shared" si="16"/>
        <v>0</v>
      </c>
      <c r="N93" s="26">
        <v>43845</v>
      </c>
      <c r="O93" s="6" t="s">
        <v>99</v>
      </c>
      <c r="P93" s="1"/>
      <c r="Q93" s="1"/>
      <c r="R93" s="1"/>
      <c r="U93" s="28">
        <v>307</v>
      </c>
      <c r="V93" s="39"/>
      <c r="W93" s="127" t="s">
        <v>723</v>
      </c>
      <c r="X93" s="57" t="s">
        <v>724</v>
      </c>
      <c r="Y93" s="22"/>
      <c r="Z93" s="28"/>
      <c r="AA93" s="30" t="s">
        <v>78</v>
      </c>
      <c r="AB93" s="22">
        <v>6000</v>
      </c>
      <c r="AC93" s="22"/>
      <c r="AD93" s="35"/>
      <c r="AG93" s="34">
        <f t="shared" si="15"/>
        <v>0</v>
      </c>
      <c r="AH93" s="33"/>
      <c r="AK93" s="27"/>
      <c r="AO93" s="3" t="s">
        <v>100</v>
      </c>
      <c r="AP93" s="21"/>
      <c r="AQ93" s="21" t="s">
        <v>725</v>
      </c>
      <c r="AR93" s="21" t="s">
        <v>726</v>
      </c>
      <c r="AS93" s="3"/>
      <c r="AT93" s="23"/>
      <c r="AU93" s="23"/>
      <c r="AV93" s="24">
        <v>7700</v>
      </c>
      <c r="AW93" s="24">
        <v>7700</v>
      </c>
      <c r="AX93" s="63" t="s">
        <v>72</v>
      </c>
      <c r="AY93" s="40">
        <v>7700</v>
      </c>
      <c r="BA93" s="34">
        <f t="shared" si="17"/>
        <v>0</v>
      </c>
      <c r="BB93" s="33">
        <v>43860</v>
      </c>
      <c r="BC93" s="35" t="s">
        <v>727</v>
      </c>
      <c r="BE93" s="27"/>
    </row>
    <row r="94" spans="1:58" ht="17">
      <c r="A94" s="3"/>
      <c r="B94" s="21"/>
      <c r="C94" s="57" t="s">
        <v>728</v>
      </c>
      <c r="D94" s="24" t="s">
        <v>729</v>
      </c>
      <c r="E94" s="24">
        <v>9636335541</v>
      </c>
      <c r="F94" s="23"/>
      <c r="G94" s="30"/>
      <c r="H94" s="24">
        <v>8000</v>
      </c>
      <c r="I94" s="24">
        <v>4750</v>
      </c>
      <c r="J94" s="83" t="s">
        <v>72</v>
      </c>
      <c r="K94" s="6">
        <v>4750</v>
      </c>
      <c r="L94" s="1"/>
      <c r="M94" s="25">
        <f t="shared" si="16"/>
        <v>0</v>
      </c>
      <c r="N94" s="26">
        <v>43845</v>
      </c>
      <c r="O94" s="6"/>
      <c r="P94" s="1"/>
      <c r="Q94" s="27"/>
      <c r="R94" s="6"/>
      <c r="U94" s="3"/>
      <c r="V94" s="39"/>
      <c r="W94" s="39" t="s">
        <v>730</v>
      </c>
      <c r="X94" s="21" t="s">
        <v>731</v>
      </c>
      <c r="Y94" s="22"/>
      <c r="Z94" s="28"/>
      <c r="AA94" s="28"/>
      <c r="AB94" s="22">
        <v>6000</v>
      </c>
      <c r="AC94" s="22">
        <v>6000</v>
      </c>
      <c r="AD94" s="35" t="s">
        <v>72</v>
      </c>
      <c r="AF94" s="39">
        <v>6000</v>
      </c>
      <c r="AG94" s="34">
        <f t="shared" si="15"/>
        <v>0</v>
      </c>
      <c r="AH94" s="33">
        <v>43838</v>
      </c>
      <c r="AJ94" s="33"/>
      <c r="AK94" s="27"/>
      <c r="AL94" s="39" t="s">
        <v>539</v>
      </c>
      <c r="AO94" s="3"/>
      <c r="AP94" s="57"/>
      <c r="AQ94" s="57" t="s">
        <v>77</v>
      </c>
      <c r="AR94" s="3"/>
      <c r="AS94" s="3"/>
      <c r="AT94" s="23"/>
      <c r="AU94" s="30" t="s">
        <v>78</v>
      </c>
      <c r="AV94" s="24">
        <v>8000</v>
      </c>
      <c r="AW94" s="22"/>
      <c r="AX94" s="44"/>
      <c r="BA94" s="34">
        <f t="shared" si="17"/>
        <v>0</v>
      </c>
      <c r="BC94" s="80"/>
      <c r="BE94" s="22"/>
    </row>
    <row r="95" spans="1:58" ht="29">
      <c r="A95" s="3"/>
      <c r="B95" s="21"/>
      <c r="C95" s="57"/>
      <c r="D95" s="21"/>
      <c r="E95" s="3"/>
      <c r="F95" s="23"/>
      <c r="G95" s="30"/>
      <c r="H95" s="24"/>
      <c r="I95" s="22"/>
      <c r="J95" s="5"/>
      <c r="K95" s="6"/>
      <c r="L95" s="26"/>
      <c r="M95" s="25">
        <f t="shared" si="16"/>
        <v>0</v>
      </c>
      <c r="N95" s="26"/>
      <c r="O95" s="6"/>
      <c r="P95" s="1"/>
      <c r="Q95" s="27"/>
      <c r="R95" s="1"/>
      <c r="U95" s="3"/>
      <c r="V95" s="39"/>
      <c r="W95" s="39" t="s">
        <v>732</v>
      </c>
      <c r="X95" s="21" t="s">
        <v>733</v>
      </c>
      <c r="Y95" s="22">
        <v>9700014104</v>
      </c>
      <c r="Z95" s="28"/>
      <c r="AA95" s="28"/>
      <c r="AB95" s="22">
        <v>6000</v>
      </c>
      <c r="AC95" s="22">
        <v>6000</v>
      </c>
      <c r="AD95" s="76" t="s">
        <v>734</v>
      </c>
      <c r="AE95" s="36">
        <v>3000</v>
      </c>
      <c r="AF95" s="39">
        <v>2500</v>
      </c>
      <c r="AG95" s="34">
        <f t="shared" si="15"/>
        <v>500</v>
      </c>
      <c r="AH95" s="33">
        <v>43850</v>
      </c>
      <c r="AI95" s="39" t="s">
        <v>477</v>
      </c>
      <c r="AK95" s="27"/>
      <c r="AO95" s="3" t="s">
        <v>121</v>
      </c>
      <c r="AP95" s="135"/>
      <c r="AQ95" s="86" t="s">
        <v>735</v>
      </c>
      <c r="AR95" s="21" t="s">
        <v>736</v>
      </c>
      <c r="AS95" s="3"/>
      <c r="AT95" s="23"/>
      <c r="AU95" s="30" t="s">
        <v>737</v>
      </c>
      <c r="AV95" s="24">
        <v>15000</v>
      </c>
      <c r="AW95" s="24">
        <v>9700</v>
      </c>
      <c r="AX95" s="63" t="s">
        <v>82</v>
      </c>
      <c r="AY95" s="40">
        <v>9700</v>
      </c>
      <c r="BA95" s="34">
        <f t="shared" si="17"/>
        <v>0</v>
      </c>
      <c r="BB95" s="33">
        <v>43837</v>
      </c>
      <c r="BC95" s="35" t="s">
        <v>738</v>
      </c>
      <c r="BE95" s="27"/>
      <c r="BF95" s="45" t="s">
        <v>739</v>
      </c>
    </row>
    <row r="96" spans="1:58" ht="17">
      <c r="A96" s="28" t="s">
        <v>740</v>
      </c>
      <c r="B96" s="21"/>
      <c r="C96" s="21" t="s">
        <v>146</v>
      </c>
      <c r="D96" s="24" t="s">
        <v>361</v>
      </c>
      <c r="E96" s="22">
        <v>9851774586</v>
      </c>
      <c r="F96" s="23"/>
      <c r="G96" s="23" t="s">
        <v>86</v>
      </c>
      <c r="H96" s="22">
        <v>6400</v>
      </c>
      <c r="I96" s="22">
        <v>6400</v>
      </c>
      <c r="J96" s="5" t="s">
        <v>72</v>
      </c>
      <c r="K96" s="6">
        <v>6400</v>
      </c>
      <c r="L96" s="26"/>
      <c r="M96" s="25">
        <f t="shared" si="16"/>
        <v>0</v>
      </c>
      <c r="N96" s="26">
        <v>43844</v>
      </c>
      <c r="O96" s="6" t="s">
        <v>741</v>
      </c>
      <c r="P96" s="26"/>
      <c r="Q96" s="27"/>
      <c r="R96" s="1"/>
      <c r="U96" s="28">
        <v>308</v>
      </c>
      <c r="V96" s="39"/>
      <c r="W96" s="39" t="s">
        <v>742</v>
      </c>
      <c r="X96" s="3" t="s">
        <v>743</v>
      </c>
      <c r="Y96" s="22">
        <v>8617751639</v>
      </c>
      <c r="Z96" s="28"/>
      <c r="AA96" s="28"/>
      <c r="AB96" s="22">
        <v>8000</v>
      </c>
      <c r="AC96" s="22">
        <v>8000</v>
      </c>
      <c r="AD96" s="76" t="s">
        <v>302</v>
      </c>
      <c r="AF96" s="39">
        <v>8000</v>
      </c>
      <c r="AG96" s="34"/>
      <c r="AH96" s="33">
        <v>43833</v>
      </c>
      <c r="AI96" s="52"/>
      <c r="AK96" s="22"/>
      <c r="AL96" s="39" t="s">
        <v>303</v>
      </c>
      <c r="AO96" s="3"/>
      <c r="AP96" s="71"/>
      <c r="AQ96" s="71"/>
      <c r="AR96" s="3"/>
      <c r="AS96" s="3"/>
      <c r="AT96" s="28"/>
      <c r="AU96" s="28"/>
      <c r="AV96" s="22"/>
      <c r="AX96" s="44"/>
      <c r="BC96" s="80"/>
      <c r="BE96" s="22"/>
    </row>
    <row r="97" spans="1:56" ht="17">
      <c r="A97" s="3"/>
      <c r="B97" s="21"/>
      <c r="C97" s="21" t="s">
        <v>744</v>
      </c>
      <c r="D97" s="24" t="s">
        <v>745</v>
      </c>
      <c r="E97" s="22">
        <v>9006564187</v>
      </c>
      <c r="F97" s="23"/>
      <c r="G97" s="23" t="s">
        <v>86</v>
      </c>
      <c r="H97" s="22">
        <v>6400</v>
      </c>
      <c r="I97" s="22">
        <v>6400</v>
      </c>
      <c r="J97" s="83" t="s">
        <v>82</v>
      </c>
      <c r="K97" s="6">
        <v>6100</v>
      </c>
      <c r="L97" s="6"/>
      <c r="M97" s="25">
        <f t="shared" si="16"/>
        <v>300</v>
      </c>
      <c r="N97" s="26">
        <v>43847</v>
      </c>
      <c r="O97" s="6" t="s">
        <v>176</v>
      </c>
      <c r="P97" s="26"/>
      <c r="Q97" s="27"/>
      <c r="R97" s="6" t="s">
        <v>746</v>
      </c>
      <c r="U97" s="3"/>
      <c r="V97" s="39"/>
      <c r="W97" s="39" t="s">
        <v>747</v>
      </c>
      <c r="X97" s="21" t="s">
        <v>748</v>
      </c>
      <c r="Y97" s="21">
        <v>9538347108</v>
      </c>
      <c r="Z97" s="28"/>
      <c r="AA97" s="28"/>
      <c r="AB97" s="22">
        <v>8000</v>
      </c>
      <c r="AC97" s="22">
        <v>8000</v>
      </c>
      <c r="AD97" s="35" t="s">
        <v>72</v>
      </c>
      <c r="AE97" s="39">
        <v>8000</v>
      </c>
      <c r="AG97" s="34">
        <f t="shared" ref="AG97:AG109" si="18">AC97-(AF97+AE97)</f>
        <v>0</v>
      </c>
      <c r="AH97" s="33">
        <v>43838</v>
      </c>
      <c r="AI97" s="39" t="s">
        <v>749</v>
      </c>
      <c r="AJ97" s="33"/>
      <c r="AK97" s="27"/>
      <c r="AO97" s="3"/>
      <c r="AP97" s="3"/>
      <c r="AQ97" s="3"/>
      <c r="AR97" s="3"/>
      <c r="AS97" s="3"/>
      <c r="AT97" s="28"/>
      <c r="AU97" s="28"/>
      <c r="AV97" s="3"/>
      <c r="AX97" s="44"/>
      <c r="BC97" s="44"/>
    </row>
    <row r="98" spans="1:56" ht="17">
      <c r="A98" s="3"/>
      <c r="B98" s="3"/>
      <c r="C98" s="21" t="s">
        <v>676</v>
      </c>
      <c r="D98" s="21" t="s">
        <v>94</v>
      </c>
      <c r="E98" s="3"/>
      <c r="F98" s="23"/>
      <c r="G98" s="23" t="s">
        <v>86</v>
      </c>
      <c r="H98" s="22">
        <v>6400</v>
      </c>
      <c r="I98" s="22">
        <v>6400</v>
      </c>
      <c r="J98" s="5" t="s">
        <v>72</v>
      </c>
      <c r="K98" s="6">
        <v>6400</v>
      </c>
      <c r="L98" s="1"/>
      <c r="M98" s="25">
        <f t="shared" si="16"/>
        <v>0</v>
      </c>
      <c r="N98" s="26">
        <v>43847</v>
      </c>
      <c r="O98" s="6" t="s">
        <v>750</v>
      </c>
      <c r="P98" s="1"/>
      <c r="Q98" s="27"/>
      <c r="R98" s="1"/>
      <c r="U98" s="28">
        <v>309</v>
      </c>
      <c r="V98" s="36"/>
      <c r="W98" s="40" t="s">
        <v>751</v>
      </c>
      <c r="X98" s="3"/>
      <c r="Y98" s="21">
        <v>9787231787</v>
      </c>
      <c r="Z98" s="23"/>
      <c r="AA98" s="47" t="s">
        <v>86</v>
      </c>
      <c r="AB98" s="24">
        <v>5000</v>
      </c>
      <c r="AC98" s="24">
        <v>5000</v>
      </c>
      <c r="AD98" s="30" t="s">
        <v>82</v>
      </c>
      <c r="AE98" s="123">
        <v>4000</v>
      </c>
      <c r="AG98" s="34">
        <f t="shared" si="18"/>
        <v>1000</v>
      </c>
      <c r="AH98" s="33">
        <v>43854</v>
      </c>
      <c r="AI98" s="39" t="s">
        <v>752</v>
      </c>
      <c r="AK98" s="27"/>
      <c r="AO98" s="3"/>
      <c r="AP98" s="3"/>
      <c r="AQ98" s="3"/>
      <c r="AR98" s="3"/>
      <c r="AS98" s="3"/>
      <c r="AT98" s="28"/>
      <c r="AU98" s="28"/>
      <c r="AV98" s="3"/>
      <c r="AX98" s="44"/>
      <c r="BC98" s="44"/>
    </row>
    <row r="99" spans="1:56" ht="17">
      <c r="A99" s="28" t="s">
        <v>753</v>
      </c>
      <c r="B99" s="21"/>
      <c r="C99" s="21" t="s">
        <v>754</v>
      </c>
      <c r="D99" s="21" t="s">
        <v>755</v>
      </c>
      <c r="E99" s="3"/>
      <c r="F99" s="23"/>
      <c r="G99" s="23" t="s">
        <v>86</v>
      </c>
      <c r="H99" s="22">
        <v>6000</v>
      </c>
      <c r="I99" s="22">
        <v>6000</v>
      </c>
      <c r="J99" s="49" t="s">
        <v>72</v>
      </c>
      <c r="K99" s="50">
        <v>6000</v>
      </c>
      <c r="L99" s="6"/>
      <c r="M99" s="1">
        <f t="shared" si="16"/>
        <v>0</v>
      </c>
      <c r="N99" s="99">
        <v>43841</v>
      </c>
      <c r="O99" s="6" t="s">
        <v>756</v>
      </c>
      <c r="P99" s="1"/>
      <c r="Q99" s="27"/>
      <c r="R99" s="1"/>
      <c r="U99" s="3"/>
      <c r="V99" s="39"/>
      <c r="W99" s="39" t="s">
        <v>757</v>
      </c>
      <c r="X99" s="3" t="s">
        <v>758</v>
      </c>
      <c r="Y99" s="22">
        <v>8660317497</v>
      </c>
      <c r="Z99" s="28"/>
      <c r="AA99" s="28"/>
      <c r="AB99" s="22">
        <v>5000</v>
      </c>
      <c r="AC99" s="22">
        <v>5000</v>
      </c>
      <c r="AD99" s="35"/>
      <c r="AF99" s="33"/>
      <c r="AG99" s="34">
        <f t="shared" si="18"/>
        <v>5000</v>
      </c>
      <c r="AH99" s="33"/>
      <c r="AJ99" s="33"/>
      <c r="AK99" s="27"/>
      <c r="AO99" s="3"/>
      <c r="AP99" s="3"/>
      <c r="AQ99" s="3"/>
      <c r="AR99" s="3"/>
      <c r="AS99" s="21" t="s">
        <v>759</v>
      </c>
      <c r="AT99" s="136"/>
      <c r="AU99" s="136"/>
      <c r="AV99" s="137">
        <f t="shared" ref="AV99:AW99" si="19">SUM(AV3:AV96)</f>
        <v>560700</v>
      </c>
      <c r="AW99" s="137">
        <f t="shared" si="19"/>
        <v>461300</v>
      </c>
      <c r="AX99" s="136"/>
      <c r="AY99" s="137">
        <f t="shared" ref="AY99:BA99" si="20">SUM(AY3:AY96)</f>
        <v>303100</v>
      </c>
      <c r="AZ99" s="137">
        <f t="shared" si="20"/>
        <v>88900</v>
      </c>
      <c r="BA99" s="137">
        <f t="shared" si="20"/>
        <v>42300</v>
      </c>
      <c r="BB99" s="51"/>
      <c r="BC99" s="136"/>
      <c r="BD99" s="137">
        <f>SUM(BD3:BD98)</f>
        <v>1300</v>
      </c>
    </row>
    <row r="100" spans="1:56" ht="17">
      <c r="A100" s="3"/>
      <c r="B100" s="21"/>
      <c r="C100" s="21" t="s">
        <v>760</v>
      </c>
      <c r="D100" s="24" t="s">
        <v>761</v>
      </c>
      <c r="E100" s="22">
        <v>9922744612</v>
      </c>
      <c r="F100" s="23"/>
      <c r="G100" s="23" t="s">
        <v>86</v>
      </c>
      <c r="H100" s="22">
        <v>6000</v>
      </c>
      <c r="I100" s="22">
        <v>6000</v>
      </c>
      <c r="J100" s="49" t="s">
        <v>72</v>
      </c>
      <c r="K100" s="50">
        <v>6000</v>
      </c>
      <c r="L100" s="6"/>
      <c r="M100" s="1">
        <f t="shared" si="16"/>
        <v>0</v>
      </c>
      <c r="N100" s="26">
        <v>43841</v>
      </c>
      <c r="O100" s="6" t="s">
        <v>762</v>
      </c>
      <c r="P100" s="1"/>
      <c r="Q100" s="27"/>
      <c r="R100" s="1"/>
      <c r="U100" s="3"/>
      <c r="V100" s="39"/>
      <c r="W100" s="39" t="s">
        <v>763</v>
      </c>
      <c r="X100" s="3"/>
      <c r="Y100" s="3"/>
      <c r="Z100" s="28"/>
      <c r="AA100" s="28"/>
      <c r="AB100" s="22">
        <v>5000</v>
      </c>
      <c r="AC100" s="22">
        <v>5000</v>
      </c>
      <c r="AD100" s="44"/>
      <c r="AG100" s="34">
        <f t="shared" si="18"/>
        <v>5000</v>
      </c>
      <c r="AH100" s="33"/>
      <c r="AI100" s="82"/>
      <c r="AJ100" s="33"/>
      <c r="AK100" s="27"/>
      <c r="AO100" s="3"/>
      <c r="AP100" s="3"/>
      <c r="AQ100" s="3"/>
      <c r="AR100" s="3"/>
      <c r="AS100" s="21" t="s">
        <v>764</v>
      </c>
      <c r="AT100" s="138"/>
      <c r="AU100" s="138"/>
      <c r="AV100" s="51">
        <f>AV99-AY99-AZ99</f>
        <v>168700</v>
      </c>
      <c r="AW100" s="51"/>
      <c r="AX100" s="138"/>
      <c r="AY100" s="51"/>
      <c r="AZ100" s="51"/>
      <c r="BA100" s="51"/>
      <c r="BB100" s="51"/>
      <c r="BC100" s="138"/>
      <c r="BD100" s="51"/>
    </row>
    <row r="101" spans="1:56" ht="17">
      <c r="A101" s="3"/>
      <c r="B101" s="21"/>
      <c r="C101" s="21" t="s">
        <v>765</v>
      </c>
      <c r="D101" s="22" t="s">
        <v>766</v>
      </c>
      <c r="E101" s="22">
        <v>9922916758</v>
      </c>
      <c r="F101" s="23"/>
      <c r="G101" s="23" t="s">
        <v>86</v>
      </c>
      <c r="H101" s="22">
        <v>6000</v>
      </c>
      <c r="I101" s="22">
        <v>6000</v>
      </c>
      <c r="J101" s="49" t="s">
        <v>72</v>
      </c>
      <c r="K101" s="50">
        <v>6000</v>
      </c>
      <c r="L101" s="1"/>
      <c r="M101" s="1">
        <f t="shared" si="16"/>
        <v>0</v>
      </c>
      <c r="N101" s="26">
        <v>43841</v>
      </c>
      <c r="O101" s="6" t="s">
        <v>767</v>
      </c>
      <c r="P101" s="1"/>
      <c r="Q101" s="27"/>
      <c r="R101" s="1"/>
      <c r="U101" s="3"/>
      <c r="V101" s="6"/>
      <c r="W101" s="6" t="s">
        <v>768</v>
      </c>
      <c r="X101" s="71" t="s">
        <v>769</v>
      </c>
      <c r="Y101" s="22">
        <v>7760300234</v>
      </c>
      <c r="Z101" s="28"/>
      <c r="AA101" s="28"/>
      <c r="AB101" s="22">
        <v>5000</v>
      </c>
      <c r="AC101" s="22">
        <v>5000</v>
      </c>
      <c r="AD101" s="35"/>
      <c r="AF101" s="33"/>
      <c r="AG101" s="34">
        <f t="shared" si="18"/>
        <v>5000</v>
      </c>
      <c r="AH101" s="33"/>
      <c r="AJ101" s="33"/>
      <c r="AK101" s="27"/>
      <c r="AO101" s="3"/>
      <c r="AP101" s="3"/>
      <c r="AQ101" s="3"/>
      <c r="AR101" s="3"/>
      <c r="AS101" s="21"/>
      <c r="AT101" s="44"/>
      <c r="AU101" s="44"/>
      <c r="AX101" s="44"/>
      <c r="BC101" s="44"/>
    </row>
    <row r="102" spans="1:56" ht="17">
      <c r="A102" s="28" t="s">
        <v>770</v>
      </c>
      <c r="B102" s="71"/>
      <c r="C102" s="86" t="s">
        <v>771</v>
      </c>
      <c r="D102" s="24"/>
      <c r="E102" s="22"/>
      <c r="F102" s="23"/>
      <c r="G102" s="23" t="s">
        <v>86</v>
      </c>
      <c r="H102" s="24">
        <v>5000</v>
      </c>
      <c r="I102" s="24">
        <v>5000</v>
      </c>
      <c r="J102" s="47" t="s">
        <v>72</v>
      </c>
      <c r="K102" s="139">
        <v>5000</v>
      </c>
      <c r="L102" s="37"/>
      <c r="M102" s="25">
        <f t="shared" si="16"/>
        <v>0</v>
      </c>
      <c r="N102" s="37">
        <v>43840</v>
      </c>
      <c r="O102" s="35" t="s">
        <v>772</v>
      </c>
      <c r="Q102" s="27"/>
      <c r="R102" s="8"/>
      <c r="U102" s="28">
        <v>310</v>
      </c>
      <c r="V102" s="6"/>
      <c r="W102" s="6" t="s">
        <v>773</v>
      </c>
      <c r="X102" s="86" t="s">
        <v>774</v>
      </c>
      <c r="Y102" s="22"/>
      <c r="Z102" s="28"/>
      <c r="AA102" s="28"/>
      <c r="AB102" s="22">
        <v>6000</v>
      </c>
      <c r="AC102" s="22">
        <v>6000</v>
      </c>
      <c r="AD102" s="44"/>
      <c r="AG102" s="34">
        <f t="shared" si="18"/>
        <v>6000</v>
      </c>
      <c r="AH102" s="33"/>
      <c r="AJ102" s="33"/>
      <c r="AK102" s="27"/>
      <c r="AO102" s="3"/>
      <c r="AP102" s="3"/>
      <c r="AQ102" s="3"/>
      <c r="AR102" s="3"/>
      <c r="AS102" s="3"/>
      <c r="AT102" s="28"/>
      <c r="AU102" s="28"/>
      <c r="AV102" s="3"/>
      <c r="AX102" s="44"/>
      <c r="BC102" s="44"/>
    </row>
    <row r="103" spans="1:56" ht="17">
      <c r="A103" s="3"/>
      <c r="B103" s="71"/>
      <c r="C103" s="86" t="s">
        <v>775</v>
      </c>
      <c r="D103" s="21"/>
      <c r="E103" s="3"/>
      <c r="F103" s="23"/>
      <c r="G103" s="23" t="s">
        <v>86</v>
      </c>
      <c r="H103" s="24">
        <v>5000</v>
      </c>
      <c r="I103" s="24">
        <v>5000</v>
      </c>
      <c r="J103" s="35" t="s">
        <v>72</v>
      </c>
      <c r="K103" s="39">
        <v>5000</v>
      </c>
      <c r="M103" s="25">
        <f t="shared" si="16"/>
        <v>0</v>
      </c>
      <c r="N103" s="33">
        <v>43851</v>
      </c>
      <c r="O103" s="39" t="s">
        <v>103</v>
      </c>
      <c r="P103" s="6"/>
      <c r="Q103" s="27"/>
      <c r="R103" s="1"/>
      <c r="U103" s="3"/>
      <c r="V103" s="29"/>
      <c r="W103" s="55" t="s">
        <v>776</v>
      </c>
      <c r="X103" s="86"/>
      <c r="Y103" s="3"/>
      <c r="Z103" s="23"/>
      <c r="AA103" s="23" t="s">
        <v>86</v>
      </c>
      <c r="AB103" s="24">
        <v>6000</v>
      </c>
      <c r="AC103" s="24">
        <v>6000</v>
      </c>
      <c r="AD103" s="35" t="s">
        <v>72</v>
      </c>
      <c r="AF103" s="39">
        <v>6000</v>
      </c>
      <c r="AG103" s="34">
        <f t="shared" si="18"/>
        <v>0</v>
      </c>
      <c r="AH103" s="33">
        <v>43841</v>
      </c>
      <c r="AI103" s="39" t="s">
        <v>777</v>
      </c>
      <c r="AK103" s="22"/>
      <c r="AL103" s="39" t="s">
        <v>131</v>
      </c>
      <c r="AO103" s="3"/>
      <c r="AP103" s="3"/>
      <c r="AQ103" s="3"/>
      <c r="AR103" s="3"/>
      <c r="AS103" s="86"/>
      <c r="AT103" s="113"/>
      <c r="AU103" s="113"/>
      <c r="AV103" s="71"/>
      <c r="AW103" s="1"/>
      <c r="AX103" s="10"/>
      <c r="AY103" s="1"/>
      <c r="AZ103" s="6"/>
      <c r="BC103" s="44"/>
    </row>
    <row r="104" spans="1:56" ht="13">
      <c r="A104" s="3"/>
      <c r="B104" s="86"/>
      <c r="C104" s="79" t="s">
        <v>778</v>
      </c>
      <c r="D104" s="57"/>
      <c r="E104" s="3"/>
      <c r="F104" s="23"/>
      <c r="G104" s="23" t="s">
        <v>86</v>
      </c>
      <c r="H104" s="24">
        <v>5000</v>
      </c>
      <c r="I104" s="24">
        <v>5000</v>
      </c>
      <c r="J104" s="35" t="s">
        <v>72</v>
      </c>
      <c r="K104" s="39">
        <v>5000</v>
      </c>
      <c r="M104" s="25">
        <f t="shared" si="16"/>
        <v>0</v>
      </c>
      <c r="N104" s="33">
        <v>43844</v>
      </c>
      <c r="O104" s="39" t="s">
        <v>779</v>
      </c>
      <c r="P104" s="26"/>
      <c r="Q104" s="1"/>
      <c r="R104" s="6"/>
      <c r="U104" s="3"/>
      <c r="V104" s="29"/>
      <c r="W104" s="29" t="s">
        <v>77</v>
      </c>
      <c r="X104" s="6"/>
      <c r="Y104" s="24"/>
      <c r="Z104" s="23"/>
      <c r="AA104" s="30" t="s">
        <v>78</v>
      </c>
      <c r="AB104" s="24">
        <v>6000</v>
      </c>
      <c r="AC104" s="22"/>
      <c r="AD104" s="44"/>
      <c r="AG104" s="34">
        <f t="shared" si="18"/>
        <v>0</v>
      </c>
      <c r="AH104" s="140"/>
      <c r="AI104" s="52"/>
      <c r="AK104" s="22"/>
      <c r="AO104" s="3"/>
      <c r="AP104" s="3"/>
      <c r="AQ104" s="3"/>
      <c r="AR104" s="3"/>
      <c r="AS104" s="3"/>
      <c r="AT104" s="28"/>
      <c r="AU104" s="28"/>
      <c r="AV104" s="3"/>
      <c r="AX104" s="44"/>
      <c r="BC104" s="44"/>
    </row>
    <row r="105" spans="1:56" ht="17">
      <c r="A105" s="3"/>
      <c r="B105" s="86"/>
      <c r="C105" s="79" t="s">
        <v>780</v>
      </c>
      <c r="D105" s="46" t="s">
        <v>781</v>
      </c>
      <c r="E105" s="3"/>
      <c r="F105" s="23"/>
      <c r="G105" s="23" t="s">
        <v>86</v>
      </c>
      <c r="H105" s="24">
        <v>5000</v>
      </c>
      <c r="I105" s="24">
        <v>5000</v>
      </c>
      <c r="J105" s="35" t="s">
        <v>72</v>
      </c>
      <c r="K105" s="39">
        <v>5000</v>
      </c>
      <c r="M105" s="25">
        <f t="shared" si="16"/>
        <v>0</v>
      </c>
      <c r="N105" s="33">
        <v>43844</v>
      </c>
      <c r="O105" s="39" t="s">
        <v>782</v>
      </c>
      <c r="P105" s="26"/>
      <c r="Q105" s="1"/>
      <c r="R105" s="6"/>
      <c r="U105" s="28">
        <v>401</v>
      </c>
      <c r="V105" s="39"/>
      <c r="W105" s="39" t="s">
        <v>783</v>
      </c>
      <c r="X105" s="21" t="s">
        <v>784</v>
      </c>
      <c r="Y105" s="3"/>
      <c r="Z105" s="28"/>
      <c r="AA105" s="28"/>
      <c r="AB105" s="22">
        <v>6000</v>
      </c>
      <c r="AC105" s="22">
        <v>6000</v>
      </c>
      <c r="AD105" s="35" t="s">
        <v>72</v>
      </c>
      <c r="AE105" s="39">
        <v>6000</v>
      </c>
      <c r="AG105" s="34">
        <f t="shared" si="18"/>
        <v>0</v>
      </c>
      <c r="AH105" s="33">
        <v>43835</v>
      </c>
      <c r="AI105" s="39" t="s">
        <v>785</v>
      </c>
      <c r="AK105" s="27"/>
      <c r="AO105" s="3"/>
      <c r="AP105" s="3"/>
      <c r="AQ105" s="3"/>
      <c r="AR105" s="3"/>
      <c r="AS105" s="3"/>
      <c r="AT105" s="28"/>
      <c r="AU105" s="28"/>
      <c r="AV105" s="3"/>
      <c r="AX105" s="44"/>
      <c r="BC105" s="44"/>
    </row>
    <row r="106" spans="1:56" ht="17">
      <c r="A106" s="23" t="s">
        <v>786</v>
      </c>
      <c r="B106" s="190" t="s">
        <v>787</v>
      </c>
      <c r="C106" s="57" t="s">
        <v>788</v>
      </c>
      <c r="D106" s="24" t="s">
        <v>789</v>
      </c>
      <c r="E106" s="22"/>
      <c r="F106" s="23"/>
      <c r="G106" s="23" t="s">
        <v>86</v>
      </c>
      <c r="H106" s="22">
        <v>6000</v>
      </c>
      <c r="I106" s="22"/>
      <c r="J106" s="5"/>
      <c r="K106" s="6"/>
      <c r="L106" s="26"/>
      <c r="M106" s="25">
        <f t="shared" si="16"/>
        <v>0</v>
      </c>
      <c r="N106" s="26"/>
      <c r="O106" s="6"/>
      <c r="P106" s="26"/>
      <c r="Q106" s="27"/>
      <c r="R106" s="1"/>
      <c r="U106" s="3"/>
      <c r="V106" s="39"/>
      <c r="W106" s="39" t="s">
        <v>790</v>
      </c>
      <c r="X106" s="21" t="s">
        <v>78</v>
      </c>
      <c r="Y106" s="3"/>
      <c r="Z106" s="28"/>
      <c r="AA106" s="28"/>
      <c r="AB106" s="22">
        <v>6000</v>
      </c>
      <c r="AC106" s="22">
        <v>6000</v>
      </c>
      <c r="AD106" s="35" t="s">
        <v>72</v>
      </c>
      <c r="AF106" s="39">
        <v>6000</v>
      </c>
      <c r="AG106" s="34">
        <f t="shared" si="18"/>
        <v>0</v>
      </c>
      <c r="AH106" s="33">
        <v>43864</v>
      </c>
      <c r="AI106" s="39" t="s">
        <v>791</v>
      </c>
      <c r="AK106" s="24"/>
      <c r="AL106" s="39" t="s">
        <v>792</v>
      </c>
      <c r="AO106" s="3"/>
      <c r="AP106" s="3"/>
      <c r="AQ106" s="3"/>
      <c r="AR106" s="3"/>
      <c r="AS106" s="3"/>
      <c r="AT106" s="28"/>
      <c r="AU106" s="28"/>
      <c r="AV106" s="3"/>
      <c r="AX106" s="44"/>
      <c r="BC106" s="44"/>
    </row>
    <row r="107" spans="1:56" ht="17">
      <c r="A107" s="3"/>
      <c r="B107" s="186"/>
      <c r="C107" s="57" t="s">
        <v>793</v>
      </c>
      <c r="D107" s="21" t="s">
        <v>794</v>
      </c>
      <c r="E107" s="3"/>
      <c r="F107" s="23"/>
      <c r="G107" s="23" t="s">
        <v>86</v>
      </c>
      <c r="H107" s="22">
        <v>6000</v>
      </c>
      <c r="I107" s="22"/>
      <c r="J107" s="5"/>
      <c r="K107" s="6">
        <v>300</v>
      </c>
      <c r="L107" s="26"/>
      <c r="M107" s="25">
        <f t="shared" si="16"/>
        <v>-300</v>
      </c>
      <c r="N107" s="26">
        <v>43832</v>
      </c>
      <c r="O107" s="6" t="s">
        <v>795</v>
      </c>
      <c r="P107" s="1"/>
      <c r="Q107" s="27"/>
      <c r="R107" s="6"/>
      <c r="U107" s="3"/>
      <c r="V107" s="39"/>
      <c r="W107" s="39" t="s">
        <v>796</v>
      </c>
      <c r="X107" s="21" t="s">
        <v>109</v>
      </c>
      <c r="Y107" s="3"/>
      <c r="Z107" s="28"/>
      <c r="AA107" s="28"/>
      <c r="AB107" s="22">
        <v>6000</v>
      </c>
      <c r="AC107" s="22">
        <v>6000</v>
      </c>
      <c r="AD107" s="35" t="s">
        <v>72</v>
      </c>
      <c r="AE107" s="39">
        <v>6000</v>
      </c>
      <c r="AG107" s="34">
        <f t="shared" si="18"/>
        <v>0</v>
      </c>
      <c r="AH107" s="33">
        <v>43837</v>
      </c>
      <c r="AI107" s="39" t="s">
        <v>797</v>
      </c>
      <c r="AJ107" s="33"/>
      <c r="AK107" s="27"/>
      <c r="AO107" s="3"/>
      <c r="AP107" s="3"/>
      <c r="AQ107" s="3"/>
      <c r="AR107" s="3"/>
      <c r="AS107" s="3"/>
      <c r="AT107" s="28"/>
      <c r="AU107" s="28"/>
      <c r="AV107" s="3"/>
      <c r="AX107" s="44"/>
      <c r="BC107" s="44"/>
    </row>
    <row r="108" spans="1:56" ht="17">
      <c r="A108" s="28"/>
      <c r="B108" s="186"/>
      <c r="C108" s="57" t="s">
        <v>798</v>
      </c>
      <c r="D108" s="24" t="s">
        <v>799</v>
      </c>
      <c r="E108" s="22"/>
      <c r="F108" s="23"/>
      <c r="G108" s="23" t="s">
        <v>86</v>
      </c>
      <c r="H108" s="22">
        <v>6000</v>
      </c>
      <c r="I108" s="22"/>
      <c r="J108" s="5"/>
      <c r="K108" s="6"/>
      <c r="L108" s="26"/>
      <c r="M108" s="25">
        <f t="shared" si="16"/>
        <v>0</v>
      </c>
      <c r="N108" s="26"/>
      <c r="O108" s="6"/>
      <c r="P108" s="1"/>
      <c r="Q108" s="27"/>
      <c r="R108" s="1"/>
      <c r="U108" s="28">
        <v>402</v>
      </c>
      <c r="V108" s="110"/>
      <c r="W108" s="110" t="s">
        <v>800</v>
      </c>
      <c r="X108" s="110" t="s">
        <v>801</v>
      </c>
      <c r="Y108" s="3"/>
      <c r="Z108" s="28"/>
      <c r="AA108" s="28"/>
      <c r="AB108" s="22">
        <v>6000</v>
      </c>
      <c r="AC108" s="22">
        <v>6000</v>
      </c>
      <c r="AD108" s="35" t="s">
        <v>72</v>
      </c>
      <c r="AE108" s="39">
        <v>6000</v>
      </c>
      <c r="AF108" s="33"/>
      <c r="AG108" s="34">
        <f t="shared" si="18"/>
        <v>0</v>
      </c>
      <c r="AH108" s="33">
        <v>43838</v>
      </c>
      <c r="AI108" s="39" t="s">
        <v>802</v>
      </c>
      <c r="AJ108" s="33"/>
      <c r="AK108" s="27"/>
      <c r="AO108" s="3"/>
      <c r="AP108" s="3"/>
      <c r="AQ108" s="3"/>
      <c r="AR108" s="3"/>
      <c r="AS108" s="3"/>
      <c r="AT108" s="28"/>
      <c r="AU108" s="28"/>
      <c r="AV108" s="3"/>
      <c r="AX108" s="44"/>
      <c r="BC108" s="44"/>
    </row>
    <row r="109" spans="1:56" ht="17">
      <c r="A109" s="23" t="s">
        <v>803</v>
      </c>
      <c r="B109" s="57"/>
      <c r="C109" s="57" t="s">
        <v>804</v>
      </c>
      <c r="D109" s="24"/>
      <c r="E109" s="22"/>
      <c r="F109" s="23"/>
      <c r="G109" s="30" t="s">
        <v>78</v>
      </c>
      <c r="H109" s="22">
        <v>6000</v>
      </c>
      <c r="I109" s="22"/>
      <c r="J109" s="5"/>
      <c r="K109" s="6"/>
      <c r="L109" s="26"/>
      <c r="M109" s="25">
        <f t="shared" si="16"/>
        <v>0</v>
      </c>
      <c r="N109" s="26"/>
      <c r="O109" s="6"/>
      <c r="P109" s="26"/>
      <c r="Q109" s="141"/>
      <c r="R109" s="142"/>
      <c r="U109" s="3"/>
      <c r="V109" s="39"/>
      <c r="W109" s="36" t="s">
        <v>77</v>
      </c>
      <c r="X109" s="21"/>
      <c r="Y109" s="3"/>
      <c r="Z109" s="28"/>
      <c r="AA109" s="30" t="s">
        <v>78</v>
      </c>
      <c r="AB109" s="22">
        <v>6000</v>
      </c>
      <c r="AC109" s="22"/>
      <c r="AD109" s="44"/>
      <c r="AF109" s="33"/>
      <c r="AG109" s="34">
        <f t="shared" si="18"/>
        <v>0</v>
      </c>
      <c r="AH109" s="33"/>
      <c r="AI109" s="82"/>
      <c r="AJ109" s="33"/>
      <c r="AK109" s="27"/>
      <c r="AO109" s="3"/>
      <c r="AP109" s="3"/>
      <c r="AQ109" s="3"/>
      <c r="AR109" s="3"/>
      <c r="AS109" s="3"/>
      <c r="AT109" s="28"/>
      <c r="AU109" s="28"/>
      <c r="AV109" s="3"/>
      <c r="AX109" s="44"/>
      <c r="BC109" s="44"/>
    </row>
    <row r="110" spans="1:56" ht="17">
      <c r="A110" s="21"/>
      <c r="B110" s="3"/>
      <c r="C110" s="57" t="s">
        <v>805</v>
      </c>
      <c r="D110" s="22"/>
      <c r="E110" s="22"/>
      <c r="F110" s="23"/>
      <c r="G110" s="143" t="s">
        <v>86</v>
      </c>
      <c r="H110" s="24">
        <v>6000</v>
      </c>
      <c r="I110" s="24">
        <v>6000</v>
      </c>
      <c r="J110" s="98" t="s">
        <v>806</v>
      </c>
      <c r="K110" s="6"/>
      <c r="L110" s="6">
        <v>6000</v>
      </c>
      <c r="M110" s="25"/>
      <c r="N110" s="26"/>
      <c r="O110" s="100"/>
      <c r="P110" s="1"/>
      <c r="Q110" s="6"/>
      <c r="R110" s="6" t="s">
        <v>807</v>
      </c>
      <c r="U110" s="3"/>
      <c r="V110" s="6"/>
      <c r="W110" s="29" t="s">
        <v>808</v>
      </c>
      <c r="X110" s="21"/>
      <c r="Y110" s="3"/>
      <c r="Z110" s="28"/>
      <c r="AA110" s="30" t="s">
        <v>78</v>
      </c>
      <c r="AB110" s="22">
        <v>6000</v>
      </c>
      <c r="AC110" s="22"/>
      <c r="AD110" s="144"/>
      <c r="AF110" s="33"/>
      <c r="AG110" s="34"/>
      <c r="AH110" s="33"/>
      <c r="AJ110" s="33"/>
      <c r="AK110" s="27"/>
      <c r="AO110" s="3"/>
      <c r="AP110" s="3"/>
      <c r="AQ110" s="3"/>
      <c r="AR110" s="3"/>
      <c r="AS110" s="3"/>
      <c r="AT110" s="28"/>
      <c r="AU110" s="28"/>
      <c r="AV110" s="3"/>
      <c r="AX110" s="44"/>
      <c r="BC110" s="44"/>
    </row>
    <row r="111" spans="1:56" ht="17">
      <c r="B111" s="21"/>
      <c r="C111" s="3" t="s">
        <v>809</v>
      </c>
      <c r="D111" s="24" t="s">
        <v>810</v>
      </c>
      <c r="E111" s="22">
        <v>7007167286</v>
      </c>
      <c r="F111" s="23"/>
      <c r="G111" s="23" t="s">
        <v>86</v>
      </c>
      <c r="H111" s="22">
        <v>6000</v>
      </c>
      <c r="I111" s="24">
        <v>2500</v>
      </c>
      <c r="J111" s="5" t="s">
        <v>72</v>
      </c>
      <c r="K111" s="6"/>
      <c r="L111" s="6">
        <v>2500</v>
      </c>
      <c r="M111" s="25">
        <f t="shared" ref="M111:M138" si="21">I111-(K111+L111)</f>
        <v>0</v>
      </c>
      <c r="N111" s="26">
        <v>43859</v>
      </c>
      <c r="O111" s="6" t="s">
        <v>811</v>
      </c>
      <c r="P111" s="1"/>
      <c r="Q111" s="27"/>
      <c r="R111" s="6" t="s">
        <v>812</v>
      </c>
      <c r="U111" s="28">
        <v>403</v>
      </c>
      <c r="V111" s="71"/>
      <c r="W111" s="78" t="s">
        <v>77</v>
      </c>
      <c r="X111" s="71"/>
      <c r="Y111" s="3"/>
      <c r="Z111" s="28"/>
      <c r="AA111" s="30" t="s">
        <v>78</v>
      </c>
      <c r="AB111" s="22">
        <v>5000</v>
      </c>
      <c r="AC111" s="22"/>
      <c r="AD111" s="28"/>
      <c r="AE111" s="3"/>
      <c r="AF111" s="145"/>
      <c r="AG111" s="34">
        <f t="shared" ref="AG111:AG146" si="22">AC111-(AF111+AE111)</f>
        <v>0</v>
      </c>
      <c r="AH111" s="146"/>
      <c r="AI111" s="147"/>
      <c r="AJ111" s="3"/>
      <c r="AK111" s="3"/>
      <c r="AO111" s="3"/>
      <c r="AP111" s="3"/>
      <c r="AQ111" s="3"/>
      <c r="AR111" s="3"/>
      <c r="AS111" s="3"/>
      <c r="AT111" s="28"/>
      <c r="AU111" s="28"/>
      <c r="AV111" s="3"/>
      <c r="AX111" s="44"/>
      <c r="BC111" s="44"/>
    </row>
    <row r="112" spans="1:56" ht="17">
      <c r="A112" s="28" t="s">
        <v>813</v>
      </c>
      <c r="B112" s="57"/>
      <c r="C112" s="21" t="s">
        <v>814</v>
      </c>
      <c r="D112" s="24" t="s">
        <v>624</v>
      </c>
      <c r="E112" s="22">
        <v>9990046713</v>
      </c>
      <c r="F112" s="23"/>
      <c r="G112" s="23" t="s">
        <v>86</v>
      </c>
      <c r="H112" s="22">
        <v>6000</v>
      </c>
      <c r="I112" s="22">
        <v>6000</v>
      </c>
      <c r="J112" s="5" t="s">
        <v>72</v>
      </c>
      <c r="K112" s="6">
        <v>6000</v>
      </c>
      <c r="L112" s="6"/>
      <c r="M112" s="25">
        <f t="shared" si="21"/>
        <v>0</v>
      </c>
      <c r="N112" s="26">
        <v>43838</v>
      </c>
      <c r="O112" s="6"/>
      <c r="P112" s="26"/>
      <c r="Q112" s="27"/>
      <c r="R112" s="6" t="s">
        <v>137</v>
      </c>
      <c r="U112" s="3"/>
      <c r="V112" s="71"/>
      <c r="W112" s="78" t="s">
        <v>77</v>
      </c>
      <c r="X112" s="71"/>
      <c r="Y112" s="3"/>
      <c r="Z112" s="28"/>
      <c r="AA112" s="30" t="s">
        <v>78</v>
      </c>
      <c r="AB112" s="24">
        <v>5000</v>
      </c>
      <c r="AC112" s="22"/>
      <c r="AD112" s="28"/>
      <c r="AE112" s="3"/>
      <c r="AF112" s="145"/>
      <c r="AG112" s="34">
        <f t="shared" si="22"/>
        <v>0</v>
      </c>
      <c r="AH112" s="146"/>
      <c r="AI112" s="147"/>
      <c r="AJ112" s="3"/>
      <c r="AK112" s="3"/>
      <c r="AO112" s="3"/>
      <c r="AP112" s="3"/>
      <c r="AQ112" s="3"/>
      <c r="AR112" s="3"/>
      <c r="AS112" s="3"/>
      <c r="AT112" s="28"/>
      <c r="AU112" s="28"/>
      <c r="AV112" s="3"/>
      <c r="AX112" s="44"/>
      <c r="BC112" s="44"/>
    </row>
    <row r="113" spans="1:55" ht="17">
      <c r="A113" s="3"/>
      <c r="B113" s="21" t="s">
        <v>815</v>
      </c>
      <c r="C113" s="57" t="s">
        <v>77</v>
      </c>
      <c r="D113" s="3"/>
      <c r="E113" s="3"/>
      <c r="F113" s="23"/>
      <c r="G113" s="30" t="s">
        <v>78</v>
      </c>
      <c r="H113" s="24">
        <v>6000</v>
      </c>
      <c r="I113" s="22"/>
      <c r="J113" s="10"/>
      <c r="K113" s="1"/>
      <c r="L113" s="1"/>
      <c r="M113" s="1">
        <f t="shared" si="21"/>
        <v>0</v>
      </c>
      <c r="N113" s="1"/>
      <c r="O113" s="100"/>
      <c r="P113" s="1"/>
      <c r="Q113" s="1"/>
      <c r="R113" s="1"/>
      <c r="U113" s="3"/>
      <c r="V113" s="71"/>
      <c r="W113" s="71" t="s">
        <v>653</v>
      </c>
      <c r="X113" s="86" t="s">
        <v>816</v>
      </c>
      <c r="Y113" s="3"/>
      <c r="Z113" s="28"/>
      <c r="AA113" s="28" t="s">
        <v>86</v>
      </c>
      <c r="AB113" s="22">
        <v>5000</v>
      </c>
      <c r="AC113" s="22">
        <v>5000</v>
      </c>
      <c r="AD113" s="23" t="s">
        <v>72</v>
      </c>
      <c r="AE113" s="21">
        <v>5000</v>
      </c>
      <c r="AF113" s="145"/>
      <c r="AG113" s="34">
        <f t="shared" si="22"/>
        <v>0</v>
      </c>
      <c r="AH113" s="148">
        <v>43836</v>
      </c>
      <c r="AI113" s="21" t="s">
        <v>817</v>
      </c>
      <c r="AJ113" s="3"/>
      <c r="AK113" s="27"/>
      <c r="AO113" s="3"/>
      <c r="AP113" s="3"/>
      <c r="AQ113" s="3"/>
      <c r="AR113" s="3"/>
      <c r="AS113" s="3"/>
      <c r="AT113" s="28"/>
      <c r="AU113" s="28"/>
      <c r="AV113" s="3"/>
      <c r="AX113" s="44"/>
      <c r="BC113" s="44"/>
    </row>
    <row r="114" spans="1:55" ht="17">
      <c r="B114" s="21"/>
      <c r="C114" s="21" t="s">
        <v>818</v>
      </c>
      <c r="D114" s="24" t="s">
        <v>819</v>
      </c>
      <c r="E114" s="22">
        <v>9900432472</v>
      </c>
      <c r="F114" s="23"/>
      <c r="G114" s="23" t="s">
        <v>86</v>
      </c>
      <c r="H114" s="22">
        <v>6000</v>
      </c>
      <c r="I114" s="22">
        <v>6000</v>
      </c>
      <c r="J114" s="5" t="s">
        <v>72</v>
      </c>
      <c r="K114" s="6">
        <v>6000</v>
      </c>
      <c r="L114" s="26"/>
      <c r="M114" s="25">
        <f t="shared" si="21"/>
        <v>0</v>
      </c>
      <c r="N114" s="26">
        <v>43837</v>
      </c>
      <c r="O114" s="6" t="s">
        <v>820</v>
      </c>
      <c r="P114" s="26"/>
      <c r="Q114" s="27"/>
      <c r="R114" s="1"/>
      <c r="U114" s="3"/>
      <c r="V114" s="71"/>
      <c r="W114" s="71" t="s">
        <v>821</v>
      </c>
      <c r="X114" s="71" t="s">
        <v>544</v>
      </c>
      <c r="Y114" s="22">
        <v>9980960598</v>
      </c>
      <c r="Z114" s="28"/>
      <c r="AA114" s="28" t="s">
        <v>86</v>
      </c>
      <c r="AB114" s="22">
        <v>5000</v>
      </c>
      <c r="AC114" s="22">
        <v>5000</v>
      </c>
      <c r="AD114" s="23" t="s">
        <v>72</v>
      </c>
      <c r="AE114" s="24">
        <v>5000</v>
      </c>
      <c r="AF114" s="3"/>
      <c r="AG114" s="34">
        <f t="shared" si="22"/>
        <v>0</v>
      </c>
      <c r="AH114" s="149">
        <v>43836</v>
      </c>
      <c r="AI114" s="24" t="s">
        <v>822</v>
      </c>
      <c r="AJ114" s="22"/>
      <c r="AK114" s="27"/>
      <c r="AO114" s="3"/>
      <c r="AP114" s="3"/>
      <c r="AQ114" s="3"/>
      <c r="AR114" s="3"/>
      <c r="AS114" s="3"/>
      <c r="AT114" s="28"/>
      <c r="AU114" s="28"/>
      <c r="AV114" s="3"/>
      <c r="AX114" s="44"/>
      <c r="BC114" s="44"/>
    </row>
    <row r="115" spans="1:55" ht="17">
      <c r="A115" s="28" t="s">
        <v>823</v>
      </c>
      <c r="B115" s="21"/>
      <c r="C115" s="57" t="s">
        <v>824</v>
      </c>
      <c r="D115" s="24" t="s">
        <v>825</v>
      </c>
      <c r="E115" s="22">
        <v>9790509717</v>
      </c>
      <c r="F115" s="23"/>
      <c r="G115" s="30" t="s">
        <v>78</v>
      </c>
      <c r="H115" s="22">
        <v>5000</v>
      </c>
      <c r="I115" s="22"/>
      <c r="J115" s="5"/>
      <c r="K115" s="6"/>
      <c r="L115" s="26"/>
      <c r="M115" s="25">
        <f t="shared" si="21"/>
        <v>0</v>
      </c>
      <c r="N115" s="26"/>
      <c r="O115" s="6"/>
      <c r="P115" s="26"/>
      <c r="Q115" s="27"/>
      <c r="R115" s="1"/>
      <c r="U115" s="28">
        <v>404</v>
      </c>
      <c r="V115" s="39"/>
      <c r="W115" s="39" t="s">
        <v>826</v>
      </c>
      <c r="X115" s="21" t="s">
        <v>167</v>
      </c>
      <c r="Y115" s="3"/>
      <c r="Z115" s="28"/>
      <c r="AA115" s="28"/>
      <c r="AB115" s="22">
        <v>6000</v>
      </c>
      <c r="AC115" s="22">
        <v>6000</v>
      </c>
      <c r="AD115" s="44"/>
      <c r="AG115" s="34">
        <f t="shared" si="22"/>
        <v>6000</v>
      </c>
      <c r="AH115" s="33"/>
      <c r="AI115" s="82"/>
      <c r="AJ115" s="33"/>
      <c r="AK115" s="22"/>
      <c r="AO115" s="3"/>
      <c r="AP115" s="3"/>
      <c r="AQ115" s="3"/>
      <c r="AR115" s="3"/>
      <c r="AS115" s="3"/>
      <c r="AT115" s="28"/>
      <c r="AU115" s="28"/>
      <c r="AV115" s="3"/>
      <c r="AX115" s="44"/>
      <c r="BC115" s="44"/>
    </row>
    <row r="116" spans="1:55" ht="17">
      <c r="A116" s="3"/>
      <c r="B116" s="3"/>
      <c r="C116" s="21" t="s">
        <v>827</v>
      </c>
      <c r="D116" s="24" t="s">
        <v>828</v>
      </c>
      <c r="E116" s="22">
        <v>9597558152</v>
      </c>
      <c r="F116" s="23"/>
      <c r="G116" s="23" t="s">
        <v>86</v>
      </c>
      <c r="H116" s="22">
        <v>5000</v>
      </c>
      <c r="I116" s="22">
        <v>5000</v>
      </c>
      <c r="J116" s="5" t="s">
        <v>72</v>
      </c>
      <c r="K116" s="6">
        <v>5000</v>
      </c>
      <c r="L116" s="26"/>
      <c r="M116" s="25">
        <f t="shared" si="21"/>
        <v>0</v>
      </c>
      <c r="N116" s="26">
        <v>43838</v>
      </c>
      <c r="O116" s="6" t="s">
        <v>829</v>
      </c>
      <c r="P116" s="26"/>
      <c r="Q116" s="27"/>
      <c r="R116" s="1"/>
      <c r="U116" s="3"/>
      <c r="V116" s="39"/>
      <c r="W116" s="39" t="s">
        <v>830</v>
      </c>
      <c r="X116" s="21" t="s">
        <v>831</v>
      </c>
      <c r="Y116" s="3"/>
      <c r="Z116" s="28"/>
      <c r="AA116" s="28"/>
      <c r="AB116" s="22">
        <v>6000</v>
      </c>
      <c r="AC116" s="22">
        <v>6000</v>
      </c>
      <c r="AD116" s="76" t="s">
        <v>82</v>
      </c>
      <c r="AE116" s="39">
        <v>5000</v>
      </c>
      <c r="AF116" s="33"/>
      <c r="AG116" s="34">
        <f t="shared" si="22"/>
        <v>1000</v>
      </c>
      <c r="AH116" s="33">
        <v>43845</v>
      </c>
      <c r="AI116" s="39" t="s">
        <v>832</v>
      </c>
      <c r="AJ116" s="33"/>
      <c r="AK116" s="27"/>
      <c r="AO116" s="3"/>
      <c r="AP116" s="3"/>
      <c r="AQ116" s="3"/>
      <c r="AR116" s="3"/>
      <c r="AS116" s="3"/>
      <c r="AT116" s="28"/>
      <c r="AU116" s="28"/>
      <c r="AV116" s="3"/>
      <c r="AX116" s="44"/>
      <c r="BC116" s="44"/>
    </row>
    <row r="117" spans="1:55" ht="17">
      <c r="A117" s="3"/>
      <c r="B117" s="21"/>
      <c r="C117" s="3" t="s">
        <v>833</v>
      </c>
      <c r="D117" s="24" t="s">
        <v>834</v>
      </c>
      <c r="E117" s="22">
        <v>8056885017</v>
      </c>
      <c r="F117" s="23"/>
      <c r="G117" s="23" t="s">
        <v>86</v>
      </c>
      <c r="H117" s="22">
        <v>5000</v>
      </c>
      <c r="I117" s="22">
        <v>5000</v>
      </c>
      <c r="J117" s="83" t="s">
        <v>82</v>
      </c>
      <c r="K117" s="6">
        <v>3000</v>
      </c>
      <c r="L117" s="6">
        <v>1500</v>
      </c>
      <c r="M117" s="25">
        <f t="shared" si="21"/>
        <v>500</v>
      </c>
      <c r="N117" s="26">
        <v>43844</v>
      </c>
      <c r="O117" s="6" t="s">
        <v>738</v>
      </c>
      <c r="P117" s="26"/>
      <c r="Q117" s="27"/>
      <c r="R117" s="6" t="s">
        <v>835</v>
      </c>
      <c r="U117" s="3"/>
      <c r="V117" s="39"/>
      <c r="W117" s="39" t="s">
        <v>836</v>
      </c>
      <c r="X117" s="21" t="s">
        <v>523</v>
      </c>
      <c r="Y117" s="3"/>
      <c r="Z117" s="28"/>
      <c r="AA117" s="28"/>
      <c r="AB117" s="22">
        <v>6000</v>
      </c>
      <c r="AC117" s="22">
        <v>6000</v>
      </c>
      <c r="AD117" s="35"/>
      <c r="AG117" s="34">
        <f t="shared" si="22"/>
        <v>6000</v>
      </c>
      <c r="AH117" s="33"/>
      <c r="AK117" s="27"/>
      <c r="AO117" s="3"/>
      <c r="AP117" s="3"/>
      <c r="AQ117" s="3"/>
      <c r="AR117" s="3"/>
      <c r="AS117" s="3"/>
      <c r="AT117" s="28"/>
      <c r="AU117" s="28"/>
      <c r="AV117" s="3"/>
      <c r="AX117" s="44"/>
      <c r="BC117" s="44"/>
    </row>
    <row r="118" spans="1:55" ht="17">
      <c r="B118" s="21"/>
      <c r="C118" s="21" t="s">
        <v>837</v>
      </c>
      <c r="D118" s="3"/>
      <c r="E118" s="3"/>
      <c r="F118" s="23"/>
      <c r="G118" s="23" t="s">
        <v>86</v>
      </c>
      <c r="H118" s="22">
        <v>5000</v>
      </c>
      <c r="I118" s="22">
        <v>5000</v>
      </c>
      <c r="J118" s="5" t="s">
        <v>72</v>
      </c>
      <c r="K118" s="6">
        <v>5000</v>
      </c>
      <c r="L118" s="1"/>
      <c r="M118" s="1">
        <f t="shared" si="21"/>
        <v>0</v>
      </c>
      <c r="N118" s="26">
        <v>43836</v>
      </c>
      <c r="O118" s="6" t="s">
        <v>838</v>
      </c>
      <c r="P118" s="1"/>
      <c r="Q118" s="27"/>
      <c r="R118" s="1"/>
      <c r="U118" s="28">
        <v>405</v>
      </c>
      <c r="V118" s="39"/>
      <c r="W118" s="36" t="s">
        <v>839</v>
      </c>
      <c r="X118" s="21" t="s">
        <v>88</v>
      </c>
      <c r="Y118" s="3"/>
      <c r="Z118" s="28"/>
      <c r="AA118" s="30" t="s">
        <v>78</v>
      </c>
      <c r="AB118" s="22">
        <v>5000</v>
      </c>
      <c r="AC118" s="22">
        <v>5000</v>
      </c>
      <c r="AD118" s="144" t="s">
        <v>840</v>
      </c>
      <c r="AG118" s="34">
        <f t="shared" si="22"/>
        <v>5000</v>
      </c>
      <c r="AH118" s="33"/>
      <c r="AI118" s="52"/>
      <c r="AK118" s="22"/>
      <c r="AL118" s="45"/>
      <c r="AO118" s="3"/>
      <c r="AP118" s="3"/>
      <c r="AQ118" s="3"/>
      <c r="AR118" s="3"/>
      <c r="AS118" s="3"/>
      <c r="AT118" s="28"/>
      <c r="AU118" s="28"/>
      <c r="AV118" s="3"/>
      <c r="AX118" s="44"/>
      <c r="BC118" s="44"/>
    </row>
    <row r="119" spans="1:55" ht="17">
      <c r="A119" s="28" t="s">
        <v>841</v>
      </c>
      <c r="B119" s="21"/>
      <c r="C119" s="21" t="s">
        <v>842</v>
      </c>
      <c r="D119" s="24" t="s">
        <v>843</v>
      </c>
      <c r="E119" s="22">
        <v>9980160879</v>
      </c>
      <c r="F119" s="23"/>
      <c r="G119" s="23" t="s">
        <v>86</v>
      </c>
      <c r="H119" s="22">
        <v>8000</v>
      </c>
      <c r="I119" s="22">
        <v>8000</v>
      </c>
      <c r="J119" s="5" t="s">
        <v>72</v>
      </c>
      <c r="K119" s="6">
        <v>8000</v>
      </c>
      <c r="L119" s="26"/>
      <c r="M119" s="25">
        <f t="shared" si="21"/>
        <v>0</v>
      </c>
      <c r="N119" s="26">
        <v>43862</v>
      </c>
      <c r="O119" s="6" t="s">
        <v>844</v>
      </c>
      <c r="P119" s="1"/>
      <c r="Q119" s="27"/>
      <c r="R119" s="6"/>
      <c r="U119" s="3"/>
      <c r="V119" s="39"/>
      <c r="W119" s="36" t="s">
        <v>845</v>
      </c>
      <c r="X119" s="21" t="s">
        <v>78</v>
      </c>
      <c r="Y119" s="3"/>
      <c r="Z119" s="28"/>
      <c r="AA119" s="47" t="s">
        <v>86</v>
      </c>
      <c r="AB119" s="22">
        <v>5000</v>
      </c>
      <c r="AC119" s="24">
        <v>5000</v>
      </c>
      <c r="AD119" s="35" t="s">
        <v>72</v>
      </c>
      <c r="AE119" s="39">
        <v>5000</v>
      </c>
      <c r="AG119" s="34">
        <f t="shared" si="22"/>
        <v>0</v>
      </c>
      <c r="AH119" s="33">
        <v>43835</v>
      </c>
      <c r="AI119" s="39" t="s">
        <v>846</v>
      </c>
      <c r="AK119" s="27"/>
      <c r="AL119" s="39" t="s">
        <v>847</v>
      </c>
      <c r="AO119" s="3"/>
      <c r="AP119" s="3"/>
      <c r="AQ119" s="3"/>
      <c r="AR119" s="3"/>
      <c r="AS119" s="3"/>
      <c r="AT119" s="28"/>
      <c r="AU119" s="28"/>
      <c r="AV119" s="3"/>
      <c r="AX119" s="44"/>
      <c r="BC119" s="44"/>
    </row>
    <row r="120" spans="1:55" ht="17">
      <c r="B120" s="21"/>
      <c r="C120" s="21" t="s">
        <v>848</v>
      </c>
      <c r="D120" s="24" t="s">
        <v>849</v>
      </c>
      <c r="E120" s="22">
        <v>8093617454</v>
      </c>
      <c r="F120" s="23"/>
      <c r="G120" s="23" t="s">
        <v>86</v>
      </c>
      <c r="H120" s="22">
        <v>8000</v>
      </c>
      <c r="I120" s="22">
        <v>8000</v>
      </c>
      <c r="J120" s="5" t="s">
        <v>72</v>
      </c>
      <c r="K120" s="6">
        <v>8000</v>
      </c>
      <c r="L120" s="26"/>
      <c r="M120" s="25">
        <f t="shared" si="21"/>
        <v>0</v>
      </c>
      <c r="N120" s="26">
        <v>43844</v>
      </c>
      <c r="O120" s="6" t="s">
        <v>850</v>
      </c>
      <c r="P120" s="26"/>
      <c r="Q120" s="27"/>
      <c r="R120" s="29"/>
      <c r="U120" s="3"/>
      <c r="V120" s="39"/>
      <c r="W120" s="36" t="s">
        <v>851</v>
      </c>
      <c r="X120" s="21"/>
      <c r="Y120" s="3"/>
      <c r="Z120" s="28"/>
      <c r="AA120" s="30" t="s">
        <v>78</v>
      </c>
      <c r="AB120" s="22">
        <v>5000</v>
      </c>
      <c r="AC120" s="22"/>
      <c r="AD120" s="44"/>
      <c r="AG120" s="34">
        <f t="shared" si="22"/>
        <v>0</v>
      </c>
      <c r="AH120" s="33"/>
      <c r="AI120" s="82"/>
      <c r="AK120" s="27"/>
      <c r="AO120" s="3"/>
      <c r="AP120" s="3"/>
      <c r="AQ120" s="3"/>
      <c r="AR120" s="3"/>
      <c r="AS120" s="3"/>
      <c r="AT120" s="28"/>
      <c r="AU120" s="28"/>
      <c r="AV120" s="3"/>
      <c r="AX120" s="44"/>
      <c r="BC120" s="44"/>
    </row>
    <row r="121" spans="1:55" ht="17">
      <c r="A121" s="28" t="s">
        <v>852</v>
      </c>
      <c r="B121" s="21"/>
      <c r="C121" s="21" t="s">
        <v>853</v>
      </c>
      <c r="D121" s="24" t="s">
        <v>854</v>
      </c>
      <c r="E121" s="22">
        <v>9972274607</v>
      </c>
      <c r="F121" s="23"/>
      <c r="G121" s="23" t="s">
        <v>86</v>
      </c>
      <c r="H121" s="22">
        <v>6000</v>
      </c>
      <c r="I121" s="22">
        <v>6000</v>
      </c>
      <c r="J121" s="49" t="s">
        <v>72</v>
      </c>
      <c r="K121" s="50">
        <v>6000</v>
      </c>
      <c r="L121" s="26"/>
      <c r="M121" s="25">
        <f t="shared" si="21"/>
        <v>0</v>
      </c>
      <c r="N121" s="26">
        <v>43838</v>
      </c>
      <c r="O121" s="6" t="s">
        <v>855</v>
      </c>
      <c r="P121" s="26"/>
      <c r="Q121" s="27"/>
      <c r="R121" s="1"/>
      <c r="U121" s="3"/>
      <c r="V121" s="6"/>
      <c r="W121" s="6" t="s">
        <v>856</v>
      </c>
      <c r="X121" s="3"/>
      <c r="Y121" s="3"/>
      <c r="Z121" s="28"/>
      <c r="AA121" s="28"/>
      <c r="AB121" s="22">
        <v>5000</v>
      </c>
      <c r="AC121" s="22">
        <v>5000</v>
      </c>
      <c r="AD121" s="35" t="s">
        <v>72</v>
      </c>
      <c r="AE121" s="39">
        <v>5000</v>
      </c>
      <c r="AG121" s="34">
        <f t="shared" si="22"/>
        <v>0</v>
      </c>
      <c r="AH121" s="33">
        <v>43841</v>
      </c>
      <c r="AI121" s="39" t="s">
        <v>857</v>
      </c>
      <c r="AK121" s="27"/>
      <c r="AO121" s="3"/>
      <c r="AP121" s="3"/>
      <c r="AQ121" s="3"/>
      <c r="AR121" s="3"/>
      <c r="AS121" s="3"/>
      <c r="AT121" s="28"/>
      <c r="AU121" s="28"/>
      <c r="AV121" s="3"/>
      <c r="AX121" s="44"/>
      <c r="BC121" s="44"/>
    </row>
    <row r="122" spans="1:55" ht="17">
      <c r="A122" s="3"/>
      <c r="B122" s="86"/>
      <c r="C122" s="21" t="s">
        <v>858</v>
      </c>
      <c r="D122" s="24" t="s">
        <v>240</v>
      </c>
      <c r="E122" s="22">
        <v>9741312228</v>
      </c>
      <c r="F122" s="23"/>
      <c r="G122" s="23" t="s">
        <v>86</v>
      </c>
      <c r="H122" s="22">
        <v>6000</v>
      </c>
      <c r="I122" s="22">
        <v>6000</v>
      </c>
      <c r="J122" s="49" t="s">
        <v>72</v>
      </c>
      <c r="K122" s="50">
        <v>6000</v>
      </c>
      <c r="L122" s="26"/>
      <c r="M122" s="25">
        <f t="shared" si="21"/>
        <v>0</v>
      </c>
      <c r="N122" s="26">
        <v>43838</v>
      </c>
      <c r="O122" s="6" t="s">
        <v>855</v>
      </c>
      <c r="P122" s="26"/>
      <c r="R122" s="112" t="s">
        <v>859</v>
      </c>
      <c r="U122" s="28">
        <v>406</v>
      </c>
      <c r="V122" s="39"/>
      <c r="W122" s="39" t="s">
        <v>860</v>
      </c>
      <c r="X122" s="21" t="s">
        <v>861</v>
      </c>
      <c r="Y122" s="3"/>
      <c r="Z122" s="28"/>
      <c r="AA122" s="28"/>
      <c r="AB122" s="22">
        <v>8000</v>
      </c>
      <c r="AC122" s="22">
        <v>8000</v>
      </c>
      <c r="AD122" s="35" t="s">
        <v>72</v>
      </c>
      <c r="AE122" s="39">
        <v>8000</v>
      </c>
      <c r="AG122" s="34">
        <f t="shared" si="22"/>
        <v>0</v>
      </c>
      <c r="AH122" s="33">
        <v>43844</v>
      </c>
      <c r="AI122" s="39" t="s">
        <v>862</v>
      </c>
      <c r="AK122" s="27"/>
      <c r="AO122" s="3"/>
      <c r="AP122" s="3"/>
      <c r="AQ122" s="3"/>
      <c r="AR122" s="3"/>
      <c r="AS122" s="3"/>
      <c r="AT122" s="28"/>
      <c r="AU122" s="28"/>
      <c r="AV122" s="3"/>
      <c r="AX122" s="44"/>
      <c r="BC122" s="44"/>
    </row>
    <row r="123" spans="1:55" ht="17">
      <c r="B123" s="21"/>
      <c r="C123" s="86" t="s">
        <v>863</v>
      </c>
      <c r="D123" s="50" t="s">
        <v>94</v>
      </c>
      <c r="E123" s="73">
        <v>9606194369</v>
      </c>
      <c r="F123" s="23"/>
      <c r="G123" s="23" t="s">
        <v>86</v>
      </c>
      <c r="H123" s="73">
        <v>6000</v>
      </c>
      <c r="I123" s="73">
        <v>6000</v>
      </c>
      <c r="J123" s="5" t="s">
        <v>72</v>
      </c>
      <c r="K123" s="6">
        <v>6000</v>
      </c>
      <c r="L123" s="6"/>
      <c r="M123" s="1">
        <f t="shared" si="21"/>
        <v>0</v>
      </c>
      <c r="N123" s="26">
        <v>43841</v>
      </c>
      <c r="O123" s="6" t="s">
        <v>373</v>
      </c>
      <c r="P123" s="26"/>
      <c r="Q123" s="1"/>
      <c r="R123" s="1"/>
      <c r="U123" s="3"/>
      <c r="V123" s="39"/>
      <c r="W123" s="39" t="s">
        <v>864</v>
      </c>
      <c r="X123" s="3" t="s">
        <v>865</v>
      </c>
      <c r="Y123" s="22">
        <v>8358919545</v>
      </c>
      <c r="Z123" s="28"/>
      <c r="AA123" s="28"/>
      <c r="AB123" s="22">
        <v>8000</v>
      </c>
      <c r="AC123" s="22">
        <v>8000</v>
      </c>
      <c r="AD123" s="35" t="s">
        <v>72</v>
      </c>
      <c r="AE123" s="39">
        <v>8000</v>
      </c>
      <c r="AF123" s="33"/>
      <c r="AG123" s="34">
        <f t="shared" si="22"/>
        <v>0</v>
      </c>
      <c r="AH123" s="33">
        <v>43839</v>
      </c>
      <c r="AI123" s="39" t="s">
        <v>866</v>
      </c>
      <c r="AJ123" s="33"/>
      <c r="AK123" s="27"/>
      <c r="AO123" s="3"/>
      <c r="AP123" s="3"/>
      <c r="AQ123" s="3"/>
      <c r="AR123" s="3"/>
      <c r="AS123" s="3"/>
      <c r="AT123" s="28"/>
      <c r="AU123" s="28"/>
      <c r="AV123" s="3"/>
      <c r="AX123" s="44"/>
      <c r="BC123" s="44"/>
    </row>
    <row r="124" spans="1:55" ht="17">
      <c r="A124" s="28" t="s">
        <v>867</v>
      </c>
      <c r="B124" s="21"/>
      <c r="C124" s="21" t="s">
        <v>868</v>
      </c>
      <c r="D124" s="21" t="s">
        <v>869</v>
      </c>
      <c r="E124" s="3"/>
      <c r="F124" s="23"/>
      <c r="G124" s="23" t="s">
        <v>86</v>
      </c>
      <c r="H124" s="21">
        <v>8000</v>
      </c>
      <c r="I124" s="21">
        <v>8000</v>
      </c>
      <c r="J124" s="5" t="s">
        <v>72</v>
      </c>
      <c r="K124" s="6">
        <v>8000</v>
      </c>
      <c r="L124" s="6"/>
      <c r="M124" s="1">
        <f t="shared" si="21"/>
        <v>0</v>
      </c>
      <c r="N124" s="26">
        <v>43838</v>
      </c>
      <c r="O124" s="6" t="s">
        <v>89</v>
      </c>
      <c r="P124" s="26"/>
      <c r="Q124" s="27"/>
      <c r="R124" s="6"/>
      <c r="U124" s="28">
        <v>407</v>
      </c>
      <c r="V124" s="39"/>
      <c r="W124" s="39" t="s">
        <v>870</v>
      </c>
      <c r="X124" s="21" t="s">
        <v>871</v>
      </c>
      <c r="Y124" s="3"/>
      <c r="Z124" s="28"/>
      <c r="AA124" s="28"/>
      <c r="AB124" s="22">
        <v>6000</v>
      </c>
      <c r="AC124" s="22">
        <v>6000</v>
      </c>
      <c r="AD124" s="23" t="s">
        <v>72</v>
      </c>
      <c r="AE124" s="24">
        <v>6000</v>
      </c>
      <c r="AG124" s="34">
        <f t="shared" si="22"/>
        <v>0</v>
      </c>
      <c r="AH124" s="33">
        <v>43851</v>
      </c>
      <c r="AI124" s="39" t="s">
        <v>872</v>
      </c>
      <c r="AK124" s="27"/>
      <c r="AO124" s="3"/>
      <c r="AP124" s="3"/>
      <c r="AQ124" s="3"/>
      <c r="AR124" s="3"/>
      <c r="AS124" s="3"/>
      <c r="AT124" s="28"/>
      <c r="AU124" s="28"/>
      <c r="AV124" s="3"/>
      <c r="AX124" s="44"/>
      <c r="BC124" s="44"/>
    </row>
    <row r="125" spans="1:55" ht="17">
      <c r="B125" s="3"/>
      <c r="C125" s="21" t="s">
        <v>873</v>
      </c>
      <c r="D125" s="24" t="s">
        <v>874</v>
      </c>
      <c r="E125" s="22">
        <v>7795604346</v>
      </c>
      <c r="F125" s="23"/>
      <c r="G125" s="23" t="s">
        <v>86</v>
      </c>
      <c r="H125" s="22">
        <v>8000</v>
      </c>
      <c r="I125" s="22">
        <v>8000</v>
      </c>
      <c r="J125" s="5" t="s">
        <v>72</v>
      </c>
      <c r="K125" s="6">
        <v>8000</v>
      </c>
      <c r="L125" s="26"/>
      <c r="M125" s="25">
        <f t="shared" si="21"/>
        <v>0</v>
      </c>
      <c r="N125" s="26">
        <v>43835</v>
      </c>
      <c r="O125" s="6" t="s">
        <v>791</v>
      </c>
      <c r="P125" s="26"/>
      <c r="Q125" s="27"/>
      <c r="R125" s="1"/>
      <c r="U125" s="3"/>
      <c r="V125" s="39"/>
      <c r="W125" s="36" t="s">
        <v>77</v>
      </c>
      <c r="X125" s="21"/>
      <c r="Y125" s="3"/>
      <c r="Z125" s="28"/>
      <c r="AA125" s="30" t="s">
        <v>78</v>
      </c>
      <c r="AB125" s="22">
        <v>6000</v>
      </c>
      <c r="AC125" s="22"/>
      <c r="AD125" s="23"/>
      <c r="AE125" s="24"/>
      <c r="AG125" s="34">
        <f t="shared" si="22"/>
        <v>0</v>
      </c>
      <c r="AH125" s="33"/>
      <c r="AK125" s="27"/>
      <c r="AO125" s="3"/>
      <c r="AP125" s="3"/>
      <c r="AQ125" s="3"/>
      <c r="AR125" s="3"/>
      <c r="AS125" s="3"/>
      <c r="AT125" s="28"/>
      <c r="AU125" s="28"/>
      <c r="AV125" s="3"/>
      <c r="AX125" s="44"/>
      <c r="BC125" s="44"/>
    </row>
    <row r="126" spans="1:55" ht="17">
      <c r="A126" s="28" t="s">
        <v>875</v>
      </c>
      <c r="B126" s="3"/>
      <c r="C126" s="57" t="s">
        <v>876</v>
      </c>
      <c r="D126" s="22"/>
      <c r="E126" s="22">
        <v>9620618442</v>
      </c>
      <c r="F126" s="23"/>
      <c r="G126" s="30" t="s">
        <v>78</v>
      </c>
      <c r="H126" s="22">
        <v>5000</v>
      </c>
      <c r="I126" s="22"/>
      <c r="J126" s="10"/>
      <c r="K126" s="1"/>
      <c r="L126" s="6"/>
      <c r="M126" s="1">
        <f t="shared" si="21"/>
        <v>0</v>
      </c>
      <c r="N126" s="26"/>
      <c r="O126" s="100"/>
      <c r="P126" s="1"/>
      <c r="Q126" s="1"/>
      <c r="R126" s="29"/>
      <c r="U126" s="3"/>
      <c r="V126" s="39"/>
      <c r="W126" s="39" t="s">
        <v>877</v>
      </c>
      <c r="X126" s="21" t="s">
        <v>878</v>
      </c>
      <c r="Y126" s="3"/>
      <c r="Z126" s="28"/>
      <c r="AA126" s="28"/>
      <c r="AB126" s="22">
        <v>6000</v>
      </c>
      <c r="AC126" s="22">
        <v>6000</v>
      </c>
      <c r="AD126" s="23" t="s">
        <v>72</v>
      </c>
      <c r="AE126" s="24">
        <v>6000</v>
      </c>
      <c r="AF126" s="32"/>
      <c r="AG126" s="34">
        <f t="shared" si="22"/>
        <v>0</v>
      </c>
      <c r="AH126" s="33">
        <v>43849</v>
      </c>
      <c r="AI126" s="39" t="s">
        <v>879</v>
      </c>
      <c r="AJ126" s="33"/>
      <c r="AK126" s="27"/>
      <c r="AL126" s="36"/>
      <c r="AO126" s="3"/>
      <c r="AP126" s="3"/>
      <c r="AQ126" s="3"/>
      <c r="AR126" s="3"/>
      <c r="AS126" s="3"/>
      <c r="AT126" s="28"/>
      <c r="AU126" s="28"/>
      <c r="AV126" s="3"/>
      <c r="AX126" s="44"/>
      <c r="BC126" s="44"/>
    </row>
    <row r="127" spans="1:55" ht="17">
      <c r="A127" s="3"/>
      <c r="B127" s="3"/>
      <c r="C127" s="3" t="s">
        <v>774</v>
      </c>
      <c r="D127" s="21" t="s">
        <v>819</v>
      </c>
      <c r="E127" s="3"/>
      <c r="F127" s="23"/>
      <c r="G127" s="23" t="s">
        <v>86</v>
      </c>
      <c r="H127" s="22">
        <v>5000</v>
      </c>
      <c r="I127" s="22">
        <v>5000</v>
      </c>
      <c r="J127" s="5" t="s">
        <v>72</v>
      </c>
      <c r="K127" s="6">
        <v>5000</v>
      </c>
      <c r="L127" s="6"/>
      <c r="M127" s="1">
        <f t="shared" si="21"/>
        <v>0</v>
      </c>
      <c r="N127" s="26">
        <v>43845</v>
      </c>
      <c r="O127" s="6" t="s">
        <v>880</v>
      </c>
      <c r="P127" s="26"/>
      <c r="Q127" s="1"/>
      <c r="R127" s="6" t="s">
        <v>881</v>
      </c>
      <c r="U127" s="28">
        <v>408</v>
      </c>
      <c r="V127" s="39"/>
      <c r="W127" s="39" t="s">
        <v>882</v>
      </c>
      <c r="X127" s="21" t="s">
        <v>883</v>
      </c>
      <c r="Y127" s="3"/>
      <c r="Z127" s="28"/>
      <c r="AA127" s="28"/>
      <c r="AB127" s="22">
        <v>6000</v>
      </c>
      <c r="AC127" s="22">
        <v>6000</v>
      </c>
      <c r="AD127" s="35" t="s">
        <v>72</v>
      </c>
      <c r="AE127" s="39">
        <v>6000</v>
      </c>
      <c r="AG127" s="34">
        <f t="shared" si="22"/>
        <v>0</v>
      </c>
      <c r="AH127" s="33">
        <v>43841</v>
      </c>
      <c r="AI127" s="39" t="s">
        <v>884</v>
      </c>
      <c r="AK127" s="27"/>
      <c r="AO127" s="3"/>
      <c r="AP127" s="3"/>
      <c r="AQ127" s="3"/>
      <c r="AR127" s="3"/>
      <c r="AS127" s="3"/>
      <c r="AT127" s="28"/>
      <c r="AU127" s="28"/>
      <c r="AV127" s="3"/>
      <c r="AX127" s="44"/>
      <c r="BC127" s="44"/>
    </row>
    <row r="128" spans="1:55" ht="17">
      <c r="A128" s="3"/>
      <c r="B128" s="71"/>
      <c r="C128" s="3" t="s">
        <v>642</v>
      </c>
      <c r="D128" s="24" t="s">
        <v>819</v>
      </c>
      <c r="E128" s="22">
        <v>9961144614</v>
      </c>
      <c r="F128" s="23"/>
      <c r="G128" s="23" t="s">
        <v>86</v>
      </c>
      <c r="H128" s="22">
        <v>5000</v>
      </c>
      <c r="I128" s="22">
        <v>5000</v>
      </c>
      <c r="J128" s="5" t="s">
        <v>72</v>
      </c>
      <c r="K128" s="6">
        <v>5000</v>
      </c>
      <c r="L128" s="6"/>
      <c r="M128" s="1">
        <f t="shared" si="21"/>
        <v>0</v>
      </c>
      <c r="N128" s="26">
        <v>43845</v>
      </c>
      <c r="O128" s="6" t="s">
        <v>880</v>
      </c>
      <c r="P128" s="26"/>
      <c r="Q128" s="6"/>
      <c r="R128" s="6"/>
      <c r="U128" s="3"/>
      <c r="V128" s="39"/>
      <c r="W128" s="39" t="s">
        <v>885</v>
      </c>
      <c r="X128" s="21" t="s">
        <v>886</v>
      </c>
      <c r="Y128" s="3"/>
      <c r="Z128" s="28"/>
      <c r="AA128" s="28"/>
      <c r="AB128" s="22">
        <v>6000</v>
      </c>
      <c r="AC128" s="22">
        <v>6000</v>
      </c>
      <c r="AD128" s="35" t="s">
        <v>72</v>
      </c>
      <c r="AE128" s="39">
        <v>6000</v>
      </c>
      <c r="AG128" s="34">
        <f t="shared" si="22"/>
        <v>0</v>
      </c>
      <c r="AH128" s="33">
        <v>43841</v>
      </c>
      <c r="AI128" s="39" t="s">
        <v>887</v>
      </c>
      <c r="AJ128" s="33"/>
      <c r="AK128" s="27"/>
      <c r="AO128" s="3"/>
      <c r="AP128" s="3"/>
      <c r="AQ128" s="3"/>
      <c r="AR128" s="3"/>
      <c r="AS128" s="3"/>
      <c r="AT128" s="28"/>
      <c r="AU128" s="28"/>
      <c r="AV128" s="3"/>
      <c r="AX128" s="44"/>
      <c r="BC128" s="44"/>
    </row>
    <row r="129" spans="1:55" ht="17">
      <c r="B129" s="21"/>
      <c r="C129" s="71" t="s">
        <v>888</v>
      </c>
      <c r="D129" s="50" t="s">
        <v>78</v>
      </c>
      <c r="E129" s="73">
        <v>8903936140</v>
      </c>
      <c r="F129" s="23"/>
      <c r="G129" s="23" t="s">
        <v>86</v>
      </c>
      <c r="H129" s="73">
        <v>5000</v>
      </c>
      <c r="I129" s="73">
        <v>5000</v>
      </c>
      <c r="J129" s="5" t="s">
        <v>72</v>
      </c>
      <c r="K129" s="6">
        <v>5000</v>
      </c>
      <c r="L129" s="26"/>
      <c r="M129" s="25">
        <f t="shared" si="21"/>
        <v>0</v>
      </c>
      <c r="N129" s="26">
        <v>43837</v>
      </c>
      <c r="O129" s="6" t="s">
        <v>889</v>
      </c>
      <c r="P129" s="26"/>
      <c r="Q129" s="27"/>
      <c r="R129" s="1"/>
      <c r="U129" s="3"/>
      <c r="V129" s="39"/>
      <c r="W129" s="39" t="s">
        <v>890</v>
      </c>
      <c r="X129" s="3"/>
      <c r="Y129" s="3"/>
      <c r="Z129" s="28"/>
      <c r="AA129" s="28"/>
      <c r="AB129" s="22">
        <v>6000</v>
      </c>
      <c r="AC129" s="22">
        <v>6000</v>
      </c>
      <c r="AD129" s="35" t="s">
        <v>72</v>
      </c>
      <c r="AE129" s="39">
        <v>6000</v>
      </c>
      <c r="AG129" s="34">
        <f t="shared" si="22"/>
        <v>0</v>
      </c>
      <c r="AH129" s="33">
        <v>43838</v>
      </c>
      <c r="AI129" s="39" t="s">
        <v>891</v>
      </c>
      <c r="AK129" s="27"/>
      <c r="AO129" s="3"/>
      <c r="AP129" s="3"/>
      <c r="AQ129" s="3"/>
      <c r="AR129" s="3"/>
      <c r="AS129" s="3"/>
      <c r="AT129" s="28"/>
      <c r="AU129" s="28"/>
      <c r="AV129" s="3"/>
      <c r="AX129" s="44"/>
      <c r="BC129" s="44"/>
    </row>
    <row r="130" spans="1:55" ht="17">
      <c r="A130" s="28" t="s">
        <v>892</v>
      </c>
      <c r="B130" s="21"/>
      <c r="C130" s="21" t="s">
        <v>893</v>
      </c>
      <c r="D130" s="24" t="s">
        <v>894</v>
      </c>
      <c r="E130" s="22">
        <v>9747859471</v>
      </c>
      <c r="F130" s="23"/>
      <c r="G130" s="23" t="s">
        <v>86</v>
      </c>
      <c r="H130" s="22">
        <v>6000</v>
      </c>
      <c r="I130" s="22">
        <v>6000</v>
      </c>
      <c r="J130" s="5" t="s">
        <v>72</v>
      </c>
      <c r="K130" s="6">
        <v>6000</v>
      </c>
      <c r="L130" s="26"/>
      <c r="M130" s="25">
        <f t="shared" si="21"/>
        <v>0</v>
      </c>
      <c r="N130" s="26">
        <v>43838</v>
      </c>
      <c r="O130" s="6" t="s">
        <v>895</v>
      </c>
      <c r="P130" s="26"/>
      <c r="Q130" s="27"/>
      <c r="R130" s="1"/>
      <c r="U130" s="28">
        <v>409</v>
      </c>
      <c r="V130" s="39"/>
      <c r="W130" s="36" t="s">
        <v>896</v>
      </c>
      <c r="X130" s="21"/>
      <c r="Y130" s="3"/>
      <c r="Z130" s="28"/>
      <c r="AA130" s="30" t="s">
        <v>78</v>
      </c>
      <c r="AB130" s="22">
        <v>5000</v>
      </c>
      <c r="AC130" s="22"/>
      <c r="AD130" s="23"/>
      <c r="AE130" s="24"/>
      <c r="AG130" s="34">
        <f t="shared" si="22"/>
        <v>0</v>
      </c>
      <c r="AH130" s="33"/>
      <c r="AJ130" s="33"/>
      <c r="AK130" s="27"/>
      <c r="AO130" s="3"/>
      <c r="AP130" s="3"/>
      <c r="AQ130" s="3"/>
      <c r="AR130" s="3"/>
      <c r="AS130" s="3"/>
      <c r="AT130" s="28"/>
      <c r="AU130" s="28"/>
      <c r="AV130" s="3"/>
      <c r="AX130" s="44"/>
      <c r="BC130" s="44"/>
    </row>
    <row r="131" spans="1:55" ht="17">
      <c r="A131" s="3"/>
      <c r="B131" s="21"/>
      <c r="C131" s="57" t="s">
        <v>77</v>
      </c>
      <c r="D131" s="21"/>
      <c r="E131" s="3"/>
      <c r="F131" s="23"/>
      <c r="G131" s="30" t="s">
        <v>78</v>
      </c>
      <c r="H131" s="22">
        <v>6000</v>
      </c>
      <c r="I131" s="22"/>
      <c r="J131" s="49"/>
      <c r="K131" s="50"/>
      <c r="L131" s="6"/>
      <c r="M131" s="25">
        <f t="shared" si="21"/>
        <v>0</v>
      </c>
      <c r="N131" s="26"/>
      <c r="O131" s="100"/>
      <c r="P131" s="1"/>
      <c r="Q131" s="1"/>
      <c r="R131" s="1"/>
      <c r="U131" s="3"/>
      <c r="V131" s="39"/>
      <c r="W131" s="36" t="s">
        <v>897</v>
      </c>
      <c r="X131" s="21"/>
      <c r="Y131" s="3"/>
      <c r="Z131" s="28"/>
      <c r="AA131" s="30" t="s">
        <v>78</v>
      </c>
      <c r="AB131" s="22">
        <v>5000</v>
      </c>
      <c r="AC131" s="22"/>
      <c r="AD131" s="23"/>
      <c r="AE131" s="24"/>
      <c r="AG131" s="34">
        <f t="shared" si="22"/>
        <v>0</v>
      </c>
      <c r="AH131" s="33"/>
      <c r="AJ131" s="33"/>
      <c r="AK131" s="27"/>
      <c r="AO131" s="3"/>
      <c r="AP131" s="3"/>
      <c r="AQ131" s="3"/>
      <c r="AR131" s="3"/>
      <c r="AS131" s="3"/>
      <c r="AT131" s="28"/>
      <c r="AU131" s="28"/>
      <c r="AV131" s="3"/>
      <c r="AX131" s="44"/>
      <c r="BC131" s="44"/>
    </row>
    <row r="132" spans="1:55" ht="17">
      <c r="B132" s="3"/>
      <c r="C132" s="57" t="s">
        <v>77</v>
      </c>
      <c r="D132" s="24"/>
      <c r="E132" s="24"/>
      <c r="F132" s="23"/>
      <c r="G132" s="30" t="s">
        <v>78</v>
      </c>
      <c r="H132" s="22">
        <v>6000</v>
      </c>
      <c r="I132" s="22"/>
      <c r="J132" s="5"/>
      <c r="K132" s="6"/>
      <c r="L132" s="6"/>
      <c r="M132" s="1">
        <f t="shared" si="21"/>
        <v>0</v>
      </c>
      <c r="N132" s="26"/>
      <c r="O132" s="77"/>
      <c r="P132" s="26"/>
      <c r="Q132" s="1"/>
      <c r="R132" s="1"/>
      <c r="U132" s="3"/>
      <c r="V132" s="39" t="s">
        <v>898</v>
      </c>
      <c r="W132" s="39" t="s">
        <v>899</v>
      </c>
      <c r="X132" s="21" t="s">
        <v>900</v>
      </c>
      <c r="Y132" s="3"/>
      <c r="Z132" s="28"/>
      <c r="AA132" s="28"/>
      <c r="AB132" s="22">
        <v>5000</v>
      </c>
      <c r="AC132" s="22">
        <v>5000</v>
      </c>
      <c r="AD132" s="23" t="s">
        <v>72</v>
      </c>
      <c r="AE132" s="24">
        <v>5900</v>
      </c>
      <c r="AF132" s="33"/>
      <c r="AG132" s="34">
        <f t="shared" si="22"/>
        <v>-900</v>
      </c>
      <c r="AH132" s="33">
        <v>43841</v>
      </c>
      <c r="AI132" s="39" t="s">
        <v>901</v>
      </c>
      <c r="AJ132" s="33"/>
      <c r="AK132" s="27"/>
      <c r="AO132" s="3"/>
      <c r="AP132" s="3"/>
      <c r="AQ132" s="3"/>
      <c r="AR132" s="3"/>
      <c r="AS132" s="3"/>
      <c r="AT132" s="28"/>
      <c r="AU132" s="28"/>
      <c r="AV132" s="3"/>
      <c r="AX132" s="44"/>
      <c r="BC132" s="44"/>
    </row>
    <row r="133" spans="1:55" ht="17">
      <c r="A133" s="23" t="s">
        <v>902</v>
      </c>
      <c r="B133" s="3"/>
      <c r="C133" s="3" t="s">
        <v>903</v>
      </c>
      <c r="D133" s="21" t="s">
        <v>904</v>
      </c>
      <c r="E133" s="3"/>
      <c r="F133" s="23"/>
      <c r="G133" s="23" t="s">
        <v>86</v>
      </c>
      <c r="H133" s="24">
        <v>6000</v>
      </c>
      <c r="I133" s="24">
        <v>6000</v>
      </c>
      <c r="J133" s="143" t="s">
        <v>72</v>
      </c>
      <c r="K133" s="151">
        <v>6000</v>
      </c>
      <c r="L133" s="1"/>
      <c r="M133" s="1">
        <f t="shared" si="21"/>
        <v>0</v>
      </c>
      <c r="N133" s="26">
        <v>43838</v>
      </c>
      <c r="O133" s="6" t="s">
        <v>905</v>
      </c>
      <c r="P133" s="1"/>
      <c r="Q133" s="27"/>
      <c r="R133" s="6"/>
      <c r="U133" s="3"/>
      <c r="V133" s="39"/>
      <c r="W133" s="39" t="s">
        <v>906</v>
      </c>
      <c r="X133" s="21" t="s">
        <v>907</v>
      </c>
      <c r="Y133" s="3"/>
      <c r="Z133" s="28"/>
      <c r="AA133" s="28"/>
      <c r="AB133" s="22">
        <v>5000</v>
      </c>
      <c r="AC133" s="22">
        <v>5000</v>
      </c>
      <c r="AD133" s="23" t="s">
        <v>72</v>
      </c>
      <c r="AE133" s="24">
        <v>5000</v>
      </c>
      <c r="AG133" s="34">
        <f t="shared" si="22"/>
        <v>0</v>
      </c>
      <c r="AH133" s="33">
        <v>43835</v>
      </c>
      <c r="AI133" s="39" t="s">
        <v>384</v>
      </c>
      <c r="AK133" s="27"/>
      <c r="AO133" s="3"/>
      <c r="AP133" s="3"/>
      <c r="AQ133" s="3"/>
      <c r="AR133" s="3"/>
      <c r="AS133" s="3"/>
      <c r="AT133" s="28"/>
      <c r="AU133" s="28"/>
      <c r="AV133" s="3"/>
      <c r="AX133" s="44"/>
      <c r="BC133" s="44"/>
    </row>
    <row r="134" spans="1:55" ht="17">
      <c r="B134" s="78"/>
      <c r="C134" s="46" t="s">
        <v>908</v>
      </c>
      <c r="D134" s="3"/>
      <c r="E134" s="3"/>
      <c r="F134" s="23"/>
      <c r="G134" s="47" t="s">
        <v>86</v>
      </c>
      <c r="H134" s="24">
        <v>6000</v>
      </c>
      <c r="I134" s="24">
        <v>6000</v>
      </c>
      <c r="J134" s="143" t="s">
        <v>72</v>
      </c>
      <c r="K134" s="151">
        <v>6000</v>
      </c>
      <c r="L134" s="1"/>
      <c r="M134" s="1">
        <f t="shared" si="21"/>
        <v>0</v>
      </c>
      <c r="N134" s="26">
        <v>43847</v>
      </c>
      <c r="O134" s="6" t="s">
        <v>909</v>
      </c>
      <c r="P134" s="1"/>
      <c r="Q134" s="27"/>
      <c r="R134" s="1"/>
      <c r="U134" s="28">
        <v>410</v>
      </c>
      <c r="V134" s="39"/>
      <c r="W134" s="36" t="s">
        <v>910</v>
      </c>
      <c r="X134" s="21"/>
      <c r="Y134" s="3"/>
      <c r="Z134" s="28"/>
      <c r="AA134" s="30" t="s">
        <v>78</v>
      </c>
      <c r="AB134" s="22">
        <v>6000</v>
      </c>
      <c r="AC134" s="22"/>
      <c r="AD134" s="23"/>
      <c r="AE134" s="24"/>
      <c r="AF134" s="33"/>
      <c r="AG134" s="34">
        <f t="shared" si="22"/>
        <v>0</v>
      </c>
      <c r="AH134" s="33"/>
      <c r="AI134" s="82"/>
      <c r="AJ134" s="33"/>
      <c r="AK134" s="22"/>
      <c r="AO134" s="3"/>
      <c r="AP134" s="3"/>
      <c r="AQ134" s="3"/>
      <c r="AR134" s="3"/>
      <c r="AS134" s="3"/>
      <c r="AT134" s="28"/>
      <c r="AU134" s="28"/>
      <c r="AV134" s="3"/>
      <c r="AX134" s="44"/>
      <c r="BC134" s="44"/>
    </row>
    <row r="135" spans="1:55" ht="17">
      <c r="B135" s="78"/>
      <c r="C135" s="21" t="s">
        <v>911</v>
      </c>
      <c r="D135" s="21" t="s">
        <v>460</v>
      </c>
      <c r="E135" s="3"/>
      <c r="F135" s="23"/>
      <c r="G135" s="23" t="s">
        <v>86</v>
      </c>
      <c r="H135" s="24">
        <v>6000</v>
      </c>
      <c r="I135" s="24">
        <v>6000</v>
      </c>
      <c r="J135" s="49" t="s">
        <v>72</v>
      </c>
      <c r="K135" s="50">
        <v>6000</v>
      </c>
      <c r="L135" s="1"/>
      <c r="M135" s="1">
        <f t="shared" si="21"/>
        <v>0</v>
      </c>
      <c r="N135" s="26">
        <v>43838</v>
      </c>
      <c r="O135" s="6" t="s">
        <v>15</v>
      </c>
      <c r="P135" s="1"/>
      <c r="Q135" s="27"/>
      <c r="R135" s="1"/>
      <c r="U135" s="3"/>
      <c r="V135" s="39"/>
      <c r="W135" s="36" t="s">
        <v>912</v>
      </c>
      <c r="X135" s="3"/>
      <c r="Y135" s="3"/>
      <c r="Z135" s="28"/>
      <c r="AA135" s="30" t="s">
        <v>78</v>
      </c>
      <c r="AB135" s="22">
        <v>6000</v>
      </c>
      <c r="AC135" s="22"/>
      <c r="AD135" s="28"/>
      <c r="AE135" s="22"/>
      <c r="AF135" s="6"/>
      <c r="AG135" s="34">
        <f t="shared" si="22"/>
        <v>0</v>
      </c>
      <c r="AH135" s="1"/>
      <c r="AI135" s="52"/>
      <c r="AK135" s="22"/>
      <c r="AO135" s="3"/>
      <c r="AP135" s="3"/>
      <c r="AQ135" s="3"/>
      <c r="AR135" s="3"/>
      <c r="AS135" s="3"/>
      <c r="AT135" s="28"/>
      <c r="AU135" s="28"/>
      <c r="AV135" s="3"/>
      <c r="AX135" s="44"/>
      <c r="BC135" s="44"/>
    </row>
    <row r="136" spans="1:55" ht="17">
      <c r="A136" s="28" t="s">
        <v>913</v>
      </c>
      <c r="B136" s="21"/>
      <c r="C136" s="79" t="s">
        <v>914</v>
      </c>
      <c r="D136" s="21" t="s">
        <v>915</v>
      </c>
      <c r="E136" s="3"/>
      <c r="F136" s="23"/>
      <c r="G136" s="47" t="s">
        <v>86</v>
      </c>
      <c r="H136" s="24">
        <v>5000</v>
      </c>
      <c r="I136" s="24">
        <v>5000</v>
      </c>
      <c r="J136" s="5"/>
      <c r="K136" s="6"/>
      <c r="L136" s="6"/>
      <c r="M136" s="1">
        <f t="shared" si="21"/>
        <v>5000</v>
      </c>
      <c r="N136" s="26"/>
      <c r="O136" s="77"/>
      <c r="P136" s="6"/>
      <c r="Q136" s="7"/>
      <c r="R136" s="87"/>
      <c r="U136" s="3"/>
      <c r="V136" s="39"/>
      <c r="W136" s="36" t="s">
        <v>916</v>
      </c>
      <c r="X136" s="21" t="s">
        <v>917</v>
      </c>
      <c r="Y136" s="3"/>
      <c r="Z136" s="28"/>
      <c r="AA136" s="30" t="s">
        <v>78</v>
      </c>
      <c r="AB136" s="22">
        <v>6000</v>
      </c>
      <c r="AC136" s="22"/>
      <c r="AD136" s="23"/>
      <c r="AE136" s="24"/>
      <c r="AF136" s="6"/>
      <c r="AG136" s="34">
        <f t="shared" si="22"/>
        <v>0</v>
      </c>
      <c r="AH136" s="26"/>
      <c r="AK136" s="27"/>
      <c r="AO136" s="3"/>
      <c r="AP136" s="3"/>
      <c r="AQ136" s="3"/>
      <c r="AR136" s="3"/>
      <c r="AS136" s="3"/>
      <c r="AT136" s="28"/>
      <c r="AU136" s="28"/>
      <c r="AV136" s="3"/>
      <c r="AX136" s="44"/>
      <c r="BC136" s="44"/>
    </row>
    <row r="137" spans="1:55" ht="17">
      <c r="A137" s="28"/>
      <c r="B137" s="21"/>
      <c r="C137" s="21" t="s">
        <v>918</v>
      </c>
      <c r="D137" s="24"/>
      <c r="E137" s="22"/>
      <c r="F137" s="23"/>
      <c r="G137" s="23" t="s">
        <v>86</v>
      </c>
      <c r="H137" s="24">
        <v>5000</v>
      </c>
      <c r="I137" s="24">
        <v>5000</v>
      </c>
      <c r="J137" s="113"/>
      <c r="K137" s="73"/>
      <c r="L137" s="26"/>
      <c r="M137" s="25">
        <f t="shared" si="21"/>
        <v>5000</v>
      </c>
      <c r="N137" s="26"/>
      <c r="O137" s="77"/>
      <c r="P137" s="26"/>
      <c r="Q137" s="1"/>
      <c r="R137" s="1"/>
      <c r="U137" s="28">
        <v>501</v>
      </c>
      <c r="V137" s="39"/>
      <c r="W137" s="39" t="s">
        <v>322</v>
      </c>
      <c r="X137" s="21" t="s">
        <v>919</v>
      </c>
      <c r="Y137" s="22"/>
      <c r="Z137" s="28"/>
      <c r="AA137" s="28"/>
      <c r="AB137" s="22">
        <v>6000</v>
      </c>
      <c r="AC137" s="24">
        <v>5500</v>
      </c>
      <c r="AD137" s="44"/>
      <c r="AF137" s="36"/>
      <c r="AG137" s="34">
        <f t="shared" si="22"/>
        <v>5500</v>
      </c>
      <c r="AH137" s="33"/>
      <c r="AI137" s="82"/>
      <c r="AK137" s="27"/>
      <c r="AL137" s="45"/>
      <c r="AO137" s="3"/>
      <c r="AP137" s="3"/>
      <c r="AQ137" s="3"/>
      <c r="AR137" s="3"/>
      <c r="AS137" s="3"/>
      <c r="AT137" s="28"/>
      <c r="AU137" s="28"/>
      <c r="AV137" s="3"/>
      <c r="AX137" s="44"/>
      <c r="BC137" s="44"/>
    </row>
    <row r="138" spans="1:55" ht="17">
      <c r="A138" s="28"/>
      <c r="B138" s="3"/>
      <c r="C138" s="21" t="s">
        <v>920</v>
      </c>
      <c r="D138" s="24"/>
      <c r="E138" s="22"/>
      <c r="F138" s="23"/>
      <c r="G138" s="23" t="s">
        <v>86</v>
      </c>
      <c r="H138" s="24">
        <v>5000</v>
      </c>
      <c r="I138" s="24">
        <v>5000</v>
      </c>
      <c r="J138" s="49" t="s">
        <v>72</v>
      </c>
      <c r="K138" s="50">
        <v>5000</v>
      </c>
      <c r="L138" s="26"/>
      <c r="M138" s="25">
        <f t="shared" si="21"/>
        <v>0</v>
      </c>
      <c r="N138" s="26">
        <v>43860</v>
      </c>
      <c r="O138" s="6" t="s">
        <v>921</v>
      </c>
      <c r="P138" s="26"/>
      <c r="Q138" s="27"/>
      <c r="R138" s="1"/>
      <c r="U138" s="3"/>
      <c r="V138" s="39"/>
      <c r="W138" s="39" t="s">
        <v>922</v>
      </c>
      <c r="X138" s="3"/>
      <c r="Y138" s="22"/>
      <c r="Z138" s="28"/>
      <c r="AA138" s="28"/>
      <c r="AB138" s="22">
        <v>6000</v>
      </c>
      <c r="AC138" s="22">
        <v>6000</v>
      </c>
      <c r="AD138" s="35" t="s">
        <v>72</v>
      </c>
      <c r="AF138" s="39">
        <v>6000</v>
      </c>
      <c r="AG138" s="34">
        <f t="shared" si="22"/>
        <v>0</v>
      </c>
      <c r="AH138" s="33">
        <v>43838</v>
      </c>
      <c r="AK138" s="27"/>
      <c r="AL138" s="39" t="s">
        <v>137</v>
      </c>
      <c r="AO138" s="3"/>
      <c r="AP138" s="3"/>
      <c r="AQ138" s="3"/>
      <c r="AR138" s="3"/>
      <c r="AS138" s="3"/>
      <c r="AT138" s="28"/>
      <c r="AU138" s="28"/>
      <c r="AV138" s="3"/>
      <c r="AX138" s="44"/>
      <c r="BC138" s="44"/>
    </row>
    <row r="139" spans="1:55" ht="17">
      <c r="B139" s="21"/>
      <c r="C139" s="21" t="s">
        <v>923</v>
      </c>
      <c r="D139" s="21" t="s">
        <v>924</v>
      </c>
      <c r="E139" s="3"/>
      <c r="F139" s="23"/>
      <c r="G139" s="23" t="s">
        <v>86</v>
      </c>
      <c r="H139" s="24">
        <v>5000</v>
      </c>
      <c r="I139" s="24">
        <v>5000</v>
      </c>
      <c r="J139" s="49" t="s">
        <v>72</v>
      </c>
      <c r="K139" s="50">
        <v>5500</v>
      </c>
      <c r="L139" s="1"/>
      <c r="M139" s="1"/>
      <c r="N139" s="26">
        <v>43834</v>
      </c>
      <c r="O139" s="6" t="s">
        <v>925</v>
      </c>
      <c r="P139" s="1"/>
      <c r="Q139" s="152"/>
      <c r="R139" s="1"/>
      <c r="U139" s="3"/>
      <c r="V139" s="39"/>
      <c r="W139" s="39" t="s">
        <v>926</v>
      </c>
      <c r="X139" s="3" t="s">
        <v>927</v>
      </c>
      <c r="Y139" s="22">
        <v>8618735603</v>
      </c>
      <c r="Z139" s="28"/>
      <c r="AA139" s="28"/>
      <c r="AB139" s="22">
        <v>6000</v>
      </c>
      <c r="AC139" s="22">
        <v>6000</v>
      </c>
      <c r="AD139" s="35" t="s">
        <v>72</v>
      </c>
      <c r="AE139" s="39">
        <v>6000</v>
      </c>
      <c r="AG139" s="34">
        <f t="shared" si="22"/>
        <v>0</v>
      </c>
      <c r="AH139" s="33">
        <v>43836</v>
      </c>
      <c r="AI139" s="39" t="s">
        <v>928</v>
      </c>
      <c r="AK139" s="27"/>
      <c r="AO139" s="3"/>
      <c r="AP139" s="3"/>
      <c r="AQ139" s="3"/>
      <c r="AR139" s="3"/>
      <c r="AS139" s="3"/>
      <c r="AT139" s="28"/>
      <c r="AU139" s="28"/>
      <c r="AV139" s="3"/>
      <c r="AX139" s="44"/>
      <c r="BC139" s="44"/>
    </row>
    <row r="140" spans="1:55" ht="17">
      <c r="A140" s="23" t="s">
        <v>929</v>
      </c>
      <c r="B140" s="21"/>
      <c r="C140" s="21" t="s">
        <v>930</v>
      </c>
      <c r="D140" s="24" t="s">
        <v>931</v>
      </c>
      <c r="E140" s="22">
        <v>7259782392</v>
      </c>
      <c r="F140" s="23"/>
      <c r="G140" s="23" t="s">
        <v>86</v>
      </c>
      <c r="H140" s="22">
        <v>5000</v>
      </c>
      <c r="I140" s="22">
        <v>5000</v>
      </c>
      <c r="J140" s="49" t="s">
        <v>72</v>
      </c>
      <c r="K140" s="50">
        <v>5000</v>
      </c>
      <c r="L140" s="26"/>
      <c r="M140" s="25">
        <f t="shared" ref="M140:M146" si="23">I140-(K140+L140)</f>
        <v>0</v>
      </c>
      <c r="N140" s="26">
        <v>43838</v>
      </c>
      <c r="O140" s="6" t="s">
        <v>528</v>
      </c>
      <c r="P140" s="26"/>
      <c r="Q140" s="27"/>
      <c r="R140" s="1"/>
      <c r="U140" s="28">
        <v>502</v>
      </c>
      <c r="V140" s="108"/>
      <c r="W140" s="54" t="s">
        <v>932</v>
      </c>
      <c r="X140" s="21" t="s">
        <v>933</v>
      </c>
      <c r="Y140" s="3"/>
      <c r="Z140" s="28"/>
      <c r="AA140" s="28"/>
      <c r="AB140" s="22">
        <v>8000</v>
      </c>
      <c r="AC140" s="22">
        <v>8000</v>
      </c>
      <c r="AD140" s="35" t="s">
        <v>72</v>
      </c>
      <c r="AE140" s="39">
        <v>8000</v>
      </c>
      <c r="AG140" s="34">
        <f t="shared" si="22"/>
        <v>0</v>
      </c>
      <c r="AH140" s="33">
        <v>43838</v>
      </c>
      <c r="AI140" s="39" t="s">
        <v>507</v>
      </c>
      <c r="AJ140" s="33"/>
      <c r="AK140" s="22"/>
      <c r="AO140" s="3"/>
      <c r="AP140" s="3"/>
      <c r="AQ140" s="3"/>
      <c r="AR140" s="3"/>
      <c r="AS140" s="3"/>
      <c r="AT140" s="28"/>
      <c r="AU140" s="28"/>
      <c r="AV140" s="3"/>
      <c r="AX140" s="44"/>
      <c r="BC140" s="44"/>
    </row>
    <row r="141" spans="1:55" ht="17">
      <c r="A141" s="28"/>
      <c r="B141" s="86"/>
      <c r="C141" s="21" t="s">
        <v>934</v>
      </c>
      <c r="D141" s="24" t="s">
        <v>935</v>
      </c>
      <c r="E141" s="22">
        <v>9481860978</v>
      </c>
      <c r="F141" s="23"/>
      <c r="G141" s="23" t="s">
        <v>86</v>
      </c>
      <c r="H141" s="22">
        <v>5000</v>
      </c>
      <c r="I141" s="22">
        <v>5000</v>
      </c>
      <c r="J141" s="5" t="s">
        <v>72</v>
      </c>
      <c r="K141" s="6">
        <v>5000</v>
      </c>
      <c r="L141" s="6"/>
      <c r="M141" s="25">
        <f t="shared" si="23"/>
        <v>0</v>
      </c>
      <c r="N141" s="26">
        <v>43831</v>
      </c>
      <c r="O141" s="6" t="s">
        <v>779</v>
      </c>
      <c r="P141" s="153"/>
      <c r="Q141" s="27"/>
      <c r="R141" s="29"/>
      <c r="U141" s="3"/>
      <c r="V141" s="6"/>
      <c r="W141" s="6" t="s">
        <v>936</v>
      </c>
      <c r="X141" s="3" t="s">
        <v>937</v>
      </c>
      <c r="Y141" s="22">
        <v>9522562699</v>
      </c>
      <c r="Z141" s="28"/>
      <c r="AA141" s="28"/>
      <c r="AB141" s="22">
        <v>8000</v>
      </c>
      <c r="AC141" s="22">
        <v>8000</v>
      </c>
      <c r="AD141" s="35" t="s">
        <v>72</v>
      </c>
      <c r="AE141" s="39">
        <v>8000</v>
      </c>
      <c r="AF141" s="33"/>
      <c r="AG141" s="34">
        <f t="shared" si="22"/>
        <v>0</v>
      </c>
      <c r="AH141" s="33">
        <v>43838</v>
      </c>
      <c r="AI141" s="39" t="s">
        <v>692</v>
      </c>
      <c r="AK141" s="27"/>
      <c r="AO141" s="3"/>
      <c r="AP141" s="3"/>
      <c r="AQ141" s="3"/>
      <c r="AR141" s="3"/>
      <c r="AS141" s="3"/>
      <c r="AT141" s="28"/>
      <c r="AU141" s="28"/>
      <c r="AV141" s="3"/>
      <c r="AX141" s="44"/>
      <c r="BC141" s="44"/>
    </row>
    <row r="142" spans="1:55" ht="17">
      <c r="A142" s="28"/>
      <c r="B142" s="3"/>
      <c r="C142" s="86" t="s">
        <v>938</v>
      </c>
      <c r="D142" s="50" t="s">
        <v>939</v>
      </c>
      <c r="E142" s="73">
        <v>8431043843</v>
      </c>
      <c r="F142" s="23"/>
      <c r="G142" s="23" t="s">
        <v>86</v>
      </c>
      <c r="H142" s="73">
        <v>5000</v>
      </c>
      <c r="I142" s="73">
        <v>5000</v>
      </c>
      <c r="J142" s="5" t="s">
        <v>72</v>
      </c>
      <c r="K142" s="6">
        <v>5000</v>
      </c>
      <c r="L142" s="6"/>
      <c r="M142" s="1">
        <f t="shared" si="23"/>
        <v>0</v>
      </c>
      <c r="N142" s="26">
        <v>43838</v>
      </c>
      <c r="O142" s="6" t="s">
        <v>528</v>
      </c>
      <c r="P142" s="26"/>
      <c r="Q142" s="27"/>
      <c r="R142" s="1"/>
      <c r="U142" s="28">
        <v>503</v>
      </c>
      <c r="V142" s="39"/>
      <c r="W142" s="39" t="s">
        <v>940</v>
      </c>
      <c r="X142" s="21"/>
      <c r="Y142" s="24">
        <v>9949085497</v>
      </c>
      <c r="Z142" s="23"/>
      <c r="AA142" s="23"/>
      <c r="AB142" s="24">
        <v>5000</v>
      </c>
      <c r="AC142" s="24">
        <v>5000</v>
      </c>
      <c r="AD142" s="76"/>
      <c r="AE142" s="36"/>
      <c r="AF142" s="33"/>
      <c r="AG142" s="34">
        <f t="shared" si="22"/>
        <v>5000</v>
      </c>
      <c r="AH142" s="33"/>
      <c r="AJ142" s="33"/>
      <c r="AK142" s="27"/>
      <c r="AO142" s="3"/>
      <c r="AP142" s="3"/>
      <c r="AQ142" s="3"/>
      <c r="AR142" s="3"/>
      <c r="AS142" s="3"/>
      <c r="AT142" s="28"/>
      <c r="AU142" s="28"/>
      <c r="AV142" s="3"/>
      <c r="AX142" s="44"/>
      <c r="BC142" s="44"/>
    </row>
    <row r="143" spans="1:55" ht="17">
      <c r="B143" s="21"/>
      <c r="C143" s="3" t="s">
        <v>538</v>
      </c>
      <c r="D143" s="24" t="s">
        <v>941</v>
      </c>
      <c r="E143" s="22">
        <v>9880959574</v>
      </c>
      <c r="F143" s="23"/>
      <c r="G143" s="23" t="s">
        <v>86</v>
      </c>
      <c r="H143" s="22">
        <v>5000</v>
      </c>
      <c r="I143" s="22">
        <v>5000</v>
      </c>
      <c r="J143" s="5" t="s">
        <v>72</v>
      </c>
      <c r="K143" s="6"/>
      <c r="L143" s="6">
        <v>5000</v>
      </c>
      <c r="M143" s="1">
        <f t="shared" si="23"/>
        <v>0</v>
      </c>
      <c r="N143" s="26">
        <v>43844</v>
      </c>
      <c r="O143" s="6"/>
      <c r="P143" s="1"/>
      <c r="Q143" s="27"/>
      <c r="R143" s="6" t="s">
        <v>179</v>
      </c>
      <c r="U143" s="3"/>
      <c r="V143" s="39"/>
      <c r="W143" s="39" t="s">
        <v>942</v>
      </c>
      <c r="X143" s="21" t="s">
        <v>943</v>
      </c>
      <c r="Y143" s="22"/>
      <c r="Z143" s="23"/>
      <c r="AA143" s="23"/>
      <c r="AB143" s="24">
        <v>5000</v>
      </c>
      <c r="AC143" s="24">
        <v>5000</v>
      </c>
      <c r="AD143" s="63" t="s">
        <v>72</v>
      </c>
      <c r="AE143" s="40">
        <v>5000</v>
      </c>
      <c r="AG143" s="34">
        <f t="shared" si="22"/>
        <v>0</v>
      </c>
      <c r="AH143" s="33">
        <v>43851</v>
      </c>
      <c r="AI143" s="39" t="s">
        <v>944</v>
      </c>
      <c r="AJ143" s="33"/>
      <c r="AK143" s="27"/>
      <c r="AO143" s="3"/>
      <c r="AP143" s="3"/>
      <c r="AQ143" s="3"/>
      <c r="AR143" s="3"/>
      <c r="AS143" s="3"/>
      <c r="AT143" s="28"/>
      <c r="AU143" s="28"/>
      <c r="AV143" s="3"/>
      <c r="AX143" s="44"/>
      <c r="BC143" s="44"/>
    </row>
    <row r="144" spans="1:55" ht="17">
      <c r="A144" s="23" t="s">
        <v>945</v>
      </c>
      <c r="B144" s="86"/>
      <c r="C144" s="21" t="s">
        <v>946</v>
      </c>
      <c r="D144" s="24" t="s">
        <v>947</v>
      </c>
      <c r="E144" s="22">
        <v>9027840222</v>
      </c>
      <c r="F144" s="23"/>
      <c r="G144" s="23" t="s">
        <v>86</v>
      </c>
      <c r="H144" s="22">
        <v>8000</v>
      </c>
      <c r="I144" s="22">
        <v>8000</v>
      </c>
      <c r="J144" s="154" t="s">
        <v>72</v>
      </c>
      <c r="K144" s="55">
        <v>8000</v>
      </c>
      <c r="L144" s="26"/>
      <c r="M144" s="25">
        <f t="shared" si="23"/>
        <v>0</v>
      </c>
      <c r="N144" s="26">
        <v>43847</v>
      </c>
      <c r="O144" s="6" t="s">
        <v>408</v>
      </c>
      <c r="P144" s="26"/>
      <c r="Q144" s="141"/>
      <c r="R144" s="155" t="s">
        <v>948</v>
      </c>
      <c r="U144" s="3"/>
      <c r="V144" s="6"/>
      <c r="W144" s="6" t="s">
        <v>949</v>
      </c>
      <c r="X144" s="21" t="s">
        <v>950</v>
      </c>
      <c r="Y144" s="3"/>
      <c r="Z144" s="23"/>
      <c r="AA144" s="23"/>
      <c r="AB144" s="24">
        <v>5000</v>
      </c>
      <c r="AC144" s="24">
        <v>5000</v>
      </c>
      <c r="AD144" s="47" t="s">
        <v>72</v>
      </c>
      <c r="AE144" s="139">
        <v>5000</v>
      </c>
      <c r="AF144" s="40"/>
      <c r="AG144" s="34">
        <f t="shared" si="22"/>
        <v>0</v>
      </c>
      <c r="AH144" s="33">
        <v>43851</v>
      </c>
      <c r="AI144" s="39" t="s">
        <v>193</v>
      </c>
      <c r="AK144" s="27"/>
      <c r="AO144" s="3"/>
      <c r="AP144" s="3"/>
      <c r="AQ144" s="3"/>
      <c r="AR144" s="3"/>
      <c r="AS144" s="3"/>
      <c r="AT144" s="28"/>
      <c r="AU144" s="28"/>
      <c r="AV144" s="3"/>
      <c r="AX144" s="44"/>
      <c r="BC144" s="44"/>
    </row>
    <row r="145" spans="1:55" ht="17">
      <c r="B145" s="86"/>
      <c r="C145" s="86" t="s">
        <v>951</v>
      </c>
      <c r="D145" s="50" t="s">
        <v>952</v>
      </c>
      <c r="E145" s="73">
        <v>9045785287</v>
      </c>
      <c r="F145" s="23"/>
      <c r="G145" s="23" t="s">
        <v>86</v>
      </c>
      <c r="H145" s="73">
        <v>8000</v>
      </c>
      <c r="I145" s="73">
        <v>8000</v>
      </c>
      <c r="J145" s="154" t="s">
        <v>72</v>
      </c>
      <c r="K145" s="6">
        <v>8000</v>
      </c>
      <c r="L145" s="26"/>
      <c r="M145" s="25">
        <f t="shared" si="23"/>
        <v>0</v>
      </c>
      <c r="N145" s="26">
        <v>43847</v>
      </c>
      <c r="O145" s="6" t="s">
        <v>408</v>
      </c>
      <c r="P145" s="26"/>
      <c r="Q145" s="1"/>
      <c r="R145" s="6" t="s">
        <v>953</v>
      </c>
      <c r="U145" s="3"/>
      <c r="V145" s="21"/>
      <c r="W145" s="21" t="s">
        <v>954</v>
      </c>
      <c r="X145" s="21" t="s">
        <v>955</v>
      </c>
      <c r="Y145" s="3"/>
      <c r="Z145" s="23"/>
      <c r="AA145" s="23"/>
      <c r="AB145" s="24">
        <v>5000</v>
      </c>
      <c r="AC145" s="24">
        <v>5000</v>
      </c>
      <c r="AD145" s="63" t="s">
        <v>72</v>
      </c>
      <c r="AE145" s="40">
        <v>5000</v>
      </c>
      <c r="AG145" s="34">
        <f t="shared" si="22"/>
        <v>0</v>
      </c>
      <c r="AH145" s="33">
        <v>43851</v>
      </c>
      <c r="AI145" s="39" t="s">
        <v>944</v>
      </c>
      <c r="AJ145" s="33"/>
      <c r="AK145" s="27"/>
      <c r="AO145" s="3"/>
      <c r="AP145" s="3"/>
      <c r="AQ145" s="3"/>
      <c r="AR145" s="3"/>
      <c r="AS145" s="3"/>
      <c r="AT145" s="28"/>
      <c r="AU145" s="28"/>
      <c r="AV145" s="3"/>
      <c r="AX145" s="44"/>
      <c r="BC145" s="44"/>
    </row>
    <row r="146" spans="1:55" ht="13">
      <c r="A146" s="23" t="s">
        <v>956</v>
      </c>
      <c r="B146" s="21"/>
      <c r="C146" s="86" t="s">
        <v>957</v>
      </c>
      <c r="D146" s="86" t="s">
        <v>958</v>
      </c>
      <c r="E146" s="71"/>
      <c r="F146" s="23"/>
      <c r="G146" s="23" t="s">
        <v>86</v>
      </c>
      <c r="H146" s="73">
        <v>6000</v>
      </c>
      <c r="I146" s="73">
        <v>6000</v>
      </c>
      <c r="J146" s="5" t="s">
        <v>72</v>
      </c>
      <c r="K146" s="6">
        <v>6000</v>
      </c>
      <c r="L146" s="6"/>
      <c r="M146" s="1">
        <f t="shared" si="23"/>
        <v>0</v>
      </c>
      <c r="N146" s="26">
        <v>43841</v>
      </c>
      <c r="O146" s="6" t="s">
        <v>959</v>
      </c>
      <c r="P146" s="26"/>
      <c r="Q146" s="1"/>
      <c r="R146" s="1"/>
      <c r="U146" s="3"/>
      <c r="V146" s="3"/>
      <c r="W146" s="3"/>
      <c r="X146" s="3"/>
      <c r="Y146" s="3"/>
      <c r="Z146" s="44"/>
      <c r="AA146" s="44"/>
      <c r="AD146" s="44"/>
      <c r="AG146" s="34">
        <f t="shared" si="22"/>
        <v>0</v>
      </c>
      <c r="AK146" s="22"/>
      <c r="AO146" s="3"/>
      <c r="AP146" s="3"/>
      <c r="AQ146" s="3"/>
      <c r="AR146" s="3"/>
      <c r="AS146" s="3"/>
      <c r="AT146" s="28"/>
      <c r="AU146" s="28"/>
      <c r="AV146" s="3"/>
      <c r="AX146" s="44"/>
      <c r="BC146" s="44"/>
    </row>
    <row r="147" spans="1:55" ht="17">
      <c r="A147" s="28"/>
      <c r="B147" s="3"/>
      <c r="C147" s="21" t="s">
        <v>960</v>
      </c>
      <c r="D147" s="22"/>
      <c r="E147" s="22">
        <v>7795192839</v>
      </c>
      <c r="F147" s="23"/>
      <c r="G147" s="23" t="s">
        <v>86</v>
      </c>
      <c r="H147" s="22">
        <v>6000</v>
      </c>
      <c r="I147" s="22">
        <v>6000</v>
      </c>
      <c r="J147" s="5" t="s">
        <v>72</v>
      </c>
      <c r="K147" s="6">
        <v>6000</v>
      </c>
      <c r="L147" s="26"/>
      <c r="M147" s="25">
        <f>I17-(K147+L147)</f>
        <v>0</v>
      </c>
      <c r="N147" s="26">
        <v>43837</v>
      </c>
      <c r="O147" s="6" t="s">
        <v>961</v>
      </c>
      <c r="P147" s="1"/>
      <c r="Q147" s="27"/>
      <c r="R147" s="1"/>
      <c r="U147" s="3"/>
      <c r="V147" s="3"/>
      <c r="W147" s="3"/>
      <c r="X147" s="3"/>
      <c r="Y147" s="21" t="s">
        <v>759</v>
      </c>
      <c r="Z147" s="136"/>
      <c r="AA147" s="136"/>
      <c r="AB147" s="137">
        <f t="shared" ref="AB147:AC147" si="24">SUM(AB3:AB145)</f>
        <v>861500</v>
      </c>
      <c r="AC147" s="137">
        <f t="shared" si="24"/>
        <v>654100</v>
      </c>
      <c r="AD147" s="138"/>
      <c r="AE147" s="51">
        <f t="shared" ref="AE147:AG147" si="25">SUM(AE3:AE145)</f>
        <v>467700</v>
      </c>
      <c r="AF147" s="51">
        <f t="shared" si="25"/>
        <v>101500</v>
      </c>
      <c r="AG147" s="51">
        <f t="shared" si="25"/>
        <v>84900</v>
      </c>
      <c r="AJ147" s="51">
        <f>SUM(AJ3:AJ146)</f>
        <v>1000</v>
      </c>
      <c r="AK147" s="1"/>
      <c r="AO147" s="3"/>
      <c r="AP147" s="3"/>
      <c r="AQ147" s="3"/>
      <c r="AR147" s="3"/>
      <c r="AS147" s="3"/>
      <c r="AT147" s="28"/>
      <c r="AU147" s="28"/>
      <c r="AV147" s="3"/>
      <c r="AX147" s="44"/>
      <c r="BC147" s="44"/>
    </row>
    <row r="148" spans="1:55" ht="17">
      <c r="B148" s="3"/>
      <c r="C148" s="21" t="s">
        <v>962</v>
      </c>
      <c r="D148" s="24" t="s">
        <v>963</v>
      </c>
      <c r="E148" s="22">
        <v>8277698760</v>
      </c>
      <c r="F148" s="23"/>
      <c r="G148" s="23" t="s">
        <v>86</v>
      </c>
      <c r="H148" s="22">
        <v>6000</v>
      </c>
      <c r="I148" s="22">
        <v>6000</v>
      </c>
      <c r="J148" s="5" t="s">
        <v>72</v>
      </c>
      <c r="K148" s="6">
        <v>6000</v>
      </c>
      <c r="L148" s="1"/>
      <c r="M148" s="1">
        <f t="shared" ref="M148:M152" si="26">I148-(K148+L148)</f>
        <v>0</v>
      </c>
      <c r="N148" s="26">
        <v>43847</v>
      </c>
      <c r="O148" s="6" t="s">
        <v>964</v>
      </c>
      <c r="P148" s="1"/>
      <c r="Q148" s="27"/>
      <c r="R148" s="1"/>
      <c r="U148" s="3"/>
      <c r="V148" s="3"/>
      <c r="W148" s="3"/>
      <c r="X148" s="3"/>
      <c r="Y148" s="21" t="s">
        <v>965</v>
      </c>
      <c r="Z148" s="156"/>
      <c r="AA148" s="156"/>
      <c r="AB148" s="157">
        <f>AB147-AE147-AF147</f>
        <v>292300</v>
      </c>
      <c r="AC148" s="157"/>
      <c r="AD148" s="156"/>
      <c r="AE148" s="157"/>
      <c r="AF148" s="157"/>
      <c r="AI148" s="157"/>
      <c r="AJ148" s="157"/>
      <c r="AK148" s="1"/>
      <c r="AO148" s="3"/>
      <c r="AP148" s="3"/>
      <c r="AQ148" s="3"/>
      <c r="AR148" s="3"/>
      <c r="AS148" s="3"/>
      <c r="AT148" s="28"/>
      <c r="AU148" s="28"/>
      <c r="AV148" s="3"/>
      <c r="AX148" s="44"/>
      <c r="BC148" s="44"/>
    </row>
    <row r="149" spans="1:55" ht="17">
      <c r="A149" s="23" t="s">
        <v>966</v>
      </c>
      <c r="B149" s="3"/>
      <c r="C149" s="3" t="s">
        <v>967</v>
      </c>
      <c r="D149" s="22"/>
      <c r="E149" s="22">
        <v>8056401676</v>
      </c>
      <c r="F149" s="23"/>
      <c r="G149" s="23" t="s">
        <v>86</v>
      </c>
      <c r="H149" s="24">
        <v>5000</v>
      </c>
      <c r="I149" s="24">
        <v>5000</v>
      </c>
      <c r="J149" s="5" t="s">
        <v>72</v>
      </c>
      <c r="K149" s="6">
        <v>5000</v>
      </c>
      <c r="L149" s="26"/>
      <c r="M149" s="25">
        <f t="shared" si="26"/>
        <v>0</v>
      </c>
      <c r="N149" s="26">
        <v>43838</v>
      </c>
      <c r="O149" s="6" t="s">
        <v>895</v>
      </c>
      <c r="P149" s="26"/>
      <c r="Q149" s="27"/>
      <c r="R149" s="1"/>
      <c r="U149" s="3"/>
      <c r="V149" s="3"/>
      <c r="W149" s="3"/>
      <c r="X149" s="3"/>
      <c r="Y149" s="21"/>
      <c r="Z149" s="28"/>
      <c r="AA149" s="28"/>
      <c r="AB149" s="3"/>
      <c r="AD149" s="44"/>
      <c r="AF149" s="51"/>
      <c r="AG149" s="51"/>
      <c r="AH149" s="51"/>
      <c r="AI149" s="51"/>
      <c r="AJ149" s="51"/>
      <c r="AK149" s="1"/>
      <c r="AO149" s="3"/>
      <c r="AP149" s="3"/>
      <c r="AQ149" s="3"/>
      <c r="AR149" s="3"/>
      <c r="AS149" s="3"/>
      <c r="AT149" s="28"/>
      <c r="AU149" s="28"/>
      <c r="AV149" s="3"/>
      <c r="AX149" s="44"/>
      <c r="BC149" s="44"/>
    </row>
    <row r="150" spans="1:55" ht="17">
      <c r="A150" s="28"/>
      <c r="B150" s="21"/>
      <c r="C150" s="3" t="s">
        <v>968</v>
      </c>
      <c r="D150" s="24" t="s">
        <v>819</v>
      </c>
      <c r="E150" s="22">
        <v>9787474645</v>
      </c>
      <c r="F150" s="23"/>
      <c r="G150" s="23" t="s">
        <v>86</v>
      </c>
      <c r="H150" s="24">
        <v>5000</v>
      </c>
      <c r="I150" s="24">
        <v>5000</v>
      </c>
      <c r="J150" s="5" t="s">
        <v>72</v>
      </c>
      <c r="K150" s="6">
        <v>5000</v>
      </c>
      <c r="L150" s="1"/>
      <c r="M150" s="1">
        <f t="shared" si="26"/>
        <v>0</v>
      </c>
      <c r="N150" s="26">
        <v>43838</v>
      </c>
      <c r="O150" s="6" t="s">
        <v>895</v>
      </c>
      <c r="P150" s="1"/>
      <c r="Q150" s="27"/>
      <c r="R150" s="6"/>
      <c r="U150" s="3"/>
      <c r="V150" s="3"/>
      <c r="W150" s="3"/>
      <c r="X150" s="3"/>
      <c r="Y150" s="3"/>
      <c r="Z150" s="28"/>
      <c r="AA150" s="28"/>
      <c r="AB150" s="3"/>
      <c r="AD150" s="44"/>
      <c r="AF150" s="90"/>
      <c r="AG150" s="90"/>
      <c r="AH150" s="90"/>
      <c r="AI150" s="90"/>
      <c r="AJ150" s="90"/>
      <c r="AK150" s="158"/>
      <c r="AO150" s="3"/>
      <c r="AP150" s="3"/>
      <c r="AQ150" s="3"/>
      <c r="AR150" s="3"/>
      <c r="AS150" s="3"/>
      <c r="AT150" s="28"/>
      <c r="AU150" s="28"/>
      <c r="AV150" s="3"/>
      <c r="AX150" s="44"/>
      <c r="BC150" s="44"/>
    </row>
    <row r="151" spans="1:55" ht="17">
      <c r="A151" s="28"/>
      <c r="B151" s="21" t="s">
        <v>969</v>
      </c>
      <c r="C151" s="57" t="s">
        <v>970</v>
      </c>
      <c r="D151" s="24" t="s">
        <v>460</v>
      </c>
      <c r="E151" s="22">
        <v>9585725259</v>
      </c>
      <c r="F151" s="23"/>
      <c r="G151" s="30" t="s">
        <v>78</v>
      </c>
      <c r="H151" s="24">
        <v>5000</v>
      </c>
      <c r="I151" s="24"/>
      <c r="J151" s="5"/>
      <c r="K151" s="6"/>
      <c r="L151" s="6"/>
      <c r="M151" s="1">
        <f t="shared" si="26"/>
        <v>0</v>
      </c>
      <c r="N151" s="26"/>
      <c r="O151" s="6"/>
      <c r="P151" s="1"/>
      <c r="Q151" s="27"/>
      <c r="R151" s="29"/>
      <c r="U151" s="3"/>
      <c r="V151" s="21"/>
      <c r="W151" s="21"/>
      <c r="X151" s="159"/>
      <c r="Y151" s="3"/>
      <c r="Z151" s="28"/>
      <c r="AA151" s="28"/>
      <c r="AB151" s="3"/>
      <c r="AD151" s="44"/>
      <c r="AK151" s="1"/>
      <c r="AO151" s="3"/>
      <c r="AP151" s="3"/>
      <c r="AQ151" s="3"/>
      <c r="AR151" s="3"/>
      <c r="AS151" s="3"/>
      <c r="AT151" s="28"/>
      <c r="AU151" s="28"/>
      <c r="AV151" s="3"/>
      <c r="AX151" s="44"/>
      <c r="BC151" s="44"/>
    </row>
    <row r="152" spans="1:55" ht="17">
      <c r="A152" s="3"/>
      <c r="B152" s="3"/>
      <c r="C152" s="21" t="s">
        <v>971</v>
      </c>
      <c r="D152" s="21" t="s">
        <v>972</v>
      </c>
      <c r="E152" s="21">
        <v>9965717780</v>
      </c>
      <c r="F152" s="23"/>
      <c r="G152" s="23" t="s">
        <v>86</v>
      </c>
      <c r="H152" s="21">
        <v>5000</v>
      </c>
      <c r="I152" s="21">
        <v>5000</v>
      </c>
      <c r="J152" s="5" t="s">
        <v>72</v>
      </c>
      <c r="K152" s="6">
        <v>5000</v>
      </c>
      <c r="L152" s="6"/>
      <c r="M152" s="1">
        <f t="shared" si="26"/>
        <v>0</v>
      </c>
      <c r="N152" s="26">
        <v>43838</v>
      </c>
      <c r="O152" s="6" t="s">
        <v>895</v>
      </c>
      <c r="P152" s="1"/>
      <c r="Q152" s="27"/>
      <c r="R152" s="6" t="s">
        <v>973</v>
      </c>
      <c r="U152" s="3"/>
      <c r="V152" s="21"/>
      <c r="W152" s="21"/>
      <c r="X152" s="160"/>
      <c r="Y152" s="3"/>
      <c r="Z152" s="28"/>
      <c r="AA152" s="28"/>
      <c r="AB152" s="3"/>
      <c r="AD152" s="44"/>
      <c r="AK152" s="1"/>
      <c r="AO152" s="3"/>
      <c r="AP152" s="3"/>
      <c r="AQ152" s="3"/>
      <c r="AR152" s="3"/>
      <c r="AS152" s="3"/>
      <c r="AT152" s="28"/>
      <c r="AU152" s="28"/>
      <c r="AV152" s="3"/>
      <c r="AX152" s="44"/>
      <c r="BC152" s="44"/>
    </row>
    <row r="153" spans="1:55" ht="13">
      <c r="A153" s="3"/>
      <c r="B153" s="3"/>
      <c r="C153" s="3"/>
      <c r="D153" s="3"/>
      <c r="E153" s="3"/>
      <c r="F153" s="156"/>
      <c r="G153" s="156"/>
      <c r="H153" s="157"/>
      <c r="I153" s="157"/>
      <c r="J153" s="156"/>
      <c r="K153" s="157"/>
      <c r="L153" s="157"/>
      <c r="O153" s="157"/>
      <c r="P153" s="157"/>
      <c r="U153" s="3"/>
      <c r="V153" s="3"/>
      <c r="W153" s="3"/>
      <c r="X153" s="3"/>
      <c r="Y153" s="3"/>
      <c r="Z153" s="28"/>
      <c r="AA153" s="28"/>
      <c r="AB153" s="3"/>
      <c r="AD153" s="44"/>
      <c r="AK153" s="1"/>
      <c r="AO153" s="3"/>
      <c r="AP153" s="3"/>
      <c r="AQ153" s="3"/>
      <c r="AR153" s="3"/>
      <c r="AS153" s="3"/>
      <c r="AT153" s="28"/>
      <c r="AU153" s="28"/>
      <c r="AV153" s="3"/>
      <c r="AX153" s="44"/>
      <c r="BC153" s="44"/>
    </row>
    <row r="154" spans="1:55" ht="13">
      <c r="A154" s="3"/>
      <c r="B154" s="3"/>
      <c r="C154" s="3"/>
      <c r="D154" s="3"/>
      <c r="E154" s="21" t="s">
        <v>974</v>
      </c>
      <c r="F154" s="28"/>
      <c r="G154" s="28"/>
      <c r="H154" s="3">
        <f t="shared" ref="H154:I154" si="27">SUM(H3:H153)</f>
        <v>882700</v>
      </c>
      <c r="I154" s="3">
        <f t="shared" si="27"/>
        <v>744450</v>
      </c>
      <c r="J154" s="28"/>
      <c r="K154" s="3">
        <f t="shared" ref="K154:L154" si="28">SUM(K3:K152)</f>
        <v>592050</v>
      </c>
      <c r="L154" s="3">
        <f t="shared" si="28"/>
        <v>116500</v>
      </c>
      <c r="M154" s="161">
        <f>SUM(M3:M153)</f>
        <v>30400</v>
      </c>
      <c r="P154" s="3">
        <f>SUM(P3:P153)</f>
        <v>0</v>
      </c>
      <c r="U154" s="3"/>
      <c r="V154" s="3"/>
      <c r="W154" s="3"/>
      <c r="X154" s="3"/>
      <c r="Y154" s="3"/>
      <c r="Z154" s="28"/>
      <c r="AA154" s="28"/>
      <c r="AB154" s="3"/>
      <c r="AD154" s="44"/>
      <c r="AK154" s="1"/>
      <c r="AO154" s="3"/>
      <c r="AP154" s="3"/>
      <c r="AQ154" s="3"/>
      <c r="AR154" s="3"/>
      <c r="AS154" s="3"/>
      <c r="AT154" s="28"/>
      <c r="AU154" s="28"/>
      <c r="AV154" s="3"/>
      <c r="AX154" s="44"/>
      <c r="BC154" s="44"/>
    </row>
    <row r="155" spans="1:55" ht="13">
      <c r="A155" s="3"/>
      <c r="B155" s="3"/>
      <c r="C155" s="3"/>
      <c r="D155" s="3"/>
      <c r="E155" s="21" t="s">
        <v>965</v>
      </c>
      <c r="F155" s="28"/>
      <c r="G155" s="28"/>
      <c r="H155" s="3"/>
      <c r="I155" s="3"/>
      <c r="J155" s="44"/>
      <c r="U155" s="3"/>
      <c r="V155" s="3"/>
      <c r="W155" s="3"/>
      <c r="X155" s="3"/>
      <c r="Y155" s="3"/>
      <c r="Z155" s="28"/>
      <c r="AA155" s="28"/>
      <c r="AB155" s="3"/>
      <c r="AD155" s="44"/>
      <c r="AK155" s="1"/>
      <c r="AO155" s="3"/>
      <c r="AP155" s="3"/>
      <c r="AQ155" s="3"/>
      <c r="AR155" s="3"/>
      <c r="AS155" s="3"/>
      <c r="AT155" s="28"/>
      <c r="AU155" s="28"/>
      <c r="AV155" s="3"/>
      <c r="AX155" s="44"/>
      <c r="BC155" s="44"/>
    </row>
    <row r="156" spans="1:55" ht="13">
      <c r="A156" s="3"/>
      <c r="B156" s="21"/>
      <c r="C156" s="3"/>
      <c r="D156" s="3"/>
      <c r="E156" s="3"/>
      <c r="F156" s="28"/>
      <c r="G156" s="28"/>
      <c r="H156" s="3"/>
      <c r="I156" s="3"/>
      <c r="J156" s="44"/>
      <c r="U156" s="3"/>
      <c r="V156" s="3"/>
      <c r="W156" s="3"/>
      <c r="X156" s="3"/>
      <c r="Y156" s="3"/>
      <c r="Z156" s="28"/>
      <c r="AA156" s="28"/>
      <c r="AB156" s="3"/>
      <c r="AD156" s="44"/>
      <c r="AK156" s="1"/>
      <c r="AO156" s="3"/>
      <c r="AP156" s="3"/>
      <c r="AQ156" s="3"/>
      <c r="AR156" s="3"/>
      <c r="AS156" s="3"/>
      <c r="AT156" s="28"/>
      <c r="AU156" s="28"/>
      <c r="AV156" s="3"/>
      <c r="AX156" s="44"/>
      <c r="BC156" s="44"/>
    </row>
    <row r="157" spans="1:55" ht="13">
      <c r="A157" s="3"/>
      <c r="B157" s="21"/>
      <c r="C157" s="21"/>
      <c r="D157" s="159"/>
      <c r="E157" s="3"/>
      <c r="F157" s="28"/>
      <c r="G157" s="28"/>
      <c r="H157" s="3"/>
      <c r="I157" s="3"/>
      <c r="J157" s="44"/>
      <c r="U157" s="3"/>
      <c r="V157" s="3"/>
      <c r="W157" s="3"/>
      <c r="X157" s="3"/>
      <c r="Y157" s="3"/>
      <c r="Z157" s="28"/>
      <c r="AA157" s="28"/>
      <c r="AB157" s="3"/>
      <c r="AD157" s="44"/>
      <c r="AK157" s="1"/>
      <c r="AO157" s="3"/>
      <c r="AP157" s="3"/>
      <c r="AQ157" s="3"/>
      <c r="AR157" s="3"/>
      <c r="AS157" s="3"/>
      <c r="AT157" s="28"/>
      <c r="AU157" s="28"/>
      <c r="AV157" s="3"/>
      <c r="AX157" s="44"/>
      <c r="BC157" s="44"/>
    </row>
    <row r="158" spans="1:55" ht="13">
      <c r="A158" s="3"/>
      <c r="B158" s="3"/>
      <c r="C158" s="21"/>
      <c r="D158" s="160"/>
      <c r="E158" s="3"/>
      <c r="F158" s="28"/>
      <c r="G158" s="28"/>
      <c r="H158" s="3"/>
      <c r="I158" s="3"/>
      <c r="J158" s="44"/>
      <c r="U158" s="3"/>
      <c r="V158" s="3"/>
      <c r="W158" s="3"/>
      <c r="X158" s="3"/>
      <c r="Y158" s="3"/>
      <c r="Z158" s="28"/>
      <c r="AA158" s="28"/>
      <c r="AB158" s="3"/>
      <c r="AD158" s="44"/>
      <c r="AK158" s="1"/>
      <c r="AO158" s="3"/>
      <c r="AP158" s="3"/>
      <c r="AQ158" s="3"/>
      <c r="AR158" s="3"/>
      <c r="AS158" s="3"/>
      <c r="AT158" s="28"/>
      <c r="AU158" s="28"/>
      <c r="AV158" s="3"/>
      <c r="AX158" s="44"/>
      <c r="BC158" s="44"/>
    </row>
    <row r="159" spans="1:55" ht="13">
      <c r="A159" s="3"/>
      <c r="B159" s="3"/>
      <c r="C159" s="3"/>
      <c r="D159" s="3"/>
      <c r="E159" s="3"/>
      <c r="F159" s="28"/>
      <c r="G159" s="28"/>
      <c r="H159" s="3"/>
      <c r="I159" s="3"/>
      <c r="J159" s="44"/>
      <c r="U159" s="3"/>
      <c r="V159" s="3"/>
      <c r="W159" s="3"/>
      <c r="X159" s="3"/>
      <c r="Y159" s="3"/>
      <c r="Z159" s="28"/>
      <c r="AA159" s="28"/>
      <c r="AB159" s="3"/>
      <c r="AD159" s="44"/>
      <c r="AK159" s="1"/>
      <c r="AO159" s="3"/>
      <c r="AP159" s="3"/>
      <c r="AQ159" s="3"/>
      <c r="AR159" s="3"/>
      <c r="AS159" s="3"/>
      <c r="AT159" s="28"/>
      <c r="AU159" s="28"/>
      <c r="AV159" s="3"/>
      <c r="AX159" s="44"/>
      <c r="BC159" s="44"/>
    </row>
    <row r="160" spans="1:55" ht="13">
      <c r="A160" s="3"/>
      <c r="B160" s="3"/>
      <c r="C160" s="3"/>
      <c r="D160" s="3"/>
      <c r="E160" s="3"/>
      <c r="F160" s="28"/>
      <c r="G160" s="28"/>
      <c r="H160" s="3"/>
      <c r="I160" s="3"/>
      <c r="J160" s="44"/>
      <c r="U160" s="3"/>
      <c r="V160" s="3"/>
      <c r="W160" s="3"/>
      <c r="X160" s="3"/>
      <c r="Y160" s="3"/>
      <c r="Z160" s="28"/>
      <c r="AA160" s="28"/>
      <c r="AB160" s="3"/>
      <c r="AD160" s="44"/>
      <c r="AK160" s="1"/>
      <c r="AO160" s="3"/>
      <c r="AP160" s="3"/>
      <c r="AQ160" s="3"/>
      <c r="AR160" s="3"/>
      <c r="AS160" s="3"/>
      <c r="AT160" s="28"/>
      <c r="AU160" s="28"/>
      <c r="AV160" s="3"/>
      <c r="AX160" s="44"/>
      <c r="BC160" s="44"/>
    </row>
    <row r="161" spans="1:55" ht="13">
      <c r="A161" s="3"/>
      <c r="B161" s="3"/>
      <c r="C161" s="3"/>
      <c r="D161" s="3"/>
      <c r="E161" s="3"/>
      <c r="F161" s="28"/>
      <c r="G161" s="28"/>
      <c r="H161" s="3"/>
      <c r="I161" s="3"/>
      <c r="J161" s="44"/>
      <c r="U161" s="3"/>
      <c r="V161" s="3"/>
      <c r="W161" s="3"/>
      <c r="X161" s="3"/>
      <c r="Y161" s="3"/>
      <c r="Z161" s="28"/>
      <c r="AA161" s="28"/>
      <c r="AB161" s="3"/>
      <c r="AD161" s="44"/>
      <c r="AK161" s="1"/>
      <c r="AO161" s="3"/>
      <c r="AP161" s="3"/>
      <c r="AQ161" s="3"/>
      <c r="AR161" s="3"/>
      <c r="AS161" s="3"/>
      <c r="AT161" s="28"/>
      <c r="AU161" s="28"/>
      <c r="AV161" s="3"/>
      <c r="AX161" s="44"/>
      <c r="BC161" s="44"/>
    </row>
    <row r="162" spans="1:55" ht="13">
      <c r="A162" s="3"/>
      <c r="B162" s="3"/>
      <c r="C162" s="3"/>
      <c r="D162" s="3"/>
      <c r="E162" s="3"/>
      <c r="F162" s="28"/>
      <c r="G162" s="28"/>
      <c r="H162" s="3"/>
      <c r="I162" s="3"/>
      <c r="J162" s="44"/>
      <c r="U162" s="3"/>
      <c r="V162" s="3"/>
      <c r="W162" s="3"/>
      <c r="X162" s="3"/>
      <c r="Y162" s="3"/>
      <c r="Z162" s="28"/>
      <c r="AA162" s="28"/>
      <c r="AB162" s="3"/>
      <c r="AD162" s="44"/>
      <c r="AK162" s="1"/>
      <c r="AO162" s="3"/>
      <c r="AP162" s="3"/>
      <c r="AQ162" s="3"/>
      <c r="AR162" s="3"/>
      <c r="AS162" s="3"/>
      <c r="AT162" s="28"/>
      <c r="AU162" s="28"/>
      <c r="AV162" s="3"/>
      <c r="AX162" s="44"/>
      <c r="BC162" s="44"/>
    </row>
    <row r="163" spans="1:55" ht="13">
      <c r="A163" s="3"/>
      <c r="B163" s="3"/>
      <c r="C163" s="3"/>
      <c r="D163" s="3"/>
      <c r="E163" s="3"/>
      <c r="F163" s="28"/>
      <c r="G163" s="28"/>
      <c r="H163" s="3"/>
      <c r="I163" s="3"/>
      <c r="J163" s="44"/>
      <c r="U163" s="3"/>
      <c r="V163" s="3"/>
      <c r="W163" s="3"/>
      <c r="X163" s="3"/>
      <c r="Y163" s="3"/>
      <c r="Z163" s="28"/>
      <c r="AA163" s="28"/>
      <c r="AB163" s="3"/>
      <c r="AD163" s="44"/>
      <c r="AK163" s="1"/>
      <c r="AO163" s="3"/>
      <c r="AP163" s="3"/>
      <c r="AQ163" s="3"/>
      <c r="AR163" s="3"/>
      <c r="AS163" s="3"/>
      <c r="AT163" s="28"/>
      <c r="AU163" s="28"/>
      <c r="AV163" s="3"/>
      <c r="AX163" s="44"/>
      <c r="BC163" s="44"/>
    </row>
    <row r="164" spans="1:55" ht="13">
      <c r="A164" s="3"/>
      <c r="B164" s="3"/>
      <c r="C164" s="3"/>
      <c r="D164" s="3"/>
      <c r="E164" s="3"/>
      <c r="F164" s="28"/>
      <c r="G164" s="28"/>
      <c r="H164" s="3"/>
      <c r="I164" s="3"/>
      <c r="J164" s="44"/>
      <c r="U164" s="3"/>
      <c r="V164" s="3"/>
      <c r="W164" s="3"/>
      <c r="X164" s="3"/>
      <c r="Y164" s="3"/>
      <c r="Z164" s="28"/>
      <c r="AA164" s="28"/>
      <c r="AB164" s="3"/>
      <c r="AD164" s="44"/>
      <c r="AK164" s="1"/>
      <c r="AO164" s="3"/>
      <c r="AP164" s="3"/>
      <c r="AQ164" s="3"/>
      <c r="AR164" s="3"/>
      <c r="AS164" s="3"/>
      <c r="AT164" s="28"/>
      <c r="AU164" s="28"/>
      <c r="AV164" s="3"/>
      <c r="AX164" s="44"/>
      <c r="BC164" s="44"/>
    </row>
    <row r="165" spans="1:55" ht="13">
      <c r="A165" s="3"/>
      <c r="B165" s="3"/>
      <c r="C165" s="3"/>
      <c r="D165" s="3"/>
      <c r="E165" s="3"/>
      <c r="F165" s="28"/>
      <c r="G165" s="28"/>
      <c r="H165" s="3"/>
      <c r="I165" s="3"/>
      <c r="J165" s="44"/>
      <c r="U165" s="3"/>
      <c r="V165" s="3"/>
      <c r="W165" s="3"/>
      <c r="X165" s="3"/>
      <c r="Y165" s="3"/>
      <c r="Z165" s="28"/>
      <c r="AA165" s="28"/>
      <c r="AB165" s="3"/>
      <c r="AD165" s="44"/>
      <c r="AO165" s="3"/>
      <c r="AP165" s="3"/>
      <c r="AQ165" s="3"/>
      <c r="AR165" s="3"/>
      <c r="AS165" s="3"/>
      <c r="AT165" s="28"/>
      <c r="AU165" s="28"/>
      <c r="AV165" s="3"/>
      <c r="AX165" s="44"/>
      <c r="BC165" s="44"/>
    </row>
    <row r="166" spans="1:55" ht="13">
      <c r="A166" s="3"/>
      <c r="B166" s="3"/>
      <c r="C166" s="3"/>
      <c r="D166" s="3"/>
      <c r="E166" s="3"/>
      <c r="F166" s="28"/>
      <c r="G166" s="28"/>
      <c r="H166" s="3"/>
      <c r="I166" s="3"/>
      <c r="J166" s="44"/>
      <c r="U166" s="3"/>
      <c r="V166" s="3"/>
      <c r="W166" s="3"/>
      <c r="X166" s="3"/>
      <c r="Y166" s="3"/>
      <c r="Z166" s="28"/>
      <c r="AA166" s="28"/>
      <c r="AB166" s="3"/>
      <c r="AD166" s="44"/>
      <c r="AO166" s="3"/>
      <c r="AP166" s="3"/>
      <c r="AQ166" s="3"/>
      <c r="AR166" s="3"/>
      <c r="AS166" s="3"/>
      <c r="AT166" s="28"/>
      <c r="AU166" s="28"/>
      <c r="AV166" s="3"/>
      <c r="AX166" s="44"/>
      <c r="BC166" s="44"/>
    </row>
    <row r="167" spans="1:55" ht="13">
      <c r="A167" s="3"/>
      <c r="B167" s="3"/>
      <c r="C167" s="3"/>
      <c r="D167" s="3"/>
      <c r="E167" s="3"/>
      <c r="F167" s="28"/>
      <c r="G167" s="28"/>
      <c r="H167" s="3"/>
      <c r="I167" s="3"/>
      <c r="J167" s="44"/>
      <c r="U167" s="3"/>
      <c r="V167" s="3"/>
      <c r="W167" s="3"/>
      <c r="X167" s="3"/>
      <c r="Y167" s="3"/>
      <c r="Z167" s="28"/>
      <c r="AA167" s="28"/>
      <c r="AB167" s="3"/>
      <c r="AD167" s="44"/>
      <c r="AO167" s="3"/>
      <c r="AP167" s="3"/>
      <c r="AQ167" s="3"/>
      <c r="AR167" s="3"/>
      <c r="AS167" s="3"/>
      <c r="AT167" s="28"/>
      <c r="AU167" s="28"/>
      <c r="AV167" s="3"/>
      <c r="AX167" s="44"/>
      <c r="BC167" s="44"/>
    </row>
    <row r="168" spans="1:55" ht="13">
      <c r="A168" s="3"/>
      <c r="B168" s="3"/>
      <c r="C168" s="3"/>
      <c r="D168" s="3"/>
      <c r="E168" s="3"/>
      <c r="F168" s="28"/>
      <c r="G168" s="28"/>
      <c r="H168" s="3"/>
      <c r="I168" s="3"/>
      <c r="J168" s="44"/>
      <c r="U168" s="3"/>
      <c r="V168" s="3"/>
      <c r="W168" s="3"/>
      <c r="X168" s="3"/>
      <c r="Y168" s="3"/>
      <c r="Z168" s="28"/>
      <c r="AA168" s="28"/>
      <c r="AB168" s="3"/>
      <c r="AD168" s="44"/>
      <c r="AO168" s="3"/>
      <c r="AP168" s="3"/>
      <c r="AQ168" s="3"/>
      <c r="AR168" s="3"/>
      <c r="AS168" s="3"/>
      <c r="AT168" s="28"/>
      <c r="AU168" s="28"/>
      <c r="AV168" s="3"/>
      <c r="AX168" s="44"/>
      <c r="BC168" s="44"/>
    </row>
    <row r="169" spans="1:55" ht="13">
      <c r="A169" s="3"/>
      <c r="B169" s="3"/>
      <c r="C169" s="3"/>
      <c r="D169" s="3"/>
      <c r="E169" s="3"/>
      <c r="F169" s="28"/>
      <c r="G169" s="28"/>
      <c r="H169" s="3"/>
      <c r="I169" s="3"/>
      <c r="J169" s="44"/>
      <c r="U169" s="3"/>
      <c r="V169" s="3"/>
      <c r="W169" s="3"/>
      <c r="X169" s="3"/>
      <c r="Y169" s="3"/>
      <c r="Z169" s="28"/>
      <c r="AA169" s="28"/>
      <c r="AB169" s="3"/>
      <c r="AD169" s="44"/>
      <c r="AO169" s="3"/>
      <c r="AP169" s="3"/>
      <c r="AQ169" s="3"/>
      <c r="AR169" s="3"/>
      <c r="AS169" s="3"/>
      <c r="AT169" s="28"/>
      <c r="AU169" s="28"/>
      <c r="AV169" s="3"/>
      <c r="AX169" s="44"/>
      <c r="BC169" s="44"/>
    </row>
    <row r="170" spans="1:55" ht="13">
      <c r="A170" s="3"/>
      <c r="B170" s="3"/>
      <c r="C170" s="3"/>
      <c r="D170" s="3"/>
      <c r="E170" s="3"/>
      <c r="F170" s="28"/>
      <c r="G170" s="28"/>
      <c r="H170" s="3"/>
      <c r="I170" s="3"/>
      <c r="J170" s="44"/>
      <c r="U170" s="3"/>
      <c r="V170" s="3"/>
      <c r="W170" s="3"/>
      <c r="X170" s="3"/>
      <c r="Y170" s="3"/>
      <c r="Z170" s="28"/>
      <c r="AA170" s="28"/>
      <c r="AB170" s="3"/>
      <c r="AD170" s="44"/>
      <c r="AO170" s="3"/>
      <c r="AP170" s="3"/>
      <c r="AQ170" s="3"/>
      <c r="AR170" s="3"/>
      <c r="AS170" s="3"/>
      <c r="AT170" s="28"/>
      <c r="AU170" s="28"/>
      <c r="AV170" s="3"/>
      <c r="AX170" s="44"/>
      <c r="BC170" s="44"/>
    </row>
    <row r="171" spans="1:55" ht="13">
      <c r="A171" s="3"/>
      <c r="B171" s="3"/>
      <c r="C171" s="3"/>
      <c r="D171" s="3"/>
      <c r="E171" s="3"/>
      <c r="F171" s="28"/>
      <c r="G171" s="28"/>
      <c r="H171" s="3"/>
      <c r="I171" s="3"/>
      <c r="J171" s="44"/>
      <c r="U171" s="3"/>
      <c r="V171" s="3"/>
      <c r="W171" s="3"/>
      <c r="X171" s="3"/>
      <c r="Y171" s="3"/>
      <c r="Z171" s="28"/>
      <c r="AA171" s="28"/>
      <c r="AB171" s="3"/>
      <c r="AD171" s="44"/>
      <c r="AO171" s="3"/>
      <c r="AP171" s="3"/>
      <c r="AQ171" s="3"/>
      <c r="AR171" s="3"/>
      <c r="AS171" s="3"/>
      <c r="AT171" s="28"/>
      <c r="AU171" s="28"/>
      <c r="AV171" s="3"/>
      <c r="AX171" s="44"/>
      <c r="BC171" s="44"/>
    </row>
    <row r="172" spans="1:55" ht="13">
      <c r="A172" s="3"/>
      <c r="B172" s="3"/>
      <c r="C172" s="3"/>
      <c r="D172" s="3"/>
      <c r="E172" s="3"/>
      <c r="F172" s="28"/>
      <c r="G172" s="28"/>
      <c r="H172" s="3"/>
      <c r="I172" s="3"/>
      <c r="J172" s="44"/>
      <c r="U172" s="3"/>
      <c r="V172" s="3"/>
      <c r="W172" s="3"/>
      <c r="X172" s="3"/>
      <c r="Y172" s="3"/>
      <c r="Z172" s="28"/>
      <c r="AA172" s="28"/>
      <c r="AB172" s="3"/>
      <c r="AD172" s="44"/>
      <c r="AO172" s="3"/>
      <c r="AP172" s="3"/>
      <c r="AQ172" s="3"/>
      <c r="AR172" s="3"/>
      <c r="AS172" s="3"/>
      <c r="AT172" s="28"/>
      <c r="AU172" s="28"/>
      <c r="AV172" s="3"/>
      <c r="AX172" s="44"/>
      <c r="BC172" s="44"/>
    </row>
    <row r="173" spans="1:55" ht="13">
      <c r="A173" s="3"/>
      <c r="B173" s="3"/>
      <c r="C173" s="3"/>
      <c r="D173" s="3"/>
      <c r="E173" s="3"/>
      <c r="F173" s="28"/>
      <c r="G173" s="28"/>
      <c r="H173" s="3"/>
      <c r="I173" s="3"/>
      <c r="J173" s="44"/>
      <c r="U173" s="3"/>
      <c r="V173" s="3"/>
      <c r="W173" s="3"/>
      <c r="X173" s="3"/>
      <c r="Y173" s="3"/>
      <c r="Z173" s="28"/>
      <c r="AA173" s="28"/>
      <c r="AB173" s="3"/>
      <c r="AD173" s="44"/>
      <c r="AO173" s="3"/>
      <c r="AP173" s="3"/>
      <c r="AQ173" s="3"/>
      <c r="AR173" s="3"/>
      <c r="AS173" s="3"/>
      <c r="AT173" s="28"/>
      <c r="AU173" s="28"/>
      <c r="AV173" s="3"/>
      <c r="AX173" s="44"/>
      <c r="BC173" s="44"/>
    </row>
    <row r="174" spans="1:55" ht="13">
      <c r="A174" s="3"/>
      <c r="B174" s="3"/>
      <c r="C174" s="3"/>
      <c r="D174" s="3"/>
      <c r="E174" s="3"/>
      <c r="F174" s="28"/>
      <c r="G174" s="28"/>
      <c r="H174" s="3"/>
      <c r="I174" s="3"/>
      <c r="J174" s="44"/>
      <c r="U174" s="3"/>
      <c r="V174" s="3"/>
      <c r="W174" s="3"/>
      <c r="X174" s="3"/>
      <c r="Y174" s="3"/>
      <c r="Z174" s="28"/>
      <c r="AA174" s="28"/>
      <c r="AB174" s="3"/>
      <c r="AD174" s="44"/>
      <c r="AO174" s="3"/>
      <c r="AP174" s="3"/>
      <c r="AQ174" s="3"/>
      <c r="AR174" s="3"/>
      <c r="AS174" s="3"/>
      <c r="AT174" s="28"/>
      <c r="AU174" s="28"/>
      <c r="AV174" s="3"/>
      <c r="AX174" s="44"/>
      <c r="BC174" s="44"/>
    </row>
    <row r="175" spans="1:55" ht="13">
      <c r="A175" s="3"/>
      <c r="B175" s="3"/>
      <c r="C175" s="3"/>
      <c r="D175" s="3"/>
      <c r="E175" s="3"/>
      <c r="F175" s="28"/>
      <c r="G175" s="28"/>
      <c r="H175" s="3"/>
      <c r="I175" s="3"/>
      <c r="J175" s="44"/>
      <c r="U175" s="3"/>
      <c r="V175" s="3"/>
      <c r="W175" s="3"/>
      <c r="X175" s="3"/>
      <c r="Y175" s="3"/>
      <c r="Z175" s="28"/>
      <c r="AA175" s="28"/>
      <c r="AB175" s="3"/>
      <c r="AD175" s="44"/>
      <c r="AO175" s="3"/>
      <c r="AP175" s="3"/>
      <c r="AQ175" s="3"/>
      <c r="AR175" s="3"/>
      <c r="AS175" s="3"/>
      <c r="AT175" s="28"/>
      <c r="AU175" s="28"/>
      <c r="AV175" s="3"/>
      <c r="AX175" s="44"/>
      <c r="BC175" s="44"/>
    </row>
    <row r="176" spans="1:55" ht="13">
      <c r="A176" s="3"/>
      <c r="B176" s="3"/>
      <c r="C176" s="3"/>
      <c r="D176" s="3"/>
      <c r="E176" s="3"/>
      <c r="F176" s="28"/>
      <c r="G176" s="28"/>
      <c r="H176" s="3"/>
      <c r="I176" s="3"/>
      <c r="J176" s="44"/>
      <c r="U176" s="3"/>
      <c r="V176" s="3"/>
      <c r="W176" s="3"/>
      <c r="X176" s="3"/>
      <c r="Y176" s="3"/>
      <c r="Z176" s="28"/>
      <c r="AA176" s="28"/>
      <c r="AB176" s="3"/>
      <c r="AD176" s="44"/>
      <c r="AO176" s="3"/>
      <c r="AP176" s="3"/>
      <c r="AQ176" s="3"/>
      <c r="AR176" s="3"/>
      <c r="AS176" s="3"/>
      <c r="AT176" s="28"/>
      <c r="AU176" s="28"/>
      <c r="AV176" s="3"/>
      <c r="AX176" s="44"/>
      <c r="BC176" s="44"/>
    </row>
    <row r="177" spans="1:55" ht="13">
      <c r="A177" s="3"/>
      <c r="B177" s="3"/>
      <c r="C177" s="3"/>
      <c r="D177" s="3"/>
      <c r="E177" s="3"/>
      <c r="F177" s="28"/>
      <c r="G177" s="28"/>
      <c r="H177" s="3"/>
      <c r="I177" s="3"/>
      <c r="J177" s="44"/>
      <c r="U177" s="3"/>
      <c r="V177" s="3"/>
      <c r="W177" s="3"/>
      <c r="X177" s="3"/>
      <c r="Y177" s="3"/>
      <c r="Z177" s="28"/>
      <c r="AA177" s="28"/>
      <c r="AB177" s="3"/>
      <c r="AD177" s="44"/>
      <c r="AO177" s="3"/>
      <c r="AP177" s="3"/>
      <c r="AQ177" s="3"/>
      <c r="AR177" s="3"/>
      <c r="AS177" s="3"/>
      <c r="AT177" s="28"/>
      <c r="AU177" s="28"/>
      <c r="AV177" s="3"/>
      <c r="AX177" s="44"/>
      <c r="BC177" s="44"/>
    </row>
    <row r="178" spans="1:55" ht="13">
      <c r="A178" s="3"/>
      <c r="B178" s="3"/>
      <c r="C178" s="3"/>
      <c r="D178" s="3"/>
      <c r="E178" s="3"/>
      <c r="F178" s="28"/>
      <c r="G178" s="28"/>
      <c r="H178" s="3"/>
      <c r="I178" s="3"/>
      <c r="J178" s="44"/>
      <c r="U178" s="3"/>
      <c r="V178" s="3"/>
      <c r="W178" s="3"/>
      <c r="X178" s="3"/>
      <c r="Y178" s="3"/>
      <c r="Z178" s="28"/>
      <c r="AA178" s="28"/>
      <c r="AB178" s="3"/>
      <c r="AD178" s="44"/>
      <c r="AO178" s="3"/>
      <c r="AP178" s="3"/>
      <c r="AQ178" s="3"/>
      <c r="AR178" s="3"/>
      <c r="AS178" s="3"/>
      <c r="AT178" s="28"/>
      <c r="AU178" s="28"/>
      <c r="AV178" s="3"/>
      <c r="AX178" s="44"/>
      <c r="BC178" s="44"/>
    </row>
    <row r="179" spans="1:55" ht="13">
      <c r="A179" s="3"/>
      <c r="B179" s="3"/>
      <c r="C179" s="3"/>
      <c r="D179" s="3"/>
      <c r="E179" s="3"/>
      <c r="F179" s="28"/>
      <c r="G179" s="28"/>
      <c r="H179" s="3"/>
      <c r="I179" s="3"/>
      <c r="J179" s="44"/>
      <c r="U179" s="3"/>
      <c r="V179" s="3"/>
      <c r="W179" s="3"/>
      <c r="X179" s="3"/>
      <c r="Y179" s="3"/>
      <c r="Z179" s="28"/>
      <c r="AA179" s="28"/>
      <c r="AB179" s="3"/>
      <c r="AD179" s="44"/>
      <c r="AO179" s="3"/>
      <c r="AP179" s="3"/>
      <c r="AQ179" s="3"/>
      <c r="AR179" s="3"/>
      <c r="AS179" s="3"/>
      <c r="AT179" s="28"/>
      <c r="AU179" s="28"/>
      <c r="AV179" s="3"/>
      <c r="AX179" s="44"/>
      <c r="BC179" s="44"/>
    </row>
    <row r="180" spans="1:55" ht="13">
      <c r="A180" s="3"/>
      <c r="B180" s="3"/>
      <c r="C180" s="3"/>
      <c r="D180" s="3"/>
      <c r="E180" s="3"/>
      <c r="F180" s="28"/>
      <c r="G180" s="28"/>
      <c r="H180" s="3"/>
      <c r="I180" s="3"/>
      <c r="J180" s="44"/>
      <c r="U180" s="3"/>
      <c r="V180" s="3"/>
      <c r="W180" s="3"/>
      <c r="X180" s="3"/>
      <c r="Y180" s="3"/>
      <c r="Z180" s="28"/>
      <c r="AA180" s="28"/>
      <c r="AB180" s="3"/>
      <c r="AD180" s="44"/>
      <c r="AO180" s="3"/>
      <c r="AP180" s="3"/>
      <c r="AQ180" s="3"/>
      <c r="AR180" s="3"/>
      <c r="AS180" s="3"/>
      <c r="AT180" s="28"/>
      <c r="AU180" s="28"/>
      <c r="AV180" s="3"/>
      <c r="AX180" s="44"/>
      <c r="BC180" s="44"/>
    </row>
    <row r="181" spans="1:55" ht="13">
      <c r="A181" s="3"/>
      <c r="B181" s="3"/>
      <c r="C181" s="3"/>
      <c r="D181" s="3"/>
      <c r="E181" s="3"/>
      <c r="F181" s="28"/>
      <c r="G181" s="28"/>
      <c r="H181" s="3"/>
      <c r="I181" s="3"/>
      <c r="J181" s="44"/>
      <c r="U181" s="3"/>
      <c r="V181" s="3"/>
      <c r="W181" s="3"/>
      <c r="X181" s="3"/>
      <c r="Y181" s="3"/>
      <c r="Z181" s="28"/>
      <c r="AA181" s="28"/>
      <c r="AB181" s="3"/>
      <c r="AD181" s="44"/>
      <c r="AO181" s="3"/>
      <c r="AP181" s="3"/>
      <c r="AQ181" s="3"/>
      <c r="AR181" s="3"/>
      <c r="AS181" s="3"/>
      <c r="AT181" s="28"/>
      <c r="AU181" s="28"/>
      <c r="AV181" s="3"/>
      <c r="AX181" s="44"/>
      <c r="BC181" s="44"/>
    </row>
    <row r="182" spans="1:55" ht="13">
      <c r="A182" s="3"/>
      <c r="B182" s="3"/>
      <c r="C182" s="3"/>
      <c r="D182" s="3"/>
      <c r="E182" s="3"/>
      <c r="F182" s="28"/>
      <c r="G182" s="28"/>
      <c r="H182" s="3"/>
      <c r="I182" s="3"/>
      <c r="J182" s="44"/>
      <c r="U182" s="3"/>
      <c r="V182" s="3"/>
      <c r="W182" s="3"/>
      <c r="X182" s="3"/>
      <c r="Y182" s="3"/>
      <c r="Z182" s="28"/>
      <c r="AA182" s="28"/>
      <c r="AB182" s="3"/>
      <c r="AD182" s="44"/>
      <c r="AO182" s="3"/>
      <c r="AP182" s="3"/>
      <c r="AQ182" s="3"/>
      <c r="AR182" s="3"/>
      <c r="AS182" s="3"/>
      <c r="AT182" s="28"/>
      <c r="AU182" s="28"/>
      <c r="AV182" s="3"/>
      <c r="AX182" s="44"/>
      <c r="BC182" s="44"/>
    </row>
    <row r="183" spans="1:55" ht="13">
      <c r="A183" s="3"/>
      <c r="B183" s="3"/>
      <c r="C183" s="3"/>
      <c r="D183" s="3"/>
      <c r="E183" s="3"/>
      <c r="F183" s="28"/>
      <c r="G183" s="28"/>
      <c r="H183" s="3"/>
      <c r="I183" s="3"/>
      <c r="J183" s="44"/>
      <c r="U183" s="3"/>
      <c r="V183" s="3"/>
      <c r="W183" s="3"/>
      <c r="X183" s="3"/>
      <c r="Y183" s="3"/>
      <c r="Z183" s="28"/>
      <c r="AA183" s="28"/>
      <c r="AB183" s="3"/>
      <c r="AD183" s="44"/>
      <c r="AO183" s="3"/>
      <c r="AP183" s="3"/>
      <c r="AQ183" s="3"/>
      <c r="AR183" s="3"/>
      <c r="AS183" s="3"/>
      <c r="AT183" s="28"/>
      <c r="AU183" s="28"/>
      <c r="AV183" s="3"/>
      <c r="AX183" s="44"/>
      <c r="BC183" s="44"/>
    </row>
    <row r="184" spans="1:55" ht="13">
      <c r="A184" s="3"/>
      <c r="B184" s="3"/>
      <c r="C184" s="3"/>
      <c r="D184" s="3"/>
      <c r="E184" s="3"/>
      <c r="F184" s="28"/>
      <c r="G184" s="28"/>
      <c r="H184" s="3"/>
      <c r="I184" s="3"/>
      <c r="J184" s="44"/>
      <c r="U184" s="3"/>
      <c r="V184" s="3"/>
      <c r="W184" s="3"/>
      <c r="X184" s="3"/>
      <c r="Y184" s="3"/>
      <c r="Z184" s="28"/>
      <c r="AA184" s="28"/>
      <c r="AB184" s="3"/>
      <c r="AD184" s="44"/>
      <c r="AO184" s="3"/>
      <c r="AP184" s="3"/>
      <c r="AQ184" s="3"/>
      <c r="AR184" s="3"/>
      <c r="AS184" s="3"/>
      <c r="AT184" s="28"/>
      <c r="AU184" s="28"/>
      <c r="AV184" s="3"/>
      <c r="AX184" s="44"/>
      <c r="BC184" s="44"/>
    </row>
    <row r="185" spans="1:55" ht="13">
      <c r="A185" s="3"/>
      <c r="B185" s="3"/>
      <c r="C185" s="3"/>
      <c r="D185" s="3"/>
      <c r="E185" s="3"/>
      <c r="F185" s="28"/>
      <c r="G185" s="28"/>
      <c r="H185" s="3"/>
      <c r="I185" s="3"/>
      <c r="J185" s="44"/>
      <c r="U185" s="3"/>
      <c r="V185" s="3"/>
      <c r="W185" s="3"/>
      <c r="X185" s="3"/>
      <c r="Y185" s="3"/>
      <c r="Z185" s="28"/>
      <c r="AA185" s="28"/>
      <c r="AB185" s="3"/>
      <c r="AD185" s="44"/>
      <c r="AO185" s="3"/>
      <c r="AP185" s="3"/>
      <c r="AQ185" s="3"/>
      <c r="AR185" s="3"/>
      <c r="AS185" s="3"/>
      <c r="AT185" s="28"/>
      <c r="AU185" s="28"/>
      <c r="AV185" s="3"/>
      <c r="AX185" s="44"/>
      <c r="BC185" s="44"/>
    </row>
    <row r="186" spans="1:55" ht="13">
      <c r="A186" s="3"/>
      <c r="B186" s="3"/>
      <c r="C186" s="3"/>
      <c r="D186" s="3"/>
      <c r="E186" s="3"/>
      <c r="F186" s="28"/>
      <c r="G186" s="28"/>
      <c r="H186" s="3"/>
      <c r="I186" s="3"/>
      <c r="J186" s="44"/>
      <c r="U186" s="3"/>
      <c r="V186" s="3"/>
      <c r="W186" s="3"/>
      <c r="X186" s="3"/>
      <c r="Y186" s="3"/>
      <c r="Z186" s="28"/>
      <c r="AA186" s="28"/>
      <c r="AB186" s="3"/>
      <c r="AD186" s="44"/>
      <c r="AO186" s="3"/>
      <c r="AP186" s="3"/>
      <c r="AQ186" s="3"/>
      <c r="AR186" s="3"/>
      <c r="AS186" s="3"/>
      <c r="AT186" s="28"/>
      <c r="AU186" s="28"/>
      <c r="AV186" s="3"/>
      <c r="AX186" s="44"/>
      <c r="BC186" s="44"/>
    </row>
    <row r="187" spans="1:55" ht="13">
      <c r="A187" s="3"/>
      <c r="B187" s="3"/>
      <c r="C187" s="3"/>
      <c r="D187" s="3"/>
      <c r="E187" s="3"/>
      <c r="F187" s="28"/>
      <c r="G187" s="28"/>
      <c r="H187" s="3"/>
      <c r="I187" s="3"/>
      <c r="J187" s="44"/>
      <c r="U187" s="3"/>
      <c r="V187" s="3"/>
      <c r="W187" s="3"/>
      <c r="X187" s="3"/>
      <c r="Y187" s="3"/>
      <c r="Z187" s="28"/>
      <c r="AA187" s="28"/>
      <c r="AB187" s="3"/>
      <c r="AD187" s="44"/>
      <c r="AO187" s="3"/>
      <c r="AP187" s="3"/>
      <c r="AQ187" s="3"/>
      <c r="AR187" s="3"/>
      <c r="AS187" s="3"/>
      <c r="AT187" s="28"/>
      <c r="AU187" s="28"/>
      <c r="AV187" s="3"/>
      <c r="AX187" s="44"/>
      <c r="BC187" s="44"/>
    </row>
    <row r="188" spans="1:55" ht="13">
      <c r="A188" s="3"/>
      <c r="B188" s="3"/>
      <c r="C188" s="3"/>
      <c r="D188" s="3"/>
      <c r="E188" s="3"/>
      <c r="F188" s="28"/>
      <c r="G188" s="28"/>
      <c r="H188" s="3"/>
      <c r="I188" s="3"/>
      <c r="J188" s="44"/>
      <c r="U188" s="3"/>
      <c r="V188" s="3"/>
      <c r="W188" s="3"/>
      <c r="X188" s="3"/>
      <c r="Y188" s="3"/>
      <c r="Z188" s="28"/>
      <c r="AA188" s="28"/>
      <c r="AB188" s="3"/>
      <c r="AD188" s="44"/>
      <c r="AO188" s="3"/>
      <c r="AP188" s="3"/>
      <c r="AQ188" s="3"/>
      <c r="AR188" s="3"/>
      <c r="AS188" s="3"/>
      <c r="AT188" s="28"/>
      <c r="AU188" s="28"/>
      <c r="AV188" s="3"/>
      <c r="AX188" s="44"/>
      <c r="BC188" s="44"/>
    </row>
    <row r="189" spans="1:55" ht="13">
      <c r="A189" s="3"/>
      <c r="B189" s="3"/>
      <c r="C189" s="3"/>
      <c r="D189" s="3"/>
      <c r="E189" s="3"/>
      <c r="F189" s="28"/>
      <c r="G189" s="28"/>
      <c r="H189" s="3"/>
      <c r="I189" s="3"/>
      <c r="J189" s="44"/>
      <c r="U189" s="3"/>
      <c r="V189" s="3"/>
      <c r="W189" s="3"/>
      <c r="X189" s="3"/>
      <c r="Y189" s="3"/>
      <c r="Z189" s="28"/>
      <c r="AA189" s="28"/>
      <c r="AB189" s="3"/>
      <c r="AD189" s="44"/>
      <c r="AO189" s="3"/>
      <c r="AP189" s="3"/>
      <c r="AQ189" s="3"/>
      <c r="AR189" s="3"/>
      <c r="AS189" s="3"/>
      <c r="AT189" s="28"/>
      <c r="AU189" s="28"/>
      <c r="AV189" s="3"/>
      <c r="AX189" s="44"/>
      <c r="BC189" s="44"/>
    </row>
    <row r="190" spans="1:55" ht="13">
      <c r="A190" s="3"/>
      <c r="B190" s="3"/>
      <c r="C190" s="3"/>
      <c r="D190" s="3"/>
      <c r="E190" s="3"/>
      <c r="F190" s="28"/>
      <c r="G190" s="28"/>
      <c r="H190" s="3"/>
      <c r="I190" s="3"/>
      <c r="J190" s="44"/>
      <c r="U190" s="3"/>
      <c r="V190" s="3"/>
      <c r="W190" s="3"/>
      <c r="X190" s="3"/>
      <c r="Y190" s="3"/>
      <c r="Z190" s="28"/>
      <c r="AA190" s="28"/>
      <c r="AB190" s="3"/>
      <c r="AD190" s="44"/>
      <c r="AO190" s="3"/>
      <c r="AP190" s="3"/>
      <c r="AQ190" s="3"/>
      <c r="AR190" s="3"/>
      <c r="AS190" s="3"/>
      <c r="AT190" s="28"/>
      <c r="AU190" s="28"/>
      <c r="AV190" s="3"/>
      <c r="AX190" s="44"/>
      <c r="BC190" s="44"/>
    </row>
    <row r="191" spans="1:55" ht="13">
      <c r="A191" s="3"/>
      <c r="B191" s="3"/>
      <c r="C191" s="3"/>
      <c r="D191" s="3"/>
      <c r="E191" s="3"/>
      <c r="F191" s="28"/>
      <c r="G191" s="28"/>
      <c r="H191" s="3"/>
      <c r="I191" s="3"/>
      <c r="J191" s="44"/>
      <c r="U191" s="3"/>
      <c r="V191" s="3"/>
      <c r="W191" s="3"/>
      <c r="X191" s="3"/>
      <c r="Y191" s="3"/>
      <c r="Z191" s="28"/>
      <c r="AA191" s="28"/>
      <c r="AB191" s="3"/>
      <c r="AD191" s="44"/>
      <c r="AO191" s="3"/>
      <c r="AP191" s="3"/>
      <c r="AQ191" s="3"/>
      <c r="AR191" s="3"/>
      <c r="AS191" s="3"/>
      <c r="AT191" s="28"/>
      <c r="AU191" s="28"/>
      <c r="AV191" s="3"/>
      <c r="AX191" s="44"/>
      <c r="BC191" s="44"/>
    </row>
    <row r="192" spans="1:55" ht="13">
      <c r="A192" s="3"/>
      <c r="B192" s="3"/>
      <c r="C192" s="3"/>
      <c r="D192" s="3"/>
      <c r="E192" s="3"/>
      <c r="F192" s="28"/>
      <c r="G192" s="28"/>
      <c r="H192" s="3"/>
      <c r="I192" s="3"/>
      <c r="J192" s="44"/>
      <c r="U192" s="3"/>
      <c r="V192" s="3"/>
      <c r="W192" s="3"/>
      <c r="X192" s="3"/>
      <c r="Y192" s="3"/>
      <c r="Z192" s="28"/>
      <c r="AA192" s="28"/>
      <c r="AB192" s="3"/>
      <c r="AD192" s="44"/>
      <c r="AO192" s="3"/>
      <c r="AP192" s="3"/>
      <c r="AQ192" s="3"/>
      <c r="AR192" s="3"/>
      <c r="AS192" s="3"/>
      <c r="AT192" s="28"/>
      <c r="AU192" s="28"/>
      <c r="AV192" s="3"/>
      <c r="AX192" s="44"/>
      <c r="BC192" s="44"/>
    </row>
    <row r="193" spans="1:55" ht="13">
      <c r="A193" s="3"/>
      <c r="B193" s="3"/>
      <c r="C193" s="3"/>
      <c r="D193" s="3"/>
      <c r="E193" s="3"/>
      <c r="F193" s="28"/>
      <c r="G193" s="28"/>
      <c r="H193" s="3"/>
      <c r="I193" s="3"/>
      <c r="J193" s="44"/>
      <c r="U193" s="3"/>
      <c r="V193" s="3"/>
      <c r="W193" s="3"/>
      <c r="X193" s="3"/>
      <c r="Y193" s="3"/>
      <c r="Z193" s="28"/>
      <c r="AA193" s="28"/>
      <c r="AB193" s="3"/>
      <c r="AD193" s="44"/>
      <c r="AO193" s="3"/>
      <c r="AP193" s="3"/>
      <c r="AQ193" s="3"/>
      <c r="AR193" s="3"/>
      <c r="AS193" s="3"/>
      <c r="AT193" s="28"/>
      <c r="AU193" s="28"/>
      <c r="AV193" s="3"/>
      <c r="AX193" s="44"/>
      <c r="BC193" s="44"/>
    </row>
    <row r="194" spans="1:55" ht="13">
      <c r="A194" s="3"/>
      <c r="B194" s="3"/>
      <c r="C194" s="3"/>
      <c r="D194" s="3"/>
      <c r="E194" s="3"/>
      <c r="F194" s="28"/>
      <c r="G194" s="28"/>
      <c r="H194" s="3"/>
      <c r="I194" s="3"/>
      <c r="J194" s="44"/>
      <c r="U194" s="3"/>
      <c r="V194" s="3"/>
      <c r="W194" s="3"/>
      <c r="X194" s="3"/>
      <c r="Y194" s="3"/>
      <c r="Z194" s="28"/>
      <c r="AA194" s="28"/>
      <c r="AB194" s="3"/>
      <c r="AD194" s="44"/>
      <c r="AO194" s="3"/>
      <c r="AP194" s="3"/>
      <c r="AQ194" s="3"/>
      <c r="AR194" s="3"/>
      <c r="AS194" s="3"/>
      <c r="AT194" s="28"/>
      <c r="AU194" s="28"/>
      <c r="AV194" s="3"/>
      <c r="AX194" s="44"/>
      <c r="BC194" s="44"/>
    </row>
    <row r="195" spans="1:55" ht="13">
      <c r="A195" s="3"/>
      <c r="B195" s="3"/>
      <c r="C195" s="3"/>
      <c r="D195" s="3"/>
      <c r="E195" s="3"/>
      <c r="F195" s="28"/>
      <c r="G195" s="28"/>
      <c r="H195" s="3"/>
      <c r="I195" s="3"/>
      <c r="J195" s="44"/>
      <c r="U195" s="3"/>
      <c r="V195" s="3"/>
      <c r="W195" s="3"/>
      <c r="X195" s="3"/>
      <c r="Y195" s="3"/>
      <c r="Z195" s="28"/>
      <c r="AA195" s="28"/>
      <c r="AB195" s="3"/>
      <c r="AD195" s="44"/>
      <c r="AO195" s="3"/>
      <c r="AP195" s="3"/>
      <c r="AQ195" s="3"/>
      <c r="AR195" s="3"/>
      <c r="AS195" s="3"/>
      <c r="AT195" s="28"/>
      <c r="AU195" s="28"/>
      <c r="AV195" s="3"/>
      <c r="AX195" s="44"/>
      <c r="BC195" s="44"/>
    </row>
    <row r="196" spans="1:55" ht="13">
      <c r="A196" s="3"/>
      <c r="B196" s="3"/>
      <c r="C196" s="3"/>
      <c r="D196" s="3"/>
      <c r="E196" s="3"/>
      <c r="F196" s="28"/>
      <c r="G196" s="28"/>
      <c r="H196" s="3"/>
      <c r="I196" s="3"/>
      <c r="J196" s="44"/>
      <c r="U196" s="3"/>
      <c r="V196" s="3"/>
      <c r="W196" s="3"/>
      <c r="X196" s="3"/>
      <c r="Y196" s="3"/>
      <c r="Z196" s="28"/>
      <c r="AA196" s="28"/>
      <c r="AB196" s="3"/>
      <c r="AD196" s="44"/>
      <c r="AO196" s="3"/>
      <c r="AP196" s="3"/>
      <c r="AQ196" s="3"/>
      <c r="AR196" s="3"/>
      <c r="AS196" s="3"/>
      <c r="AT196" s="28"/>
      <c r="AU196" s="28"/>
      <c r="AV196" s="3"/>
      <c r="AX196" s="44"/>
      <c r="BC196" s="44"/>
    </row>
    <row r="197" spans="1:55" ht="13">
      <c r="A197" s="3"/>
      <c r="B197" s="3"/>
      <c r="C197" s="3"/>
      <c r="D197" s="3"/>
      <c r="E197" s="3"/>
      <c r="F197" s="28"/>
      <c r="G197" s="28"/>
      <c r="H197" s="3"/>
      <c r="I197" s="3"/>
      <c r="J197" s="44"/>
      <c r="U197" s="3"/>
      <c r="V197" s="3"/>
      <c r="W197" s="3"/>
      <c r="X197" s="3"/>
      <c r="Y197" s="3"/>
      <c r="Z197" s="28"/>
      <c r="AA197" s="28"/>
      <c r="AB197" s="3"/>
      <c r="AD197" s="44"/>
      <c r="AO197" s="3"/>
      <c r="AP197" s="3"/>
      <c r="AQ197" s="3"/>
      <c r="AR197" s="3"/>
      <c r="AS197" s="3"/>
      <c r="AT197" s="28"/>
      <c r="AU197" s="28"/>
      <c r="AV197" s="3"/>
      <c r="AX197" s="44"/>
      <c r="BC197" s="44"/>
    </row>
    <row r="198" spans="1:55" ht="13">
      <c r="A198" s="3"/>
      <c r="B198" s="3"/>
      <c r="C198" s="3"/>
      <c r="D198" s="3"/>
      <c r="E198" s="3"/>
      <c r="F198" s="28"/>
      <c r="G198" s="28"/>
      <c r="H198" s="3"/>
      <c r="I198" s="3"/>
      <c r="J198" s="44"/>
      <c r="U198" s="3"/>
      <c r="V198" s="3"/>
      <c r="W198" s="3"/>
      <c r="X198" s="3"/>
      <c r="Y198" s="3"/>
      <c r="Z198" s="28"/>
      <c r="AA198" s="28"/>
      <c r="AB198" s="3"/>
      <c r="AD198" s="44"/>
      <c r="AO198" s="3"/>
      <c r="AP198" s="3"/>
      <c r="AQ198" s="3"/>
      <c r="AR198" s="3"/>
      <c r="AS198" s="3"/>
      <c r="AT198" s="28"/>
      <c r="AU198" s="28"/>
      <c r="AV198" s="3"/>
      <c r="AX198" s="44"/>
      <c r="BC198" s="44"/>
    </row>
    <row r="199" spans="1:55" ht="13">
      <c r="A199" s="3"/>
      <c r="B199" s="3"/>
      <c r="C199" s="3"/>
      <c r="D199" s="3"/>
      <c r="E199" s="3"/>
      <c r="F199" s="28"/>
      <c r="G199" s="28"/>
      <c r="H199" s="3"/>
      <c r="I199" s="3"/>
      <c r="J199" s="44"/>
      <c r="U199" s="3"/>
      <c r="V199" s="3"/>
      <c r="W199" s="3"/>
      <c r="X199" s="3"/>
      <c r="Y199" s="3"/>
      <c r="Z199" s="28"/>
      <c r="AA199" s="28"/>
      <c r="AB199" s="3"/>
      <c r="AD199" s="44"/>
      <c r="AO199" s="3"/>
      <c r="AP199" s="3"/>
      <c r="AQ199" s="3"/>
      <c r="AR199" s="3"/>
      <c r="AS199" s="3"/>
      <c r="AT199" s="28"/>
      <c r="AU199" s="28"/>
      <c r="AV199" s="3"/>
      <c r="AX199" s="44"/>
      <c r="BC199" s="44"/>
    </row>
    <row r="200" spans="1:55" ht="13">
      <c r="A200" s="3"/>
      <c r="B200" s="3"/>
      <c r="C200" s="3"/>
      <c r="D200" s="3"/>
      <c r="E200" s="3"/>
      <c r="F200" s="28"/>
      <c r="G200" s="28"/>
      <c r="H200" s="3"/>
      <c r="I200" s="3"/>
      <c r="J200" s="44"/>
      <c r="U200" s="3"/>
      <c r="V200" s="3"/>
      <c r="W200" s="3"/>
      <c r="X200" s="3"/>
      <c r="Y200" s="3"/>
      <c r="Z200" s="28"/>
      <c r="AA200" s="28"/>
      <c r="AB200" s="3"/>
      <c r="AD200" s="44"/>
      <c r="AO200" s="3"/>
      <c r="AP200" s="3"/>
      <c r="AQ200" s="3"/>
      <c r="AR200" s="3"/>
      <c r="AS200" s="3"/>
      <c r="AT200" s="28"/>
      <c r="AU200" s="28"/>
      <c r="AV200" s="3"/>
      <c r="AX200" s="44"/>
      <c r="BC200" s="44"/>
    </row>
    <row r="201" spans="1:55" ht="13">
      <c r="A201" s="3"/>
      <c r="B201" s="3"/>
      <c r="C201" s="3"/>
      <c r="D201" s="3"/>
      <c r="E201" s="3"/>
      <c r="F201" s="28"/>
      <c r="G201" s="28"/>
      <c r="H201" s="3"/>
      <c r="I201" s="3"/>
      <c r="J201" s="44"/>
      <c r="U201" s="3"/>
      <c r="V201" s="3"/>
      <c r="W201" s="3"/>
      <c r="X201" s="3"/>
      <c r="Y201" s="3"/>
      <c r="Z201" s="28"/>
      <c r="AA201" s="28"/>
      <c r="AB201" s="3"/>
      <c r="AD201" s="44"/>
      <c r="AO201" s="3"/>
      <c r="AP201" s="3"/>
      <c r="AQ201" s="3"/>
      <c r="AR201" s="3"/>
      <c r="AS201" s="3"/>
      <c r="AT201" s="28"/>
      <c r="AU201" s="28"/>
      <c r="AV201" s="3"/>
      <c r="AX201" s="44"/>
      <c r="BC201" s="44"/>
    </row>
    <row r="202" spans="1:55" ht="13">
      <c r="A202" s="3"/>
      <c r="B202" s="3"/>
      <c r="C202" s="3"/>
      <c r="D202" s="3"/>
      <c r="E202" s="3"/>
      <c r="F202" s="28"/>
      <c r="G202" s="28"/>
      <c r="H202" s="3"/>
      <c r="I202" s="3"/>
      <c r="J202" s="44"/>
      <c r="U202" s="3"/>
      <c r="V202" s="3"/>
      <c r="W202" s="3"/>
      <c r="X202" s="3"/>
      <c r="Y202" s="3"/>
      <c r="Z202" s="28"/>
      <c r="AA202" s="28"/>
      <c r="AB202" s="3"/>
      <c r="AD202" s="44"/>
      <c r="AO202" s="3"/>
      <c r="AP202" s="3"/>
      <c r="AQ202" s="3"/>
      <c r="AR202" s="3"/>
      <c r="AS202" s="3"/>
      <c r="AT202" s="28"/>
      <c r="AU202" s="28"/>
      <c r="AV202" s="3"/>
      <c r="AX202" s="44"/>
      <c r="BC202" s="44"/>
    </row>
    <row r="203" spans="1:55" ht="13">
      <c r="A203" s="3"/>
      <c r="B203" s="3"/>
      <c r="C203" s="3"/>
      <c r="D203" s="3"/>
      <c r="E203" s="3"/>
      <c r="F203" s="28"/>
      <c r="G203" s="28"/>
      <c r="H203" s="3"/>
      <c r="I203" s="3"/>
      <c r="J203" s="44"/>
      <c r="U203" s="3"/>
      <c r="V203" s="3"/>
      <c r="W203" s="3"/>
      <c r="X203" s="3"/>
      <c r="Y203" s="3"/>
      <c r="Z203" s="28"/>
      <c r="AA203" s="28"/>
      <c r="AB203" s="3"/>
      <c r="AD203" s="44"/>
      <c r="AO203" s="3"/>
      <c r="AP203" s="3"/>
      <c r="AQ203" s="3"/>
      <c r="AR203" s="3"/>
      <c r="AS203" s="3"/>
      <c r="AT203" s="28"/>
      <c r="AU203" s="28"/>
      <c r="AV203" s="3"/>
      <c r="AX203" s="44"/>
      <c r="BC203" s="44"/>
    </row>
    <row r="204" spans="1:55" ht="13">
      <c r="A204" s="3"/>
      <c r="B204" s="3"/>
      <c r="C204" s="3"/>
      <c r="D204" s="3"/>
      <c r="E204" s="3"/>
      <c r="F204" s="28"/>
      <c r="G204" s="28"/>
      <c r="H204" s="3"/>
      <c r="I204" s="3"/>
      <c r="J204" s="44"/>
      <c r="U204" s="3"/>
      <c r="V204" s="3"/>
      <c r="W204" s="3"/>
      <c r="X204" s="3"/>
      <c r="Y204" s="3"/>
      <c r="Z204" s="28"/>
      <c r="AA204" s="28"/>
      <c r="AB204" s="3"/>
      <c r="AD204" s="44"/>
      <c r="AO204" s="3"/>
      <c r="AP204" s="3"/>
      <c r="AQ204" s="3"/>
      <c r="AR204" s="3"/>
      <c r="AS204" s="3"/>
      <c r="AT204" s="28"/>
      <c r="AU204" s="28"/>
      <c r="AV204" s="3"/>
      <c r="AX204" s="44"/>
      <c r="BC204" s="44"/>
    </row>
    <row r="205" spans="1:55" ht="13">
      <c r="A205" s="3"/>
      <c r="B205" s="3"/>
      <c r="C205" s="3"/>
      <c r="D205" s="3"/>
      <c r="E205" s="3"/>
      <c r="F205" s="28"/>
      <c r="G205" s="28"/>
      <c r="H205" s="3"/>
      <c r="I205" s="3"/>
      <c r="J205" s="44"/>
      <c r="U205" s="3"/>
      <c r="V205" s="3"/>
      <c r="W205" s="3"/>
      <c r="X205" s="3"/>
      <c r="Y205" s="3"/>
      <c r="Z205" s="28"/>
      <c r="AA205" s="28"/>
      <c r="AB205" s="3"/>
      <c r="AD205" s="44"/>
      <c r="AO205" s="3"/>
      <c r="AP205" s="3"/>
      <c r="AQ205" s="3"/>
      <c r="AR205" s="3"/>
      <c r="AS205" s="3"/>
      <c r="AT205" s="28"/>
      <c r="AU205" s="28"/>
      <c r="AV205" s="3"/>
      <c r="AX205" s="44"/>
      <c r="BC205" s="44"/>
    </row>
    <row r="206" spans="1:55" ht="13">
      <c r="A206" s="3"/>
      <c r="B206" s="3"/>
      <c r="C206" s="3"/>
      <c r="D206" s="3"/>
      <c r="E206" s="3"/>
      <c r="F206" s="28"/>
      <c r="G206" s="28"/>
      <c r="H206" s="3"/>
      <c r="I206" s="3"/>
      <c r="J206" s="44"/>
      <c r="U206" s="3"/>
      <c r="V206" s="3"/>
      <c r="W206" s="3"/>
      <c r="X206" s="3"/>
      <c r="Y206" s="3"/>
      <c r="Z206" s="28"/>
      <c r="AA206" s="28"/>
      <c r="AB206" s="3"/>
      <c r="AD206" s="44"/>
      <c r="AO206" s="3"/>
      <c r="AP206" s="3"/>
      <c r="AQ206" s="3"/>
      <c r="AR206" s="3"/>
      <c r="AS206" s="3"/>
      <c r="AT206" s="28"/>
      <c r="AU206" s="28"/>
      <c r="AV206" s="3"/>
      <c r="AX206" s="44"/>
      <c r="BC206" s="44"/>
    </row>
    <row r="207" spans="1:55" ht="13">
      <c r="A207" s="3"/>
      <c r="B207" s="3"/>
      <c r="C207" s="3"/>
      <c r="D207" s="3"/>
      <c r="E207" s="3"/>
      <c r="F207" s="28"/>
      <c r="G207" s="28"/>
      <c r="H207" s="3"/>
      <c r="I207" s="3"/>
      <c r="J207" s="44"/>
      <c r="U207" s="3"/>
      <c r="V207" s="3"/>
      <c r="W207" s="3"/>
      <c r="X207" s="3"/>
      <c r="Y207" s="3"/>
      <c r="Z207" s="28"/>
      <c r="AA207" s="28"/>
      <c r="AB207" s="3"/>
      <c r="AD207" s="44"/>
      <c r="AO207" s="3"/>
      <c r="AP207" s="3"/>
      <c r="AQ207" s="3"/>
      <c r="AR207" s="3"/>
      <c r="AS207" s="3"/>
      <c r="AT207" s="28"/>
      <c r="AU207" s="28"/>
      <c r="AV207" s="3"/>
      <c r="AX207" s="44"/>
      <c r="BC207" s="44"/>
    </row>
    <row r="208" spans="1:55" ht="13">
      <c r="A208" s="3"/>
      <c r="B208" s="3"/>
      <c r="C208" s="3"/>
      <c r="D208" s="3"/>
      <c r="E208" s="3"/>
      <c r="F208" s="28"/>
      <c r="G208" s="28"/>
      <c r="H208" s="3"/>
      <c r="I208" s="3"/>
      <c r="J208" s="44"/>
      <c r="U208" s="3"/>
      <c r="V208" s="3"/>
      <c r="W208" s="3"/>
      <c r="X208" s="3"/>
      <c r="Y208" s="3"/>
      <c r="Z208" s="28"/>
      <c r="AA208" s="28"/>
      <c r="AB208" s="3"/>
      <c r="AD208" s="44"/>
      <c r="AO208" s="3"/>
      <c r="AP208" s="3"/>
      <c r="AQ208" s="3"/>
      <c r="AR208" s="3"/>
      <c r="AS208" s="3"/>
      <c r="AT208" s="28"/>
      <c r="AU208" s="28"/>
      <c r="AV208" s="3"/>
      <c r="AX208" s="44"/>
      <c r="BC208" s="44"/>
    </row>
    <row r="209" spans="1:55" ht="13">
      <c r="A209" s="3"/>
      <c r="B209" s="3"/>
      <c r="C209" s="3"/>
      <c r="D209" s="3"/>
      <c r="E209" s="3"/>
      <c r="F209" s="28"/>
      <c r="G209" s="28"/>
      <c r="H209" s="3"/>
      <c r="I209" s="3"/>
      <c r="J209" s="44"/>
      <c r="U209" s="3"/>
      <c r="V209" s="3"/>
      <c r="W209" s="3"/>
      <c r="X209" s="3"/>
      <c r="Y209" s="3"/>
      <c r="Z209" s="28"/>
      <c r="AA209" s="28"/>
      <c r="AB209" s="3"/>
      <c r="AD209" s="44"/>
      <c r="AO209" s="3"/>
      <c r="AP209" s="3"/>
      <c r="AQ209" s="3"/>
      <c r="AR209" s="3"/>
      <c r="AS209" s="3"/>
      <c r="AT209" s="28"/>
      <c r="AU209" s="28"/>
      <c r="AV209" s="3"/>
      <c r="AX209" s="44"/>
      <c r="BC209" s="44"/>
    </row>
    <row r="210" spans="1:55" ht="13">
      <c r="A210" s="3"/>
      <c r="B210" s="3"/>
      <c r="C210" s="3"/>
      <c r="D210" s="3"/>
      <c r="E210" s="3"/>
      <c r="F210" s="28"/>
      <c r="G210" s="28"/>
      <c r="H210" s="3"/>
      <c r="I210" s="3"/>
      <c r="J210" s="44"/>
      <c r="U210" s="3"/>
      <c r="V210" s="3"/>
      <c r="W210" s="3"/>
      <c r="X210" s="3"/>
      <c r="Y210" s="3"/>
      <c r="Z210" s="28"/>
      <c r="AA210" s="28"/>
      <c r="AB210" s="3"/>
      <c r="AD210" s="44"/>
      <c r="AO210" s="3"/>
      <c r="AP210" s="3"/>
      <c r="AQ210" s="3"/>
      <c r="AR210" s="3"/>
      <c r="AS210" s="3"/>
      <c r="AT210" s="28"/>
      <c r="AU210" s="28"/>
      <c r="AV210" s="3"/>
      <c r="AX210" s="44"/>
      <c r="BC210" s="44"/>
    </row>
    <row r="211" spans="1:55" ht="13">
      <c r="A211" s="3"/>
      <c r="B211" s="3"/>
      <c r="C211" s="3"/>
      <c r="D211" s="3"/>
      <c r="E211" s="3"/>
      <c r="F211" s="28"/>
      <c r="G211" s="28"/>
      <c r="H211" s="3"/>
      <c r="I211" s="3"/>
      <c r="J211" s="44"/>
      <c r="U211" s="3"/>
      <c r="V211" s="3"/>
      <c r="W211" s="3"/>
      <c r="X211" s="3"/>
      <c r="Y211" s="3"/>
      <c r="Z211" s="28"/>
      <c r="AA211" s="28"/>
      <c r="AB211" s="3"/>
      <c r="AD211" s="44"/>
      <c r="AO211" s="3"/>
      <c r="AP211" s="3"/>
      <c r="AQ211" s="3"/>
      <c r="AR211" s="3"/>
      <c r="AS211" s="3"/>
      <c r="AT211" s="28"/>
      <c r="AU211" s="28"/>
      <c r="AV211" s="3"/>
      <c r="AX211" s="44"/>
      <c r="BC211" s="44"/>
    </row>
    <row r="212" spans="1:55" ht="13">
      <c r="A212" s="3"/>
      <c r="B212" s="3"/>
      <c r="C212" s="3"/>
      <c r="D212" s="3"/>
      <c r="E212" s="3"/>
      <c r="F212" s="28"/>
      <c r="G212" s="28"/>
      <c r="H212" s="3"/>
      <c r="I212" s="3"/>
      <c r="J212" s="44"/>
      <c r="U212" s="3"/>
      <c r="V212" s="3"/>
      <c r="W212" s="3"/>
      <c r="X212" s="3"/>
      <c r="Y212" s="3"/>
      <c r="Z212" s="28"/>
      <c r="AA212" s="28"/>
      <c r="AB212" s="3"/>
      <c r="AD212" s="44"/>
      <c r="AO212" s="3"/>
      <c r="AP212" s="3"/>
      <c r="AQ212" s="3"/>
      <c r="AR212" s="3"/>
      <c r="AS212" s="3"/>
      <c r="AT212" s="28"/>
      <c r="AU212" s="28"/>
      <c r="AV212" s="3"/>
      <c r="AX212" s="44"/>
      <c r="BC212" s="44"/>
    </row>
    <row r="213" spans="1:55" ht="13">
      <c r="A213" s="3"/>
      <c r="B213" s="3"/>
      <c r="C213" s="3"/>
      <c r="D213" s="3"/>
      <c r="E213" s="3"/>
      <c r="F213" s="28"/>
      <c r="G213" s="28"/>
      <c r="H213" s="3"/>
      <c r="I213" s="3"/>
      <c r="J213" s="44"/>
      <c r="U213" s="3"/>
      <c r="V213" s="3"/>
      <c r="W213" s="3"/>
      <c r="X213" s="3"/>
      <c r="Y213" s="3"/>
      <c r="Z213" s="28"/>
      <c r="AA213" s="28"/>
      <c r="AB213" s="3"/>
      <c r="AD213" s="44"/>
      <c r="AO213" s="3"/>
      <c r="AP213" s="3"/>
      <c r="AQ213" s="3"/>
      <c r="AR213" s="3"/>
      <c r="AS213" s="3"/>
      <c r="AT213" s="28"/>
      <c r="AU213" s="28"/>
      <c r="AV213" s="3"/>
      <c r="AX213" s="44"/>
      <c r="BC213" s="44"/>
    </row>
    <row r="214" spans="1:55" ht="13">
      <c r="A214" s="3"/>
      <c r="B214" s="3"/>
      <c r="C214" s="3"/>
      <c r="D214" s="3"/>
      <c r="E214" s="3"/>
      <c r="F214" s="28"/>
      <c r="G214" s="28"/>
      <c r="H214" s="3"/>
      <c r="I214" s="3"/>
      <c r="J214" s="44"/>
      <c r="U214" s="3"/>
      <c r="V214" s="3"/>
      <c r="W214" s="3"/>
      <c r="X214" s="3"/>
      <c r="Y214" s="3"/>
      <c r="Z214" s="28"/>
      <c r="AA214" s="28"/>
      <c r="AB214" s="3"/>
      <c r="AD214" s="44"/>
      <c r="AO214" s="3"/>
      <c r="AP214" s="3"/>
      <c r="AQ214" s="3"/>
      <c r="AR214" s="3"/>
      <c r="AS214" s="3"/>
      <c r="AT214" s="28"/>
      <c r="AU214" s="28"/>
      <c r="AV214" s="3"/>
      <c r="AX214" s="44"/>
      <c r="BC214" s="44"/>
    </row>
    <row r="215" spans="1:55" ht="13">
      <c r="A215" s="3"/>
      <c r="B215" s="3"/>
      <c r="C215" s="3"/>
      <c r="D215" s="3"/>
      <c r="E215" s="3"/>
      <c r="F215" s="28"/>
      <c r="G215" s="28"/>
      <c r="H215" s="3"/>
      <c r="I215" s="3"/>
      <c r="J215" s="44"/>
      <c r="U215" s="3"/>
      <c r="V215" s="3"/>
      <c r="W215" s="3"/>
      <c r="X215" s="3"/>
      <c r="Y215" s="3"/>
      <c r="Z215" s="28"/>
      <c r="AA215" s="28"/>
      <c r="AB215" s="3"/>
      <c r="AD215" s="44"/>
      <c r="AO215" s="3"/>
      <c r="AP215" s="3"/>
      <c r="AQ215" s="3"/>
      <c r="AR215" s="3"/>
      <c r="AS215" s="3"/>
      <c r="AT215" s="28"/>
      <c r="AU215" s="28"/>
      <c r="AV215" s="3"/>
      <c r="AX215" s="44"/>
      <c r="BC215" s="44"/>
    </row>
    <row r="216" spans="1:55" ht="13">
      <c r="A216" s="3"/>
      <c r="B216" s="3"/>
      <c r="C216" s="3"/>
      <c r="D216" s="3"/>
      <c r="E216" s="3"/>
      <c r="F216" s="28"/>
      <c r="G216" s="28"/>
      <c r="H216" s="3"/>
      <c r="I216" s="3"/>
      <c r="J216" s="44"/>
      <c r="U216" s="3"/>
      <c r="V216" s="3"/>
      <c r="W216" s="3"/>
      <c r="X216" s="3"/>
      <c r="Y216" s="3"/>
      <c r="Z216" s="28"/>
      <c r="AA216" s="28"/>
      <c r="AB216" s="3"/>
      <c r="AD216" s="44"/>
      <c r="AO216" s="3"/>
      <c r="AP216" s="3"/>
      <c r="AQ216" s="3"/>
      <c r="AR216" s="3"/>
      <c r="AS216" s="3"/>
      <c r="AT216" s="28"/>
      <c r="AU216" s="28"/>
      <c r="AV216" s="3"/>
      <c r="AX216" s="44"/>
      <c r="BC216" s="44"/>
    </row>
    <row r="217" spans="1:55" ht="13">
      <c r="A217" s="3"/>
      <c r="B217" s="3"/>
      <c r="C217" s="3"/>
      <c r="D217" s="3"/>
      <c r="E217" s="3"/>
      <c r="F217" s="28"/>
      <c r="G217" s="28"/>
      <c r="H217" s="3"/>
      <c r="I217" s="3"/>
      <c r="J217" s="44"/>
      <c r="U217" s="3"/>
      <c r="V217" s="3"/>
      <c r="W217" s="3"/>
      <c r="X217" s="3"/>
      <c r="Y217" s="3"/>
      <c r="Z217" s="28"/>
      <c r="AA217" s="28"/>
      <c r="AB217" s="3"/>
      <c r="AD217" s="44"/>
      <c r="AO217" s="3"/>
      <c r="AP217" s="3"/>
      <c r="AQ217" s="3"/>
      <c r="AR217" s="3"/>
      <c r="AS217" s="3"/>
      <c r="AT217" s="28"/>
      <c r="AU217" s="28"/>
      <c r="AV217" s="3"/>
      <c r="AX217" s="44"/>
      <c r="BC217" s="44"/>
    </row>
    <row r="218" spans="1:55" ht="13">
      <c r="A218" s="3"/>
      <c r="B218" s="3"/>
      <c r="C218" s="3"/>
      <c r="D218" s="3"/>
      <c r="E218" s="3"/>
      <c r="F218" s="28"/>
      <c r="G218" s="28"/>
      <c r="H218" s="3"/>
      <c r="I218" s="3"/>
      <c r="J218" s="44"/>
      <c r="U218" s="3"/>
      <c r="V218" s="3"/>
      <c r="W218" s="3"/>
      <c r="X218" s="3"/>
      <c r="Y218" s="3"/>
      <c r="Z218" s="28"/>
      <c r="AA218" s="28"/>
      <c r="AB218" s="3"/>
      <c r="AD218" s="44"/>
      <c r="AO218" s="3"/>
      <c r="AP218" s="3"/>
      <c r="AQ218" s="3"/>
      <c r="AR218" s="3"/>
      <c r="AS218" s="3"/>
      <c r="AT218" s="28"/>
      <c r="AU218" s="28"/>
      <c r="AV218" s="3"/>
      <c r="AX218" s="44"/>
      <c r="BC218" s="44"/>
    </row>
    <row r="219" spans="1:55" ht="13">
      <c r="A219" s="3"/>
      <c r="B219" s="3"/>
      <c r="C219" s="3"/>
      <c r="D219" s="3"/>
      <c r="E219" s="3"/>
      <c r="F219" s="28"/>
      <c r="G219" s="28"/>
      <c r="H219" s="3"/>
      <c r="I219" s="3"/>
      <c r="J219" s="44"/>
      <c r="U219" s="3"/>
      <c r="V219" s="3"/>
      <c r="W219" s="3"/>
      <c r="X219" s="3"/>
      <c r="Y219" s="3"/>
      <c r="Z219" s="28"/>
      <c r="AA219" s="28"/>
      <c r="AB219" s="3"/>
      <c r="AD219" s="44"/>
      <c r="AO219" s="3"/>
      <c r="AP219" s="3"/>
      <c r="AQ219" s="3"/>
      <c r="AR219" s="3"/>
      <c r="AS219" s="3"/>
      <c r="AT219" s="28"/>
      <c r="AU219" s="28"/>
      <c r="AV219" s="3"/>
      <c r="AX219" s="44"/>
      <c r="BC219" s="44"/>
    </row>
    <row r="220" spans="1:55" ht="13">
      <c r="A220" s="3"/>
      <c r="B220" s="3"/>
      <c r="C220" s="3"/>
      <c r="D220" s="3"/>
      <c r="E220" s="3"/>
      <c r="F220" s="28"/>
      <c r="G220" s="28"/>
      <c r="H220" s="3"/>
      <c r="I220" s="3"/>
      <c r="J220" s="44"/>
      <c r="U220" s="3"/>
      <c r="V220" s="3"/>
      <c r="W220" s="3"/>
      <c r="X220" s="3"/>
      <c r="Y220" s="3"/>
      <c r="Z220" s="28"/>
      <c r="AA220" s="28"/>
      <c r="AB220" s="3"/>
      <c r="AD220" s="44"/>
      <c r="AO220" s="3"/>
      <c r="AP220" s="3"/>
      <c r="AQ220" s="3"/>
      <c r="AR220" s="3"/>
      <c r="AS220" s="3"/>
      <c r="AT220" s="28"/>
      <c r="AU220" s="28"/>
      <c r="AV220" s="3"/>
      <c r="AX220" s="44"/>
      <c r="BC220" s="44"/>
    </row>
    <row r="221" spans="1:55" ht="13">
      <c r="A221" s="3"/>
      <c r="B221" s="3"/>
      <c r="C221" s="3"/>
      <c r="D221" s="3"/>
      <c r="E221" s="3"/>
      <c r="F221" s="28"/>
      <c r="G221" s="28"/>
      <c r="H221" s="3"/>
      <c r="I221" s="3"/>
      <c r="J221" s="44"/>
      <c r="U221" s="3"/>
      <c r="V221" s="3"/>
      <c r="W221" s="3"/>
      <c r="X221" s="3"/>
      <c r="Y221" s="3"/>
      <c r="Z221" s="28"/>
      <c r="AA221" s="28"/>
      <c r="AB221" s="3"/>
      <c r="AD221" s="44"/>
      <c r="AO221" s="3"/>
      <c r="AP221" s="3"/>
      <c r="AQ221" s="3"/>
      <c r="AR221" s="3"/>
      <c r="AS221" s="3"/>
      <c r="AT221" s="28"/>
      <c r="AU221" s="28"/>
      <c r="AV221" s="3"/>
      <c r="AX221" s="44"/>
      <c r="BC221" s="44"/>
    </row>
    <row r="222" spans="1:55" ht="13">
      <c r="A222" s="3"/>
      <c r="B222" s="3"/>
      <c r="C222" s="3"/>
      <c r="D222" s="3"/>
      <c r="E222" s="3"/>
      <c r="F222" s="28"/>
      <c r="G222" s="28"/>
      <c r="H222" s="3"/>
      <c r="I222" s="3"/>
      <c r="J222" s="44"/>
      <c r="U222" s="3"/>
      <c r="V222" s="3"/>
      <c r="W222" s="3"/>
      <c r="X222" s="3"/>
      <c r="Y222" s="3"/>
      <c r="Z222" s="28"/>
      <c r="AA222" s="28"/>
      <c r="AB222" s="3"/>
      <c r="AD222" s="44"/>
      <c r="AO222" s="3"/>
      <c r="AP222" s="3"/>
      <c r="AQ222" s="3"/>
      <c r="AR222" s="3"/>
      <c r="AS222" s="3"/>
      <c r="AT222" s="28"/>
      <c r="AU222" s="28"/>
      <c r="AV222" s="3"/>
      <c r="AX222" s="44"/>
      <c r="BC222" s="44"/>
    </row>
    <row r="223" spans="1:55" ht="13">
      <c r="A223" s="3"/>
      <c r="B223" s="3"/>
      <c r="C223" s="3"/>
      <c r="D223" s="3"/>
      <c r="E223" s="3"/>
      <c r="F223" s="28"/>
      <c r="G223" s="28"/>
      <c r="H223" s="3"/>
      <c r="I223" s="3"/>
      <c r="J223" s="44"/>
      <c r="U223" s="3"/>
      <c r="V223" s="3"/>
      <c r="W223" s="3"/>
      <c r="X223" s="3"/>
      <c r="Y223" s="3"/>
      <c r="Z223" s="28"/>
      <c r="AA223" s="28"/>
      <c r="AB223" s="3"/>
      <c r="AD223" s="44"/>
      <c r="AO223" s="3"/>
      <c r="AP223" s="3"/>
      <c r="AQ223" s="3"/>
      <c r="AR223" s="3"/>
      <c r="AS223" s="3"/>
      <c r="AT223" s="28"/>
      <c r="AU223" s="28"/>
      <c r="AV223" s="3"/>
      <c r="AX223" s="44"/>
      <c r="BC223" s="44"/>
    </row>
    <row r="224" spans="1:55" ht="13">
      <c r="A224" s="3"/>
      <c r="B224" s="3"/>
      <c r="C224" s="3"/>
      <c r="D224" s="3"/>
      <c r="E224" s="3"/>
      <c r="F224" s="28"/>
      <c r="G224" s="28"/>
      <c r="H224" s="3"/>
      <c r="I224" s="3"/>
      <c r="J224" s="44"/>
      <c r="U224" s="3"/>
      <c r="V224" s="3"/>
      <c r="W224" s="3"/>
      <c r="X224" s="3"/>
      <c r="Y224" s="3"/>
      <c r="Z224" s="28"/>
      <c r="AA224" s="28"/>
      <c r="AB224" s="3"/>
      <c r="AD224" s="44"/>
      <c r="AO224" s="3"/>
      <c r="AP224" s="3"/>
      <c r="AQ224" s="3"/>
      <c r="AR224" s="3"/>
      <c r="AS224" s="3"/>
      <c r="AT224" s="28"/>
      <c r="AU224" s="28"/>
      <c r="AV224" s="3"/>
      <c r="AX224" s="44"/>
      <c r="BC224" s="44"/>
    </row>
    <row r="225" spans="1:55" ht="13">
      <c r="A225" s="3"/>
      <c r="B225" s="3"/>
      <c r="C225" s="3"/>
      <c r="D225" s="3"/>
      <c r="E225" s="3"/>
      <c r="F225" s="28"/>
      <c r="G225" s="28"/>
      <c r="H225" s="3"/>
      <c r="I225" s="3"/>
      <c r="J225" s="44"/>
      <c r="U225" s="3"/>
      <c r="V225" s="3"/>
      <c r="W225" s="3"/>
      <c r="X225" s="3"/>
      <c r="Y225" s="3"/>
      <c r="Z225" s="28"/>
      <c r="AA225" s="28"/>
      <c r="AB225" s="3"/>
      <c r="AD225" s="44"/>
      <c r="AO225" s="3"/>
      <c r="AP225" s="3"/>
      <c r="AQ225" s="3"/>
      <c r="AR225" s="3"/>
      <c r="AS225" s="3"/>
      <c r="AT225" s="28"/>
      <c r="AU225" s="28"/>
      <c r="AV225" s="3"/>
      <c r="AX225" s="44"/>
      <c r="BC225" s="44"/>
    </row>
    <row r="226" spans="1:55" ht="13">
      <c r="A226" s="3"/>
      <c r="B226" s="3"/>
      <c r="C226" s="3"/>
      <c r="D226" s="3"/>
      <c r="E226" s="3"/>
      <c r="F226" s="28"/>
      <c r="G226" s="28"/>
      <c r="H226" s="3"/>
      <c r="I226" s="3"/>
      <c r="J226" s="44"/>
      <c r="U226" s="3"/>
      <c r="V226" s="3"/>
      <c r="W226" s="3"/>
      <c r="X226" s="3"/>
      <c r="Y226" s="3"/>
      <c r="Z226" s="28"/>
      <c r="AA226" s="28"/>
      <c r="AB226" s="3"/>
      <c r="AD226" s="44"/>
      <c r="AO226" s="3"/>
      <c r="AP226" s="3"/>
      <c r="AQ226" s="3"/>
      <c r="AR226" s="3"/>
      <c r="AS226" s="3"/>
      <c r="AT226" s="28"/>
      <c r="AU226" s="28"/>
      <c r="AV226" s="3"/>
      <c r="AX226" s="44"/>
      <c r="BC226" s="44"/>
    </row>
    <row r="227" spans="1:55" ht="13">
      <c r="A227" s="3"/>
      <c r="B227" s="3"/>
      <c r="C227" s="3"/>
      <c r="D227" s="3"/>
      <c r="E227" s="3"/>
      <c r="F227" s="28"/>
      <c r="G227" s="28"/>
      <c r="H227" s="3"/>
      <c r="I227" s="3"/>
      <c r="J227" s="44"/>
      <c r="U227" s="3"/>
      <c r="V227" s="3"/>
      <c r="W227" s="3"/>
      <c r="X227" s="3"/>
      <c r="Y227" s="3"/>
      <c r="Z227" s="28"/>
      <c r="AA227" s="28"/>
      <c r="AB227" s="3"/>
      <c r="AD227" s="44"/>
      <c r="AO227" s="3"/>
      <c r="AP227" s="3"/>
      <c r="AQ227" s="3"/>
      <c r="AR227" s="3"/>
      <c r="AS227" s="3"/>
      <c r="AT227" s="28"/>
      <c r="AU227" s="28"/>
      <c r="AV227" s="3"/>
      <c r="AX227" s="44"/>
      <c r="BC227" s="44"/>
    </row>
    <row r="228" spans="1:55" ht="13">
      <c r="A228" s="3"/>
      <c r="B228" s="3"/>
      <c r="C228" s="3"/>
      <c r="D228" s="3"/>
      <c r="E228" s="3"/>
      <c r="F228" s="28"/>
      <c r="G228" s="28"/>
      <c r="H228" s="3"/>
      <c r="I228" s="3"/>
      <c r="J228" s="44"/>
      <c r="U228" s="3"/>
      <c r="V228" s="3"/>
      <c r="W228" s="3"/>
      <c r="X228" s="3"/>
      <c r="Y228" s="3"/>
      <c r="Z228" s="28"/>
      <c r="AA228" s="28"/>
      <c r="AB228" s="3"/>
      <c r="AD228" s="44"/>
      <c r="AO228" s="3"/>
      <c r="AP228" s="3"/>
      <c r="AQ228" s="3"/>
      <c r="AR228" s="3"/>
      <c r="AS228" s="3"/>
      <c r="AT228" s="28"/>
      <c r="AU228" s="28"/>
      <c r="AV228" s="3"/>
      <c r="AX228" s="44"/>
      <c r="BC228" s="44"/>
    </row>
    <row r="229" spans="1:55" ht="13">
      <c r="A229" s="3"/>
      <c r="B229" s="3"/>
      <c r="C229" s="3"/>
      <c r="D229" s="3"/>
      <c r="E229" s="3"/>
      <c r="F229" s="28"/>
      <c r="G229" s="28"/>
      <c r="H229" s="3"/>
      <c r="I229" s="3"/>
      <c r="J229" s="44"/>
      <c r="U229" s="3"/>
      <c r="V229" s="3"/>
      <c r="W229" s="3"/>
      <c r="X229" s="3"/>
      <c r="Y229" s="3"/>
      <c r="Z229" s="28"/>
      <c r="AA229" s="28"/>
      <c r="AB229" s="3"/>
      <c r="AD229" s="44"/>
      <c r="AO229" s="3"/>
      <c r="AP229" s="3"/>
      <c r="AQ229" s="3"/>
      <c r="AR229" s="3"/>
      <c r="AS229" s="3"/>
      <c r="AT229" s="28"/>
      <c r="AU229" s="28"/>
      <c r="AV229" s="3"/>
      <c r="AX229" s="44"/>
      <c r="BC229" s="44"/>
    </row>
    <row r="230" spans="1:55" ht="13">
      <c r="A230" s="3"/>
      <c r="B230" s="3"/>
      <c r="C230" s="3"/>
      <c r="D230" s="3"/>
      <c r="E230" s="3"/>
      <c r="F230" s="28"/>
      <c r="G230" s="28"/>
      <c r="H230" s="3"/>
      <c r="I230" s="3"/>
      <c r="J230" s="44"/>
      <c r="U230" s="3"/>
      <c r="V230" s="3"/>
      <c r="W230" s="3"/>
      <c r="X230" s="3"/>
      <c r="Y230" s="3"/>
      <c r="Z230" s="28"/>
      <c r="AA230" s="28"/>
      <c r="AB230" s="3"/>
      <c r="AD230" s="44"/>
      <c r="AO230" s="3"/>
      <c r="AP230" s="3"/>
      <c r="AQ230" s="3"/>
      <c r="AR230" s="3"/>
      <c r="AS230" s="3"/>
      <c r="AT230" s="28"/>
      <c r="AU230" s="28"/>
      <c r="AV230" s="3"/>
      <c r="AX230" s="44"/>
      <c r="BC230" s="44"/>
    </row>
    <row r="231" spans="1:55" ht="13">
      <c r="A231" s="3"/>
      <c r="B231" s="3"/>
      <c r="C231" s="3"/>
      <c r="D231" s="3"/>
      <c r="E231" s="3"/>
      <c r="F231" s="28"/>
      <c r="G231" s="28"/>
      <c r="H231" s="3"/>
      <c r="I231" s="3"/>
      <c r="J231" s="44"/>
      <c r="U231" s="3"/>
      <c r="V231" s="3"/>
      <c r="W231" s="3"/>
      <c r="X231" s="3"/>
      <c r="Y231" s="3"/>
      <c r="Z231" s="28"/>
      <c r="AA231" s="28"/>
      <c r="AB231" s="3"/>
      <c r="AD231" s="44"/>
      <c r="AO231" s="3"/>
      <c r="AP231" s="3"/>
      <c r="AQ231" s="3"/>
      <c r="AR231" s="3"/>
      <c r="AS231" s="3"/>
      <c r="AT231" s="28"/>
      <c r="AU231" s="28"/>
      <c r="AV231" s="3"/>
      <c r="AX231" s="44"/>
      <c r="BC231" s="44"/>
    </row>
    <row r="232" spans="1:55" ht="13">
      <c r="A232" s="3"/>
      <c r="B232" s="3"/>
      <c r="C232" s="3"/>
      <c r="D232" s="3"/>
      <c r="E232" s="3"/>
      <c r="F232" s="28"/>
      <c r="G232" s="28"/>
      <c r="H232" s="3"/>
      <c r="I232" s="3"/>
      <c r="J232" s="44"/>
      <c r="U232" s="3"/>
      <c r="V232" s="3"/>
      <c r="W232" s="3"/>
      <c r="X232" s="3"/>
      <c r="Y232" s="3"/>
      <c r="Z232" s="28"/>
      <c r="AA232" s="28"/>
      <c r="AB232" s="3"/>
      <c r="AD232" s="44"/>
      <c r="AO232" s="3"/>
      <c r="AP232" s="3"/>
      <c r="AQ232" s="3"/>
      <c r="AR232" s="3"/>
      <c r="AS232" s="3"/>
      <c r="AT232" s="28"/>
      <c r="AU232" s="28"/>
      <c r="AV232" s="3"/>
      <c r="AX232" s="44"/>
      <c r="BC232" s="44"/>
    </row>
    <row r="233" spans="1:55" ht="13">
      <c r="A233" s="3"/>
      <c r="B233" s="3"/>
      <c r="C233" s="3"/>
      <c r="D233" s="3"/>
      <c r="E233" s="3"/>
      <c r="F233" s="28"/>
      <c r="G233" s="28"/>
      <c r="H233" s="3"/>
      <c r="I233" s="3"/>
      <c r="J233" s="44"/>
      <c r="U233" s="3"/>
      <c r="V233" s="3"/>
      <c r="W233" s="3"/>
      <c r="X233" s="3"/>
      <c r="Y233" s="3"/>
      <c r="Z233" s="28"/>
      <c r="AA233" s="28"/>
      <c r="AB233" s="3"/>
      <c r="AD233" s="44"/>
      <c r="AO233" s="3"/>
      <c r="AP233" s="3"/>
      <c r="AQ233" s="3"/>
      <c r="AR233" s="3"/>
      <c r="AS233" s="3"/>
      <c r="AT233" s="28"/>
      <c r="AU233" s="28"/>
      <c r="AV233" s="3"/>
      <c r="AX233" s="44"/>
      <c r="BC233" s="44"/>
    </row>
    <row r="234" spans="1:55" ht="13">
      <c r="A234" s="3"/>
      <c r="B234" s="3"/>
      <c r="C234" s="3"/>
      <c r="D234" s="3"/>
      <c r="E234" s="3"/>
      <c r="F234" s="28"/>
      <c r="G234" s="28"/>
      <c r="H234" s="3"/>
      <c r="I234" s="3"/>
      <c r="J234" s="44"/>
      <c r="U234" s="3"/>
      <c r="V234" s="3"/>
      <c r="W234" s="3"/>
      <c r="X234" s="3"/>
      <c r="Y234" s="3"/>
      <c r="Z234" s="28"/>
      <c r="AA234" s="28"/>
      <c r="AB234" s="3"/>
      <c r="AD234" s="44"/>
      <c r="AO234" s="3"/>
      <c r="AP234" s="3"/>
      <c r="AQ234" s="3"/>
      <c r="AR234" s="3"/>
      <c r="AS234" s="3"/>
      <c r="AT234" s="28"/>
      <c r="AU234" s="28"/>
      <c r="AV234" s="3"/>
      <c r="AX234" s="44"/>
      <c r="BC234" s="44"/>
    </row>
    <row r="235" spans="1:55" ht="13">
      <c r="A235" s="3"/>
      <c r="B235" s="3"/>
      <c r="C235" s="3"/>
      <c r="D235" s="3"/>
      <c r="E235" s="3"/>
      <c r="F235" s="28"/>
      <c r="G235" s="28"/>
      <c r="H235" s="3"/>
      <c r="I235" s="3"/>
      <c r="J235" s="44"/>
      <c r="U235" s="3"/>
      <c r="V235" s="3"/>
      <c r="W235" s="3"/>
      <c r="X235" s="3"/>
      <c r="Y235" s="3"/>
      <c r="Z235" s="28"/>
      <c r="AA235" s="28"/>
      <c r="AB235" s="3"/>
      <c r="AD235" s="44"/>
      <c r="AO235" s="3"/>
      <c r="AP235" s="3"/>
      <c r="AQ235" s="3"/>
      <c r="AR235" s="3"/>
      <c r="AS235" s="3"/>
      <c r="AT235" s="28"/>
      <c r="AU235" s="28"/>
      <c r="AV235" s="3"/>
      <c r="AX235" s="44"/>
      <c r="BC235" s="44"/>
    </row>
    <row r="236" spans="1:55" ht="13">
      <c r="A236" s="3"/>
      <c r="B236" s="3"/>
      <c r="C236" s="3"/>
      <c r="D236" s="3"/>
      <c r="E236" s="3"/>
      <c r="F236" s="28"/>
      <c r="G236" s="28"/>
      <c r="H236" s="3"/>
      <c r="I236" s="3"/>
      <c r="J236" s="44"/>
      <c r="U236" s="3"/>
      <c r="V236" s="3"/>
      <c r="W236" s="3"/>
      <c r="X236" s="3"/>
      <c r="Y236" s="3"/>
      <c r="Z236" s="28"/>
      <c r="AA236" s="28"/>
      <c r="AB236" s="3"/>
      <c r="AD236" s="44"/>
      <c r="AO236" s="3"/>
      <c r="AP236" s="3"/>
      <c r="AQ236" s="3"/>
      <c r="AR236" s="3"/>
      <c r="AS236" s="3"/>
      <c r="AT236" s="28"/>
      <c r="AU236" s="28"/>
      <c r="AV236" s="3"/>
      <c r="AX236" s="44"/>
      <c r="BC236" s="44"/>
    </row>
    <row r="237" spans="1:55" ht="13">
      <c r="A237" s="3"/>
      <c r="B237" s="3"/>
      <c r="C237" s="3"/>
      <c r="D237" s="3"/>
      <c r="E237" s="3"/>
      <c r="F237" s="28"/>
      <c r="G237" s="28"/>
      <c r="H237" s="3"/>
      <c r="I237" s="3"/>
      <c r="J237" s="44"/>
      <c r="U237" s="3"/>
      <c r="V237" s="3"/>
      <c r="W237" s="3"/>
      <c r="X237" s="3"/>
      <c r="Y237" s="3"/>
      <c r="Z237" s="28"/>
      <c r="AA237" s="28"/>
      <c r="AB237" s="3"/>
      <c r="AD237" s="44"/>
      <c r="AO237" s="3"/>
      <c r="AP237" s="3"/>
      <c r="AQ237" s="3"/>
      <c r="AR237" s="3"/>
      <c r="AS237" s="3"/>
      <c r="AT237" s="28"/>
      <c r="AU237" s="28"/>
      <c r="AV237" s="3"/>
      <c r="AX237" s="44"/>
      <c r="BC237" s="44"/>
    </row>
    <row r="238" spans="1:55" ht="13">
      <c r="A238" s="3"/>
      <c r="B238" s="3"/>
      <c r="C238" s="3"/>
      <c r="D238" s="3"/>
      <c r="E238" s="3"/>
      <c r="F238" s="28"/>
      <c r="G238" s="28"/>
      <c r="H238" s="3"/>
      <c r="I238" s="3"/>
      <c r="J238" s="44"/>
      <c r="U238" s="3"/>
      <c r="V238" s="3"/>
      <c r="W238" s="3"/>
      <c r="X238" s="3"/>
      <c r="Y238" s="3"/>
      <c r="Z238" s="28"/>
      <c r="AA238" s="28"/>
      <c r="AB238" s="3"/>
      <c r="AD238" s="44"/>
      <c r="AO238" s="3"/>
      <c r="AP238" s="3"/>
      <c r="AQ238" s="3"/>
      <c r="AR238" s="3"/>
      <c r="AS238" s="3"/>
      <c r="AT238" s="28"/>
      <c r="AU238" s="28"/>
      <c r="AV238" s="3"/>
      <c r="AX238" s="44"/>
      <c r="BC238" s="44"/>
    </row>
    <row r="239" spans="1:55" ht="13">
      <c r="A239" s="3"/>
      <c r="B239" s="3"/>
      <c r="C239" s="3"/>
      <c r="D239" s="3"/>
      <c r="E239" s="3"/>
      <c r="F239" s="28"/>
      <c r="G239" s="28"/>
      <c r="H239" s="3"/>
      <c r="I239" s="3"/>
      <c r="J239" s="44"/>
      <c r="U239" s="3"/>
      <c r="V239" s="3"/>
      <c r="W239" s="3"/>
      <c r="X239" s="3"/>
      <c r="Y239" s="3"/>
      <c r="Z239" s="28"/>
      <c r="AA239" s="28"/>
      <c r="AB239" s="3"/>
      <c r="AD239" s="44"/>
      <c r="AO239" s="3"/>
      <c r="AP239" s="3"/>
      <c r="AQ239" s="3"/>
      <c r="AR239" s="3"/>
      <c r="AS239" s="3"/>
      <c r="AT239" s="28"/>
      <c r="AU239" s="28"/>
      <c r="AV239" s="3"/>
      <c r="AX239" s="44"/>
      <c r="BC239" s="44"/>
    </row>
    <row r="240" spans="1:55" ht="13">
      <c r="A240" s="3"/>
      <c r="B240" s="3"/>
      <c r="C240" s="3"/>
      <c r="D240" s="3"/>
      <c r="E240" s="3"/>
      <c r="F240" s="28"/>
      <c r="G240" s="28"/>
      <c r="H240" s="3"/>
      <c r="I240" s="3"/>
      <c r="J240" s="44"/>
      <c r="U240" s="3"/>
      <c r="V240" s="3"/>
      <c r="W240" s="3"/>
      <c r="X240" s="3"/>
      <c r="Y240" s="3"/>
      <c r="Z240" s="28"/>
      <c r="AA240" s="28"/>
      <c r="AB240" s="3"/>
      <c r="AD240" s="44"/>
      <c r="AO240" s="3"/>
      <c r="AP240" s="3"/>
      <c r="AQ240" s="3"/>
      <c r="AR240" s="3"/>
      <c r="AS240" s="3"/>
      <c r="AT240" s="28"/>
      <c r="AU240" s="28"/>
      <c r="AV240" s="3"/>
      <c r="AX240" s="44"/>
      <c r="BC240" s="44"/>
    </row>
    <row r="241" spans="1:55" ht="13">
      <c r="A241" s="3"/>
      <c r="B241" s="3"/>
      <c r="C241" s="3"/>
      <c r="D241" s="3"/>
      <c r="E241" s="3"/>
      <c r="F241" s="28"/>
      <c r="G241" s="28"/>
      <c r="H241" s="3"/>
      <c r="I241" s="3"/>
      <c r="J241" s="44"/>
      <c r="U241" s="3"/>
      <c r="V241" s="3"/>
      <c r="W241" s="3"/>
      <c r="X241" s="3"/>
      <c r="Y241" s="3"/>
      <c r="Z241" s="28"/>
      <c r="AA241" s="28"/>
      <c r="AB241" s="3"/>
      <c r="AD241" s="44"/>
      <c r="AO241" s="3"/>
      <c r="AP241" s="3"/>
      <c r="AQ241" s="3"/>
      <c r="AR241" s="3"/>
      <c r="AS241" s="3"/>
      <c r="AT241" s="28"/>
      <c r="AU241" s="28"/>
      <c r="AV241" s="3"/>
      <c r="AX241" s="44"/>
      <c r="BC241" s="44"/>
    </row>
    <row r="242" spans="1:55" ht="13">
      <c r="A242" s="3"/>
      <c r="B242" s="3"/>
      <c r="C242" s="3"/>
      <c r="D242" s="3"/>
      <c r="E242" s="3"/>
      <c r="F242" s="28"/>
      <c r="G242" s="28"/>
      <c r="H242" s="3"/>
      <c r="I242" s="3"/>
      <c r="J242" s="44"/>
      <c r="U242" s="3"/>
      <c r="V242" s="3"/>
      <c r="W242" s="3"/>
      <c r="X242" s="3"/>
      <c r="Y242" s="3"/>
      <c r="Z242" s="28"/>
      <c r="AA242" s="28"/>
      <c r="AB242" s="3"/>
      <c r="AD242" s="44"/>
      <c r="AO242" s="3"/>
      <c r="AP242" s="3"/>
      <c r="AQ242" s="3"/>
      <c r="AR242" s="3"/>
      <c r="AS242" s="3"/>
      <c r="AT242" s="28"/>
      <c r="AU242" s="28"/>
      <c r="AV242" s="3"/>
      <c r="AX242" s="44"/>
      <c r="BC242" s="44"/>
    </row>
    <row r="243" spans="1:55" ht="13">
      <c r="A243" s="3"/>
      <c r="B243" s="3"/>
      <c r="C243" s="3"/>
      <c r="D243" s="3"/>
      <c r="E243" s="3"/>
      <c r="F243" s="28"/>
      <c r="G243" s="28"/>
      <c r="H243" s="3"/>
      <c r="I243" s="3"/>
      <c r="J243" s="44"/>
      <c r="U243" s="3"/>
      <c r="V243" s="3"/>
      <c r="W243" s="3"/>
      <c r="X243" s="3"/>
      <c r="Y243" s="3"/>
      <c r="Z243" s="28"/>
      <c r="AA243" s="28"/>
      <c r="AB243" s="3"/>
      <c r="AD243" s="44"/>
      <c r="AO243" s="3"/>
      <c r="AP243" s="3"/>
      <c r="AQ243" s="3"/>
      <c r="AR243" s="3"/>
      <c r="AS243" s="3"/>
      <c r="AT243" s="28"/>
      <c r="AU243" s="28"/>
      <c r="AV243" s="3"/>
      <c r="AX243" s="44"/>
      <c r="BC243" s="44"/>
    </row>
    <row r="244" spans="1:55" ht="13">
      <c r="A244" s="3"/>
      <c r="B244" s="3"/>
      <c r="C244" s="3"/>
      <c r="D244" s="3"/>
      <c r="E244" s="3"/>
      <c r="F244" s="28"/>
      <c r="G244" s="28"/>
      <c r="H244" s="3"/>
      <c r="I244" s="3"/>
      <c r="J244" s="44"/>
      <c r="U244" s="3"/>
      <c r="V244" s="3"/>
      <c r="W244" s="3"/>
      <c r="X244" s="3"/>
      <c r="Y244" s="3"/>
      <c r="Z244" s="28"/>
      <c r="AA244" s="28"/>
      <c r="AB244" s="3"/>
      <c r="AD244" s="44"/>
      <c r="AO244" s="3"/>
      <c r="AP244" s="3"/>
      <c r="AQ244" s="3"/>
      <c r="AR244" s="3"/>
      <c r="AS244" s="3"/>
      <c r="AT244" s="28"/>
      <c r="AU244" s="28"/>
      <c r="AV244" s="3"/>
      <c r="AX244" s="44"/>
      <c r="BC244" s="44"/>
    </row>
    <row r="245" spans="1:55" ht="13">
      <c r="A245" s="3"/>
      <c r="B245" s="3"/>
      <c r="C245" s="3"/>
      <c r="D245" s="3"/>
      <c r="E245" s="3"/>
      <c r="F245" s="28"/>
      <c r="G245" s="28"/>
      <c r="H245" s="3"/>
      <c r="I245" s="3"/>
      <c r="J245" s="44"/>
      <c r="U245" s="3"/>
      <c r="V245" s="3"/>
      <c r="W245" s="3"/>
      <c r="X245" s="3"/>
      <c r="Y245" s="3"/>
      <c r="Z245" s="28"/>
      <c r="AA245" s="28"/>
      <c r="AB245" s="3"/>
      <c r="AD245" s="44"/>
      <c r="AO245" s="3"/>
      <c r="AP245" s="3"/>
      <c r="AQ245" s="3"/>
      <c r="AR245" s="3"/>
      <c r="AS245" s="3"/>
      <c r="AT245" s="28"/>
      <c r="AU245" s="28"/>
      <c r="AV245" s="3"/>
      <c r="AX245" s="44"/>
      <c r="BC245" s="44"/>
    </row>
    <row r="246" spans="1:55" ht="13">
      <c r="A246" s="3"/>
      <c r="B246" s="3"/>
      <c r="C246" s="3"/>
      <c r="D246" s="3"/>
      <c r="E246" s="3"/>
      <c r="F246" s="28"/>
      <c r="G246" s="28"/>
      <c r="H246" s="3"/>
      <c r="I246" s="3"/>
      <c r="J246" s="44"/>
      <c r="U246" s="3"/>
      <c r="V246" s="3"/>
      <c r="W246" s="3"/>
      <c r="X246" s="3"/>
      <c r="Y246" s="3"/>
      <c r="Z246" s="28"/>
      <c r="AA246" s="28"/>
      <c r="AB246" s="3"/>
      <c r="AD246" s="44"/>
      <c r="AO246" s="3"/>
      <c r="AP246" s="3"/>
      <c r="AQ246" s="3"/>
      <c r="AR246" s="3"/>
      <c r="AS246" s="3"/>
      <c r="AT246" s="28"/>
      <c r="AU246" s="28"/>
      <c r="AV246" s="3"/>
      <c r="AX246" s="44"/>
      <c r="BC246" s="44"/>
    </row>
    <row r="247" spans="1:55" ht="13">
      <c r="A247" s="3"/>
      <c r="B247" s="3"/>
      <c r="C247" s="3"/>
      <c r="D247" s="3"/>
      <c r="E247" s="3"/>
      <c r="F247" s="28"/>
      <c r="G247" s="28"/>
      <c r="H247" s="3"/>
      <c r="I247" s="3"/>
      <c r="J247" s="44"/>
      <c r="U247" s="3"/>
      <c r="V247" s="3"/>
      <c r="W247" s="3"/>
      <c r="X247" s="3"/>
      <c r="Y247" s="3"/>
      <c r="Z247" s="28"/>
      <c r="AA247" s="28"/>
      <c r="AB247" s="3"/>
      <c r="AD247" s="44"/>
      <c r="AO247" s="3"/>
      <c r="AP247" s="3"/>
      <c r="AQ247" s="3"/>
      <c r="AR247" s="3"/>
      <c r="AS247" s="3"/>
      <c r="AT247" s="28"/>
      <c r="AU247" s="28"/>
      <c r="AV247" s="3"/>
      <c r="AX247" s="44"/>
      <c r="BC247" s="44"/>
    </row>
    <row r="248" spans="1:55" ht="13">
      <c r="A248" s="3"/>
      <c r="B248" s="3"/>
      <c r="C248" s="3"/>
      <c r="D248" s="3"/>
      <c r="E248" s="3"/>
      <c r="F248" s="28"/>
      <c r="G248" s="28"/>
      <c r="H248" s="3"/>
      <c r="I248" s="3"/>
      <c r="J248" s="44"/>
      <c r="U248" s="3"/>
      <c r="V248" s="3"/>
      <c r="W248" s="3"/>
      <c r="X248" s="3"/>
      <c r="Y248" s="3"/>
      <c r="Z248" s="28"/>
      <c r="AA248" s="28"/>
      <c r="AB248" s="3"/>
      <c r="AD248" s="44"/>
      <c r="AO248" s="3"/>
      <c r="AP248" s="3"/>
      <c r="AQ248" s="3"/>
      <c r="AR248" s="3"/>
      <c r="AS248" s="3"/>
      <c r="AT248" s="28"/>
      <c r="AU248" s="28"/>
      <c r="AV248" s="3"/>
      <c r="AX248" s="44"/>
      <c r="BC248" s="44"/>
    </row>
    <row r="249" spans="1:55" ht="13">
      <c r="A249" s="3"/>
      <c r="B249" s="3"/>
      <c r="C249" s="3"/>
      <c r="D249" s="3"/>
      <c r="E249" s="3"/>
      <c r="F249" s="28"/>
      <c r="G249" s="28"/>
      <c r="H249" s="3"/>
      <c r="I249" s="3"/>
      <c r="J249" s="44"/>
      <c r="U249" s="3"/>
      <c r="V249" s="3"/>
      <c r="W249" s="3"/>
      <c r="X249" s="3"/>
      <c r="Y249" s="3"/>
      <c r="Z249" s="28"/>
      <c r="AA249" s="28"/>
      <c r="AB249" s="3"/>
      <c r="AD249" s="44"/>
      <c r="AO249" s="3"/>
      <c r="AP249" s="3"/>
      <c r="AQ249" s="3"/>
      <c r="AR249" s="3"/>
      <c r="AS249" s="3"/>
      <c r="AT249" s="28"/>
      <c r="AU249" s="28"/>
      <c r="AV249" s="3"/>
      <c r="AX249" s="44"/>
      <c r="BC249" s="44"/>
    </row>
    <row r="250" spans="1:55" ht="13">
      <c r="A250" s="3"/>
      <c r="B250" s="3"/>
      <c r="C250" s="3"/>
      <c r="D250" s="3"/>
      <c r="E250" s="3"/>
      <c r="F250" s="28"/>
      <c r="G250" s="28"/>
      <c r="H250" s="3"/>
      <c r="I250" s="3"/>
      <c r="J250" s="44"/>
      <c r="U250" s="3"/>
      <c r="V250" s="3"/>
      <c r="W250" s="3"/>
      <c r="X250" s="3"/>
      <c r="Y250" s="3"/>
      <c r="Z250" s="28"/>
      <c r="AA250" s="28"/>
      <c r="AB250" s="3"/>
      <c r="AD250" s="44"/>
      <c r="AO250" s="3"/>
      <c r="AP250" s="3"/>
      <c r="AQ250" s="3"/>
      <c r="AR250" s="3"/>
      <c r="AS250" s="3"/>
      <c r="AT250" s="28"/>
      <c r="AU250" s="28"/>
      <c r="AV250" s="3"/>
      <c r="AX250" s="44"/>
      <c r="BC250" s="44"/>
    </row>
    <row r="251" spans="1:55" ht="13">
      <c r="A251" s="3"/>
      <c r="B251" s="3"/>
      <c r="C251" s="3"/>
      <c r="D251" s="3"/>
      <c r="E251" s="3"/>
      <c r="F251" s="28"/>
      <c r="G251" s="28"/>
      <c r="H251" s="3"/>
      <c r="I251" s="3"/>
      <c r="J251" s="44"/>
      <c r="U251" s="3"/>
      <c r="V251" s="3"/>
      <c r="W251" s="3"/>
      <c r="X251" s="3"/>
      <c r="Y251" s="3"/>
      <c r="Z251" s="28"/>
      <c r="AA251" s="28"/>
      <c r="AB251" s="3"/>
      <c r="AD251" s="44"/>
      <c r="AO251" s="3"/>
      <c r="AP251" s="3"/>
      <c r="AQ251" s="3"/>
      <c r="AR251" s="3"/>
      <c r="AS251" s="3"/>
      <c r="AT251" s="28"/>
      <c r="AU251" s="28"/>
      <c r="AV251" s="3"/>
      <c r="AX251" s="44"/>
      <c r="BC251" s="44"/>
    </row>
    <row r="252" spans="1:55" ht="13">
      <c r="A252" s="3"/>
      <c r="B252" s="3"/>
      <c r="C252" s="3"/>
      <c r="D252" s="3"/>
      <c r="E252" s="3"/>
      <c r="F252" s="28"/>
      <c r="G252" s="28"/>
      <c r="H252" s="3"/>
      <c r="I252" s="3"/>
      <c r="J252" s="44"/>
      <c r="U252" s="3"/>
      <c r="V252" s="3"/>
      <c r="W252" s="3"/>
      <c r="X252" s="3"/>
      <c r="Y252" s="3"/>
      <c r="Z252" s="28"/>
      <c r="AA252" s="28"/>
      <c r="AB252" s="3"/>
      <c r="AD252" s="44"/>
      <c r="AO252" s="3"/>
      <c r="AP252" s="3"/>
      <c r="AQ252" s="3"/>
      <c r="AR252" s="3"/>
      <c r="AS252" s="3"/>
      <c r="AT252" s="28"/>
      <c r="AU252" s="28"/>
      <c r="AV252" s="3"/>
      <c r="AX252" s="44"/>
      <c r="BC252" s="44"/>
    </row>
    <row r="253" spans="1:55" ht="13">
      <c r="A253" s="3"/>
      <c r="B253" s="3"/>
      <c r="C253" s="3"/>
      <c r="D253" s="3"/>
      <c r="E253" s="3"/>
      <c r="F253" s="28"/>
      <c r="G253" s="28"/>
      <c r="H253" s="3"/>
      <c r="I253" s="3"/>
      <c r="J253" s="44"/>
      <c r="U253" s="3"/>
      <c r="V253" s="3"/>
      <c r="W253" s="3"/>
      <c r="X253" s="3"/>
      <c r="Y253" s="3"/>
      <c r="Z253" s="28"/>
      <c r="AA253" s="28"/>
      <c r="AB253" s="3"/>
      <c r="AD253" s="44"/>
      <c r="AO253" s="3"/>
      <c r="AP253" s="3"/>
      <c r="AQ253" s="3"/>
      <c r="AR253" s="3"/>
      <c r="AS253" s="3"/>
      <c r="AT253" s="28"/>
      <c r="AU253" s="28"/>
      <c r="AV253" s="3"/>
      <c r="AX253" s="44"/>
      <c r="BC253" s="44"/>
    </row>
    <row r="254" spans="1:55" ht="13">
      <c r="A254" s="3"/>
      <c r="B254" s="3"/>
      <c r="C254" s="3"/>
      <c r="D254" s="3"/>
      <c r="E254" s="3"/>
      <c r="F254" s="28"/>
      <c r="G254" s="28"/>
      <c r="H254" s="3"/>
      <c r="I254" s="3"/>
      <c r="J254" s="44"/>
      <c r="U254" s="3"/>
      <c r="V254" s="3"/>
      <c r="W254" s="3"/>
      <c r="X254" s="3"/>
      <c r="Y254" s="3"/>
      <c r="Z254" s="28"/>
      <c r="AA254" s="28"/>
      <c r="AB254" s="3"/>
      <c r="AD254" s="44"/>
      <c r="AO254" s="3"/>
      <c r="AP254" s="3"/>
      <c r="AQ254" s="3"/>
      <c r="AR254" s="3"/>
      <c r="AS254" s="3"/>
      <c r="AT254" s="28"/>
      <c r="AU254" s="28"/>
      <c r="AV254" s="3"/>
      <c r="AX254" s="44"/>
      <c r="BC254" s="44"/>
    </row>
    <row r="255" spans="1:55" ht="13">
      <c r="A255" s="3"/>
      <c r="B255" s="3"/>
      <c r="C255" s="3"/>
      <c r="D255" s="3"/>
      <c r="E255" s="3"/>
      <c r="F255" s="28"/>
      <c r="G255" s="28"/>
      <c r="H255" s="3"/>
      <c r="I255" s="3"/>
      <c r="J255" s="44"/>
      <c r="U255" s="3"/>
      <c r="V255" s="3"/>
      <c r="W255" s="3"/>
      <c r="X255" s="3"/>
      <c r="Y255" s="3"/>
      <c r="Z255" s="28"/>
      <c r="AA255" s="28"/>
      <c r="AB255" s="3"/>
      <c r="AD255" s="44"/>
      <c r="AO255" s="3"/>
      <c r="AP255" s="3"/>
      <c r="AQ255" s="3"/>
      <c r="AR255" s="3"/>
      <c r="AS255" s="3"/>
      <c r="AT255" s="28"/>
      <c r="AU255" s="28"/>
      <c r="AV255" s="3"/>
      <c r="AX255" s="44"/>
      <c r="BC255" s="44"/>
    </row>
    <row r="256" spans="1:55" ht="13">
      <c r="A256" s="3"/>
      <c r="B256" s="3"/>
      <c r="C256" s="3"/>
      <c r="D256" s="3"/>
      <c r="E256" s="3"/>
      <c r="F256" s="28"/>
      <c r="G256" s="28"/>
      <c r="H256" s="3"/>
      <c r="I256" s="3"/>
      <c r="J256" s="44"/>
      <c r="U256" s="3"/>
      <c r="V256" s="3"/>
      <c r="W256" s="3"/>
      <c r="X256" s="3"/>
      <c r="Y256" s="3"/>
      <c r="Z256" s="28"/>
      <c r="AA256" s="28"/>
      <c r="AB256" s="3"/>
      <c r="AD256" s="44"/>
      <c r="AO256" s="3"/>
      <c r="AP256" s="3"/>
      <c r="AQ256" s="3"/>
      <c r="AR256" s="3"/>
      <c r="AS256" s="3"/>
      <c r="AT256" s="28"/>
      <c r="AU256" s="28"/>
      <c r="AV256" s="3"/>
      <c r="AX256" s="44"/>
      <c r="BC256" s="44"/>
    </row>
    <row r="257" spans="1:55" ht="13">
      <c r="A257" s="3"/>
      <c r="B257" s="3"/>
      <c r="C257" s="3"/>
      <c r="D257" s="3"/>
      <c r="E257" s="3"/>
      <c r="F257" s="28"/>
      <c r="G257" s="28"/>
      <c r="H257" s="3"/>
      <c r="I257" s="3"/>
      <c r="J257" s="44"/>
      <c r="U257" s="3"/>
      <c r="V257" s="3"/>
      <c r="W257" s="3"/>
      <c r="X257" s="3"/>
      <c r="Y257" s="3"/>
      <c r="Z257" s="28"/>
      <c r="AA257" s="28"/>
      <c r="AB257" s="3"/>
      <c r="AD257" s="44"/>
      <c r="AO257" s="3"/>
      <c r="AP257" s="3"/>
      <c r="AQ257" s="3"/>
      <c r="AR257" s="3"/>
      <c r="AS257" s="3"/>
      <c r="AT257" s="28"/>
      <c r="AU257" s="28"/>
      <c r="AV257" s="3"/>
      <c r="AX257" s="44"/>
      <c r="BC257" s="44"/>
    </row>
    <row r="258" spans="1:55" ht="13">
      <c r="A258" s="3"/>
      <c r="B258" s="3"/>
      <c r="C258" s="3"/>
      <c r="D258" s="3"/>
      <c r="E258" s="3"/>
      <c r="F258" s="28"/>
      <c r="G258" s="28"/>
      <c r="H258" s="3"/>
      <c r="I258" s="3"/>
      <c r="J258" s="44"/>
      <c r="U258" s="3"/>
      <c r="V258" s="3"/>
      <c r="W258" s="3"/>
      <c r="X258" s="3"/>
      <c r="Y258" s="3"/>
      <c r="Z258" s="28"/>
      <c r="AA258" s="28"/>
      <c r="AB258" s="3"/>
      <c r="AD258" s="44"/>
      <c r="AO258" s="3"/>
      <c r="AP258" s="3"/>
      <c r="AQ258" s="3"/>
      <c r="AR258" s="3"/>
      <c r="AS258" s="3"/>
      <c r="AT258" s="28"/>
      <c r="AU258" s="28"/>
      <c r="AV258" s="3"/>
      <c r="AX258" s="44"/>
      <c r="BC258" s="44"/>
    </row>
    <row r="259" spans="1:55" ht="13">
      <c r="A259" s="3"/>
      <c r="B259" s="3"/>
      <c r="C259" s="3"/>
      <c r="D259" s="3"/>
      <c r="E259" s="3"/>
      <c r="F259" s="28"/>
      <c r="G259" s="28"/>
      <c r="H259" s="3"/>
      <c r="I259" s="3"/>
      <c r="J259" s="44"/>
      <c r="U259" s="3"/>
      <c r="V259" s="3"/>
      <c r="W259" s="3"/>
      <c r="X259" s="3"/>
      <c r="Y259" s="3"/>
      <c r="Z259" s="28"/>
      <c r="AA259" s="28"/>
      <c r="AB259" s="3"/>
      <c r="AD259" s="44"/>
      <c r="AO259" s="3"/>
      <c r="AP259" s="3"/>
      <c r="AQ259" s="3"/>
      <c r="AR259" s="3"/>
      <c r="AS259" s="3"/>
      <c r="AT259" s="28"/>
      <c r="AU259" s="28"/>
      <c r="AV259" s="3"/>
      <c r="AX259" s="44"/>
      <c r="BC259" s="44"/>
    </row>
    <row r="260" spans="1:55" ht="13">
      <c r="A260" s="3"/>
      <c r="B260" s="3"/>
      <c r="C260" s="3"/>
      <c r="D260" s="3"/>
      <c r="E260" s="3"/>
      <c r="F260" s="28"/>
      <c r="G260" s="28"/>
      <c r="H260" s="3"/>
      <c r="I260" s="3"/>
      <c r="J260" s="44"/>
      <c r="U260" s="3"/>
      <c r="V260" s="3"/>
      <c r="W260" s="3"/>
      <c r="X260" s="3"/>
      <c r="Y260" s="3"/>
      <c r="Z260" s="28"/>
      <c r="AA260" s="28"/>
      <c r="AB260" s="3"/>
      <c r="AD260" s="44"/>
      <c r="AO260" s="3"/>
      <c r="AP260" s="3"/>
      <c r="AQ260" s="3"/>
      <c r="AR260" s="3"/>
      <c r="AS260" s="3"/>
      <c r="AT260" s="28"/>
      <c r="AU260" s="28"/>
      <c r="AV260" s="3"/>
      <c r="AX260" s="44"/>
      <c r="BC260" s="44"/>
    </row>
    <row r="261" spans="1:55" ht="13">
      <c r="A261" s="3"/>
      <c r="B261" s="3"/>
      <c r="C261" s="3"/>
      <c r="D261" s="3"/>
      <c r="E261" s="3"/>
      <c r="F261" s="28"/>
      <c r="G261" s="28"/>
      <c r="H261" s="3"/>
      <c r="I261" s="3"/>
      <c r="J261" s="44"/>
      <c r="U261" s="3"/>
      <c r="V261" s="3"/>
      <c r="W261" s="3"/>
      <c r="X261" s="3"/>
      <c r="Y261" s="3"/>
      <c r="Z261" s="28"/>
      <c r="AA261" s="28"/>
      <c r="AB261" s="3"/>
      <c r="AD261" s="44"/>
      <c r="AO261" s="3"/>
      <c r="AP261" s="3"/>
      <c r="AQ261" s="3"/>
      <c r="AR261" s="3"/>
      <c r="AS261" s="3"/>
      <c r="AT261" s="28"/>
      <c r="AU261" s="28"/>
      <c r="AV261" s="3"/>
      <c r="AX261" s="44"/>
      <c r="BC261" s="44"/>
    </row>
    <row r="262" spans="1:55" ht="13">
      <c r="A262" s="3"/>
      <c r="B262" s="3"/>
      <c r="C262" s="3"/>
      <c r="D262" s="3"/>
      <c r="E262" s="3"/>
      <c r="F262" s="28"/>
      <c r="G262" s="28"/>
      <c r="H262" s="3"/>
      <c r="I262" s="3"/>
      <c r="J262" s="44"/>
      <c r="U262" s="3"/>
      <c r="V262" s="3"/>
      <c r="W262" s="3"/>
      <c r="X262" s="3"/>
      <c r="Y262" s="3"/>
      <c r="Z262" s="28"/>
      <c r="AA262" s="28"/>
      <c r="AB262" s="3"/>
      <c r="AD262" s="44"/>
      <c r="AO262" s="3"/>
      <c r="AP262" s="3"/>
      <c r="AQ262" s="3"/>
      <c r="AR262" s="3"/>
      <c r="AS262" s="3"/>
      <c r="AT262" s="28"/>
      <c r="AU262" s="28"/>
      <c r="AV262" s="3"/>
      <c r="AX262" s="44"/>
      <c r="BC262" s="44"/>
    </row>
    <row r="263" spans="1:55" ht="13">
      <c r="A263" s="3"/>
      <c r="B263" s="3"/>
      <c r="C263" s="3"/>
      <c r="D263" s="3"/>
      <c r="E263" s="3"/>
      <c r="F263" s="28"/>
      <c r="G263" s="28"/>
      <c r="H263" s="3"/>
      <c r="I263" s="3"/>
      <c r="J263" s="44"/>
      <c r="U263" s="3"/>
      <c r="V263" s="3"/>
      <c r="W263" s="3"/>
      <c r="X263" s="3"/>
      <c r="Y263" s="3"/>
      <c r="Z263" s="28"/>
      <c r="AA263" s="28"/>
      <c r="AB263" s="3"/>
      <c r="AD263" s="44"/>
      <c r="AO263" s="3"/>
      <c r="AP263" s="3"/>
      <c r="AQ263" s="3"/>
      <c r="AR263" s="3"/>
      <c r="AS263" s="3"/>
      <c r="AT263" s="28"/>
      <c r="AU263" s="28"/>
      <c r="AV263" s="3"/>
      <c r="AX263" s="44"/>
      <c r="BC263" s="44"/>
    </row>
    <row r="264" spans="1:55" ht="13">
      <c r="A264" s="3"/>
      <c r="B264" s="3"/>
      <c r="C264" s="3"/>
      <c r="D264" s="3"/>
      <c r="E264" s="3"/>
      <c r="F264" s="28"/>
      <c r="G264" s="28"/>
      <c r="H264" s="3"/>
      <c r="I264" s="3"/>
      <c r="J264" s="44"/>
      <c r="U264" s="3"/>
      <c r="V264" s="3"/>
      <c r="W264" s="3"/>
      <c r="X264" s="3"/>
      <c r="Y264" s="3"/>
      <c r="Z264" s="28"/>
      <c r="AA264" s="28"/>
      <c r="AB264" s="3"/>
      <c r="AD264" s="44"/>
      <c r="AO264" s="3"/>
      <c r="AP264" s="3"/>
      <c r="AQ264" s="3"/>
      <c r="AR264" s="3"/>
      <c r="AS264" s="3"/>
      <c r="AT264" s="28"/>
      <c r="AU264" s="28"/>
      <c r="AV264" s="3"/>
      <c r="AX264" s="44"/>
      <c r="BC264" s="44"/>
    </row>
    <row r="265" spans="1:55" ht="13">
      <c r="A265" s="3"/>
      <c r="B265" s="3"/>
      <c r="C265" s="3"/>
      <c r="D265" s="3"/>
      <c r="E265" s="3"/>
      <c r="F265" s="28"/>
      <c r="G265" s="28"/>
      <c r="H265" s="3"/>
      <c r="I265" s="3"/>
      <c r="J265" s="44"/>
      <c r="U265" s="3"/>
      <c r="V265" s="3"/>
      <c r="W265" s="3"/>
      <c r="X265" s="3"/>
      <c r="Y265" s="3"/>
      <c r="Z265" s="28"/>
      <c r="AA265" s="28"/>
      <c r="AB265" s="3"/>
      <c r="AD265" s="44"/>
      <c r="AO265" s="3"/>
      <c r="AP265" s="3"/>
      <c r="AQ265" s="3"/>
      <c r="AR265" s="3"/>
      <c r="AS265" s="3"/>
      <c r="AT265" s="28"/>
      <c r="AU265" s="28"/>
      <c r="AV265" s="3"/>
      <c r="AX265" s="44"/>
      <c r="BC265" s="44"/>
    </row>
    <row r="266" spans="1:55" ht="13">
      <c r="A266" s="3"/>
      <c r="B266" s="3"/>
      <c r="C266" s="3"/>
      <c r="D266" s="3"/>
      <c r="E266" s="3"/>
      <c r="F266" s="28"/>
      <c r="G266" s="28"/>
      <c r="H266" s="3"/>
      <c r="I266" s="3"/>
      <c r="J266" s="44"/>
      <c r="U266" s="3"/>
      <c r="V266" s="3"/>
      <c r="W266" s="3"/>
      <c r="X266" s="3"/>
      <c r="Y266" s="3"/>
      <c r="Z266" s="28"/>
      <c r="AA266" s="28"/>
      <c r="AB266" s="3"/>
      <c r="AD266" s="44"/>
      <c r="AO266" s="3"/>
      <c r="AP266" s="3"/>
      <c r="AQ266" s="3"/>
      <c r="AR266" s="3"/>
      <c r="AS266" s="3"/>
      <c r="AT266" s="28"/>
      <c r="AU266" s="28"/>
      <c r="AV266" s="3"/>
      <c r="AX266" s="44"/>
      <c r="BC266" s="44"/>
    </row>
    <row r="267" spans="1:55" ht="13">
      <c r="A267" s="3"/>
      <c r="B267" s="3"/>
      <c r="C267" s="3"/>
      <c r="D267" s="3"/>
      <c r="E267" s="3"/>
      <c r="F267" s="28"/>
      <c r="G267" s="28"/>
      <c r="H267" s="3"/>
      <c r="I267" s="3"/>
      <c r="J267" s="44"/>
      <c r="U267" s="3"/>
      <c r="V267" s="3"/>
      <c r="W267" s="3"/>
      <c r="X267" s="3"/>
      <c r="Y267" s="3"/>
      <c r="Z267" s="28"/>
      <c r="AA267" s="28"/>
      <c r="AB267" s="3"/>
      <c r="AD267" s="44"/>
      <c r="AO267" s="3"/>
      <c r="AP267" s="3"/>
      <c r="AQ267" s="3"/>
      <c r="AR267" s="3"/>
      <c r="AS267" s="3"/>
      <c r="AT267" s="28"/>
      <c r="AU267" s="28"/>
      <c r="AV267" s="3"/>
      <c r="AX267" s="44"/>
      <c r="BC267" s="44"/>
    </row>
    <row r="268" spans="1:55" ht="13">
      <c r="A268" s="3"/>
      <c r="B268" s="3"/>
      <c r="C268" s="3"/>
      <c r="D268" s="3"/>
      <c r="E268" s="3"/>
      <c r="F268" s="28"/>
      <c r="G268" s="28"/>
      <c r="H268" s="3"/>
      <c r="I268" s="3"/>
      <c r="J268" s="44"/>
      <c r="U268" s="3"/>
      <c r="V268" s="3"/>
      <c r="W268" s="3"/>
      <c r="X268" s="3"/>
      <c r="Y268" s="3"/>
      <c r="Z268" s="28"/>
      <c r="AA268" s="28"/>
      <c r="AB268" s="3"/>
      <c r="AD268" s="44"/>
      <c r="AO268" s="3"/>
      <c r="AP268" s="3"/>
      <c r="AQ268" s="3"/>
      <c r="AR268" s="3"/>
      <c r="AS268" s="3"/>
      <c r="AT268" s="28"/>
      <c r="AU268" s="28"/>
      <c r="AV268" s="3"/>
      <c r="AX268" s="44"/>
      <c r="BC268" s="44"/>
    </row>
    <row r="269" spans="1:55" ht="13">
      <c r="A269" s="3"/>
      <c r="B269" s="3"/>
      <c r="C269" s="3"/>
      <c r="D269" s="3"/>
      <c r="E269" s="3"/>
      <c r="F269" s="28"/>
      <c r="G269" s="28"/>
      <c r="H269" s="3"/>
      <c r="I269" s="3"/>
      <c r="J269" s="44"/>
      <c r="U269" s="3"/>
      <c r="V269" s="3"/>
      <c r="W269" s="3"/>
      <c r="X269" s="3"/>
      <c r="Y269" s="3"/>
      <c r="Z269" s="28"/>
      <c r="AA269" s="28"/>
      <c r="AB269" s="3"/>
      <c r="AD269" s="44"/>
      <c r="AO269" s="3"/>
      <c r="AP269" s="3"/>
      <c r="AQ269" s="3"/>
      <c r="AR269" s="3"/>
      <c r="AS269" s="3"/>
      <c r="AT269" s="28"/>
      <c r="AU269" s="28"/>
      <c r="AV269" s="3"/>
      <c r="AX269" s="44"/>
      <c r="BC269" s="44"/>
    </row>
    <row r="270" spans="1:55" ht="13">
      <c r="A270" s="3"/>
      <c r="B270" s="3"/>
      <c r="C270" s="3"/>
      <c r="D270" s="3"/>
      <c r="E270" s="3"/>
      <c r="F270" s="28"/>
      <c r="G270" s="28"/>
      <c r="H270" s="3"/>
      <c r="I270" s="3"/>
      <c r="J270" s="44"/>
      <c r="U270" s="3"/>
      <c r="V270" s="3"/>
      <c r="W270" s="3"/>
      <c r="X270" s="3"/>
      <c r="Y270" s="3"/>
      <c r="Z270" s="28"/>
      <c r="AA270" s="28"/>
      <c r="AB270" s="3"/>
      <c r="AD270" s="44"/>
      <c r="AO270" s="3"/>
      <c r="AP270" s="3"/>
      <c r="AQ270" s="3"/>
      <c r="AR270" s="3"/>
      <c r="AS270" s="3"/>
      <c r="AT270" s="28"/>
      <c r="AU270" s="28"/>
      <c r="AV270" s="3"/>
      <c r="AX270" s="44"/>
      <c r="BC270" s="44"/>
    </row>
    <row r="271" spans="1:55" ht="13">
      <c r="A271" s="3"/>
      <c r="B271" s="3"/>
      <c r="C271" s="3"/>
      <c r="D271" s="3"/>
      <c r="E271" s="3"/>
      <c r="F271" s="28"/>
      <c r="G271" s="28"/>
      <c r="H271" s="3"/>
      <c r="I271" s="3"/>
      <c r="J271" s="44"/>
      <c r="U271" s="3"/>
      <c r="V271" s="3"/>
      <c r="W271" s="3"/>
      <c r="X271" s="3"/>
      <c r="Y271" s="3"/>
      <c r="Z271" s="28"/>
      <c r="AA271" s="28"/>
      <c r="AB271" s="3"/>
      <c r="AD271" s="44"/>
      <c r="AO271" s="3"/>
      <c r="AP271" s="3"/>
      <c r="AQ271" s="3"/>
      <c r="AR271" s="3"/>
      <c r="AS271" s="3"/>
      <c r="AT271" s="28"/>
      <c r="AU271" s="28"/>
      <c r="AV271" s="3"/>
      <c r="AX271" s="44"/>
      <c r="BC271" s="44"/>
    </row>
    <row r="272" spans="1:55" ht="13">
      <c r="A272" s="3"/>
      <c r="B272" s="3"/>
      <c r="C272" s="3"/>
      <c r="D272" s="3"/>
      <c r="E272" s="3"/>
      <c r="F272" s="28"/>
      <c r="G272" s="28"/>
      <c r="H272" s="3"/>
      <c r="I272" s="3"/>
      <c r="J272" s="44"/>
      <c r="U272" s="3"/>
      <c r="V272" s="3"/>
      <c r="W272" s="3"/>
      <c r="X272" s="3"/>
      <c r="Y272" s="3"/>
      <c r="Z272" s="28"/>
      <c r="AA272" s="28"/>
      <c r="AB272" s="3"/>
      <c r="AD272" s="44"/>
      <c r="AO272" s="3"/>
      <c r="AP272" s="3"/>
      <c r="AQ272" s="3"/>
      <c r="AR272" s="3"/>
      <c r="AS272" s="3"/>
      <c r="AT272" s="28"/>
      <c r="AU272" s="28"/>
      <c r="AV272" s="3"/>
      <c r="AX272" s="44"/>
      <c r="BC272" s="44"/>
    </row>
    <row r="273" spans="1:55" ht="13">
      <c r="A273" s="3"/>
      <c r="B273" s="3"/>
      <c r="C273" s="3"/>
      <c r="D273" s="3"/>
      <c r="E273" s="3"/>
      <c r="F273" s="28"/>
      <c r="G273" s="28"/>
      <c r="H273" s="3"/>
      <c r="I273" s="3"/>
      <c r="J273" s="44"/>
      <c r="U273" s="3"/>
      <c r="V273" s="3"/>
      <c r="W273" s="3"/>
      <c r="X273" s="3"/>
      <c r="Y273" s="3"/>
      <c r="Z273" s="28"/>
      <c r="AA273" s="28"/>
      <c r="AB273" s="3"/>
      <c r="AD273" s="44"/>
      <c r="AO273" s="3"/>
      <c r="AP273" s="3"/>
      <c r="AQ273" s="3"/>
      <c r="AR273" s="3"/>
      <c r="AS273" s="3"/>
      <c r="AT273" s="28"/>
      <c r="AU273" s="28"/>
      <c r="AV273" s="3"/>
      <c r="AX273" s="44"/>
      <c r="BC273" s="44"/>
    </row>
    <row r="274" spans="1:55" ht="13">
      <c r="A274" s="3"/>
      <c r="B274" s="3"/>
      <c r="C274" s="3"/>
      <c r="D274" s="3"/>
      <c r="E274" s="3"/>
      <c r="F274" s="28"/>
      <c r="G274" s="28"/>
      <c r="H274" s="3"/>
      <c r="I274" s="3"/>
      <c r="J274" s="44"/>
      <c r="U274" s="3"/>
      <c r="V274" s="3"/>
      <c r="W274" s="3"/>
      <c r="X274" s="3"/>
      <c r="Y274" s="3"/>
      <c r="Z274" s="28"/>
      <c r="AA274" s="28"/>
      <c r="AB274" s="3"/>
      <c r="AD274" s="44"/>
      <c r="AO274" s="3"/>
      <c r="AP274" s="3"/>
      <c r="AQ274" s="3"/>
      <c r="AR274" s="3"/>
      <c r="AS274" s="3"/>
      <c r="AT274" s="28"/>
      <c r="AU274" s="28"/>
      <c r="AV274" s="3"/>
      <c r="AX274" s="44"/>
      <c r="BC274" s="44"/>
    </row>
    <row r="275" spans="1:55" ht="13">
      <c r="A275" s="3"/>
      <c r="B275" s="3"/>
      <c r="C275" s="3"/>
      <c r="D275" s="3"/>
      <c r="E275" s="3"/>
      <c r="F275" s="28"/>
      <c r="G275" s="28"/>
      <c r="H275" s="3"/>
      <c r="I275" s="3"/>
      <c r="J275" s="44"/>
      <c r="U275" s="3"/>
      <c r="V275" s="3"/>
      <c r="W275" s="3"/>
      <c r="X275" s="3"/>
      <c r="Y275" s="3"/>
      <c r="Z275" s="28"/>
      <c r="AA275" s="28"/>
      <c r="AB275" s="3"/>
      <c r="AD275" s="44"/>
      <c r="AO275" s="3"/>
      <c r="AP275" s="3"/>
      <c r="AQ275" s="3"/>
      <c r="AR275" s="3"/>
      <c r="AS275" s="3"/>
      <c r="AT275" s="28"/>
      <c r="AU275" s="28"/>
      <c r="AV275" s="3"/>
      <c r="AX275" s="44"/>
      <c r="BC275" s="44"/>
    </row>
    <row r="276" spans="1:55" ht="13">
      <c r="A276" s="3"/>
      <c r="B276" s="3"/>
      <c r="C276" s="3"/>
      <c r="D276" s="3"/>
      <c r="E276" s="3"/>
      <c r="F276" s="28"/>
      <c r="G276" s="28"/>
      <c r="H276" s="3"/>
      <c r="I276" s="3"/>
      <c r="J276" s="44"/>
      <c r="U276" s="3"/>
      <c r="V276" s="3"/>
      <c r="W276" s="3"/>
      <c r="X276" s="3"/>
      <c r="Y276" s="3"/>
      <c r="Z276" s="28"/>
      <c r="AA276" s="28"/>
      <c r="AB276" s="3"/>
      <c r="AD276" s="44"/>
      <c r="AO276" s="3"/>
      <c r="AP276" s="3"/>
      <c r="AQ276" s="3"/>
      <c r="AR276" s="3"/>
      <c r="AS276" s="3"/>
      <c r="AT276" s="28"/>
      <c r="AU276" s="28"/>
      <c r="AV276" s="3"/>
      <c r="AX276" s="44"/>
      <c r="BC276" s="44"/>
    </row>
    <row r="277" spans="1:55" ht="13">
      <c r="A277" s="3"/>
      <c r="B277" s="3"/>
      <c r="C277" s="3"/>
      <c r="D277" s="3"/>
      <c r="E277" s="3"/>
      <c r="F277" s="28"/>
      <c r="G277" s="28"/>
      <c r="H277" s="3"/>
      <c r="I277" s="3"/>
      <c r="J277" s="44"/>
      <c r="U277" s="3"/>
      <c r="V277" s="3"/>
      <c r="W277" s="3"/>
      <c r="X277" s="3"/>
      <c r="Y277" s="3"/>
      <c r="Z277" s="28"/>
      <c r="AA277" s="28"/>
      <c r="AB277" s="3"/>
      <c r="AD277" s="44"/>
      <c r="AO277" s="3"/>
      <c r="AP277" s="3"/>
      <c r="AQ277" s="3"/>
      <c r="AR277" s="3"/>
      <c r="AS277" s="3"/>
      <c r="AT277" s="28"/>
      <c r="AU277" s="28"/>
      <c r="AV277" s="3"/>
      <c r="AX277" s="44"/>
      <c r="BC277" s="44"/>
    </row>
    <row r="278" spans="1:55" ht="13">
      <c r="A278" s="3"/>
      <c r="B278" s="3"/>
      <c r="C278" s="3"/>
      <c r="D278" s="3"/>
      <c r="E278" s="3"/>
      <c r="F278" s="28"/>
      <c r="G278" s="28"/>
      <c r="H278" s="3"/>
      <c r="I278" s="3"/>
      <c r="J278" s="44"/>
      <c r="U278" s="3"/>
      <c r="V278" s="3"/>
      <c r="W278" s="3"/>
      <c r="X278" s="3"/>
      <c r="Y278" s="3"/>
      <c r="Z278" s="28"/>
      <c r="AA278" s="28"/>
      <c r="AB278" s="3"/>
      <c r="AD278" s="44"/>
      <c r="AO278" s="3"/>
      <c r="AP278" s="3"/>
      <c r="AQ278" s="3"/>
      <c r="AR278" s="3"/>
      <c r="AS278" s="3"/>
      <c r="AT278" s="28"/>
      <c r="AU278" s="28"/>
      <c r="AV278" s="3"/>
      <c r="AX278" s="44"/>
      <c r="BC278" s="44"/>
    </row>
    <row r="279" spans="1:55" ht="13">
      <c r="A279" s="3"/>
      <c r="B279" s="3"/>
      <c r="C279" s="3"/>
      <c r="D279" s="3"/>
      <c r="E279" s="3"/>
      <c r="F279" s="28"/>
      <c r="G279" s="28"/>
      <c r="H279" s="3"/>
      <c r="I279" s="3"/>
      <c r="J279" s="44"/>
      <c r="U279" s="3"/>
      <c r="V279" s="3"/>
      <c r="W279" s="3"/>
      <c r="X279" s="3"/>
      <c r="Y279" s="3"/>
      <c r="Z279" s="28"/>
      <c r="AA279" s="28"/>
      <c r="AB279" s="3"/>
      <c r="AD279" s="44"/>
      <c r="AO279" s="3"/>
      <c r="AP279" s="3"/>
      <c r="AQ279" s="3"/>
      <c r="AR279" s="3"/>
      <c r="AS279" s="3"/>
      <c r="AT279" s="28"/>
      <c r="AU279" s="28"/>
      <c r="AV279" s="3"/>
      <c r="AX279" s="44"/>
      <c r="BC279" s="44"/>
    </row>
    <row r="280" spans="1:55" ht="13">
      <c r="A280" s="3"/>
      <c r="B280" s="3"/>
      <c r="C280" s="3"/>
      <c r="D280" s="3"/>
      <c r="E280" s="3"/>
      <c r="F280" s="28"/>
      <c r="G280" s="28"/>
      <c r="H280" s="3"/>
      <c r="I280" s="3"/>
      <c r="J280" s="44"/>
      <c r="U280" s="3"/>
      <c r="V280" s="3"/>
      <c r="W280" s="3"/>
      <c r="X280" s="3"/>
      <c r="Y280" s="3"/>
      <c r="Z280" s="28"/>
      <c r="AA280" s="28"/>
      <c r="AB280" s="3"/>
      <c r="AD280" s="44"/>
      <c r="AO280" s="3"/>
      <c r="AP280" s="3"/>
      <c r="AQ280" s="3"/>
      <c r="AR280" s="3"/>
      <c r="AS280" s="3"/>
      <c r="AT280" s="28"/>
      <c r="AU280" s="28"/>
      <c r="AV280" s="3"/>
      <c r="AX280" s="44"/>
      <c r="BC280" s="44"/>
    </row>
    <row r="281" spans="1:55" ht="13">
      <c r="A281" s="3"/>
      <c r="B281" s="3"/>
      <c r="C281" s="3"/>
      <c r="D281" s="3"/>
      <c r="E281" s="3"/>
      <c r="F281" s="28"/>
      <c r="G281" s="28"/>
      <c r="H281" s="3"/>
      <c r="I281" s="3"/>
      <c r="J281" s="44"/>
      <c r="U281" s="3"/>
      <c r="V281" s="3"/>
      <c r="W281" s="3"/>
      <c r="X281" s="3"/>
      <c r="Y281" s="3"/>
      <c r="Z281" s="28"/>
      <c r="AA281" s="28"/>
      <c r="AB281" s="3"/>
      <c r="AD281" s="44"/>
      <c r="AO281" s="3"/>
      <c r="AP281" s="3"/>
      <c r="AQ281" s="3"/>
      <c r="AR281" s="3"/>
      <c r="AS281" s="3"/>
      <c r="AT281" s="28"/>
      <c r="AU281" s="28"/>
      <c r="AV281" s="3"/>
      <c r="AX281" s="44"/>
      <c r="BC281" s="44"/>
    </row>
    <row r="282" spans="1:55" ht="13">
      <c r="A282" s="3"/>
      <c r="B282" s="3"/>
      <c r="C282" s="3"/>
      <c r="D282" s="3"/>
      <c r="E282" s="3"/>
      <c r="F282" s="28"/>
      <c r="G282" s="28"/>
      <c r="H282" s="3"/>
      <c r="I282" s="3"/>
      <c r="J282" s="44"/>
      <c r="U282" s="3"/>
      <c r="V282" s="3"/>
      <c r="W282" s="3"/>
      <c r="X282" s="3"/>
      <c r="Y282" s="3"/>
      <c r="Z282" s="28"/>
      <c r="AA282" s="28"/>
      <c r="AB282" s="3"/>
      <c r="AD282" s="44"/>
      <c r="AO282" s="3"/>
      <c r="AP282" s="3"/>
      <c r="AQ282" s="3"/>
      <c r="AR282" s="3"/>
      <c r="AS282" s="3"/>
      <c r="AT282" s="28"/>
      <c r="AU282" s="28"/>
      <c r="AV282" s="3"/>
      <c r="AX282" s="44"/>
      <c r="BC282" s="44"/>
    </row>
    <row r="283" spans="1:55" ht="13">
      <c r="A283" s="3"/>
      <c r="B283" s="3"/>
      <c r="C283" s="3"/>
      <c r="D283" s="3"/>
      <c r="E283" s="3"/>
      <c r="F283" s="28"/>
      <c r="G283" s="28"/>
      <c r="H283" s="3"/>
      <c r="I283" s="3"/>
      <c r="J283" s="44"/>
      <c r="U283" s="3"/>
      <c r="V283" s="3"/>
      <c r="W283" s="3"/>
      <c r="X283" s="3"/>
      <c r="Y283" s="3"/>
      <c r="Z283" s="28"/>
      <c r="AA283" s="28"/>
      <c r="AB283" s="3"/>
      <c r="AD283" s="44"/>
      <c r="AO283" s="3"/>
      <c r="AP283" s="3"/>
      <c r="AQ283" s="3"/>
      <c r="AR283" s="3"/>
      <c r="AS283" s="3"/>
      <c r="AT283" s="28"/>
      <c r="AU283" s="28"/>
      <c r="AV283" s="3"/>
      <c r="AX283" s="44"/>
      <c r="BC283" s="44"/>
    </row>
    <row r="284" spans="1:55" ht="13">
      <c r="A284" s="3"/>
      <c r="B284" s="3"/>
      <c r="C284" s="3"/>
      <c r="D284" s="3"/>
      <c r="E284" s="3"/>
      <c r="F284" s="28"/>
      <c r="G284" s="28"/>
      <c r="H284" s="3"/>
      <c r="I284" s="3"/>
      <c r="J284" s="44"/>
      <c r="U284" s="3"/>
      <c r="V284" s="3"/>
      <c r="W284" s="3"/>
      <c r="X284" s="3"/>
      <c r="Y284" s="3"/>
      <c r="Z284" s="28"/>
      <c r="AA284" s="28"/>
      <c r="AB284" s="3"/>
      <c r="AD284" s="44"/>
      <c r="AO284" s="3"/>
      <c r="AP284" s="3"/>
      <c r="AQ284" s="3"/>
      <c r="AR284" s="3"/>
      <c r="AS284" s="3"/>
      <c r="AT284" s="28"/>
      <c r="AU284" s="28"/>
      <c r="AV284" s="3"/>
      <c r="AX284" s="44"/>
      <c r="BC284" s="44"/>
    </row>
    <row r="285" spans="1:55" ht="13">
      <c r="A285" s="3"/>
      <c r="B285" s="3"/>
      <c r="C285" s="3"/>
      <c r="D285" s="3"/>
      <c r="E285" s="3"/>
      <c r="F285" s="28"/>
      <c r="G285" s="28"/>
      <c r="H285" s="3"/>
      <c r="I285" s="3"/>
      <c r="J285" s="44"/>
      <c r="U285" s="3"/>
      <c r="V285" s="3"/>
      <c r="W285" s="3"/>
      <c r="X285" s="3"/>
      <c r="Y285" s="3"/>
      <c r="Z285" s="28"/>
      <c r="AA285" s="28"/>
      <c r="AB285" s="3"/>
      <c r="AD285" s="44"/>
      <c r="AO285" s="3"/>
      <c r="AP285" s="3"/>
      <c r="AQ285" s="3"/>
      <c r="AR285" s="3"/>
      <c r="AS285" s="3"/>
      <c r="AT285" s="28"/>
      <c r="AU285" s="28"/>
      <c r="AV285" s="3"/>
      <c r="AX285" s="44"/>
      <c r="BC285" s="44"/>
    </row>
    <row r="286" spans="1:55" ht="13">
      <c r="A286" s="3"/>
      <c r="B286" s="3"/>
      <c r="C286" s="3"/>
      <c r="D286" s="3"/>
      <c r="E286" s="3"/>
      <c r="F286" s="28"/>
      <c r="G286" s="28"/>
      <c r="H286" s="3"/>
      <c r="I286" s="3"/>
      <c r="J286" s="44"/>
      <c r="U286" s="3"/>
      <c r="V286" s="3"/>
      <c r="W286" s="3"/>
      <c r="X286" s="3"/>
      <c r="Y286" s="3"/>
      <c r="Z286" s="28"/>
      <c r="AA286" s="28"/>
      <c r="AB286" s="3"/>
      <c r="AD286" s="44"/>
      <c r="AO286" s="3"/>
      <c r="AP286" s="3"/>
      <c r="AQ286" s="3"/>
      <c r="AR286" s="3"/>
      <c r="AS286" s="3"/>
      <c r="AT286" s="28"/>
      <c r="AU286" s="28"/>
      <c r="AV286" s="3"/>
      <c r="AX286" s="44"/>
      <c r="BC286" s="44"/>
    </row>
    <row r="287" spans="1:55" ht="13">
      <c r="A287" s="3"/>
      <c r="B287" s="3"/>
      <c r="C287" s="3"/>
      <c r="D287" s="3"/>
      <c r="E287" s="3"/>
      <c r="F287" s="28"/>
      <c r="G287" s="28"/>
      <c r="H287" s="3"/>
      <c r="I287" s="3"/>
      <c r="J287" s="44"/>
      <c r="U287" s="3"/>
      <c r="V287" s="3"/>
      <c r="W287" s="3"/>
      <c r="X287" s="3"/>
      <c r="Y287" s="3"/>
      <c r="Z287" s="28"/>
      <c r="AA287" s="28"/>
      <c r="AB287" s="3"/>
      <c r="AD287" s="44"/>
      <c r="AO287" s="3"/>
      <c r="AP287" s="3"/>
      <c r="AQ287" s="3"/>
      <c r="AR287" s="3"/>
      <c r="AS287" s="3"/>
      <c r="AT287" s="28"/>
      <c r="AU287" s="28"/>
      <c r="AV287" s="3"/>
      <c r="AX287" s="44"/>
      <c r="BC287" s="44"/>
    </row>
    <row r="288" spans="1:55" ht="13">
      <c r="A288" s="3"/>
      <c r="B288" s="3"/>
      <c r="C288" s="3"/>
      <c r="D288" s="3"/>
      <c r="E288" s="3"/>
      <c r="F288" s="28"/>
      <c r="G288" s="28"/>
      <c r="H288" s="3"/>
      <c r="I288" s="3"/>
      <c r="J288" s="44"/>
      <c r="U288" s="3"/>
      <c r="V288" s="3"/>
      <c r="W288" s="3"/>
      <c r="X288" s="3"/>
      <c r="Y288" s="3"/>
      <c r="Z288" s="28"/>
      <c r="AA288" s="28"/>
      <c r="AB288" s="3"/>
      <c r="AD288" s="44"/>
      <c r="AO288" s="3"/>
      <c r="AP288" s="3"/>
      <c r="AQ288" s="3"/>
      <c r="AR288" s="3"/>
      <c r="AS288" s="3"/>
      <c r="AT288" s="28"/>
      <c r="AU288" s="28"/>
      <c r="AV288" s="3"/>
      <c r="AX288" s="44"/>
      <c r="BC288" s="44"/>
    </row>
    <row r="289" spans="1:55" ht="13">
      <c r="A289" s="3"/>
      <c r="B289" s="3"/>
      <c r="C289" s="3"/>
      <c r="D289" s="3"/>
      <c r="E289" s="3"/>
      <c r="F289" s="28"/>
      <c r="G289" s="28"/>
      <c r="H289" s="3"/>
      <c r="I289" s="3"/>
      <c r="J289" s="44"/>
      <c r="U289" s="3"/>
      <c r="V289" s="3"/>
      <c r="W289" s="3"/>
      <c r="X289" s="3"/>
      <c r="Y289" s="3"/>
      <c r="Z289" s="28"/>
      <c r="AA289" s="28"/>
      <c r="AB289" s="3"/>
      <c r="AD289" s="44"/>
      <c r="AO289" s="3"/>
      <c r="AP289" s="3"/>
      <c r="AQ289" s="3"/>
      <c r="AR289" s="3"/>
      <c r="AS289" s="3"/>
      <c r="AT289" s="28"/>
      <c r="AU289" s="28"/>
      <c r="AV289" s="3"/>
      <c r="AX289" s="44"/>
      <c r="BC289" s="44"/>
    </row>
    <row r="290" spans="1:55" ht="13">
      <c r="A290" s="3"/>
      <c r="B290" s="3"/>
      <c r="C290" s="3"/>
      <c r="D290" s="3"/>
      <c r="E290" s="3"/>
      <c r="F290" s="28"/>
      <c r="G290" s="28"/>
      <c r="H290" s="3"/>
      <c r="I290" s="3"/>
      <c r="J290" s="44"/>
      <c r="U290" s="3"/>
      <c r="V290" s="3"/>
      <c r="W290" s="3"/>
      <c r="X290" s="3"/>
      <c r="Y290" s="3"/>
      <c r="Z290" s="28"/>
      <c r="AA290" s="28"/>
      <c r="AB290" s="3"/>
      <c r="AD290" s="44"/>
      <c r="AO290" s="3"/>
      <c r="AP290" s="3"/>
      <c r="AQ290" s="3"/>
      <c r="AR290" s="3"/>
      <c r="AS290" s="3"/>
      <c r="AT290" s="28"/>
      <c r="AU290" s="28"/>
      <c r="AV290" s="3"/>
      <c r="AX290" s="44"/>
      <c r="BC290" s="44"/>
    </row>
    <row r="291" spans="1:55" ht="13">
      <c r="A291" s="3"/>
      <c r="B291" s="3"/>
      <c r="C291" s="3"/>
      <c r="D291" s="3"/>
      <c r="E291" s="3"/>
      <c r="F291" s="28"/>
      <c r="G291" s="28"/>
      <c r="H291" s="3"/>
      <c r="I291" s="3"/>
      <c r="J291" s="44"/>
      <c r="U291" s="3"/>
      <c r="V291" s="3"/>
      <c r="W291" s="3"/>
      <c r="X291" s="3"/>
      <c r="Y291" s="3"/>
      <c r="Z291" s="28"/>
      <c r="AA291" s="28"/>
      <c r="AB291" s="3"/>
      <c r="AD291" s="44"/>
      <c r="AO291" s="3"/>
      <c r="AP291" s="3"/>
      <c r="AQ291" s="3"/>
      <c r="AR291" s="3"/>
      <c r="AS291" s="3"/>
      <c r="AT291" s="28"/>
      <c r="AU291" s="28"/>
      <c r="AV291" s="3"/>
      <c r="AX291" s="44"/>
      <c r="BC291" s="44"/>
    </row>
    <row r="292" spans="1:55" ht="13">
      <c r="A292" s="3"/>
      <c r="B292" s="3"/>
      <c r="C292" s="3"/>
      <c r="D292" s="3"/>
      <c r="E292" s="3"/>
      <c r="F292" s="28"/>
      <c r="G292" s="28"/>
      <c r="H292" s="3"/>
      <c r="I292" s="3"/>
      <c r="J292" s="44"/>
      <c r="U292" s="3"/>
      <c r="V292" s="3"/>
      <c r="W292" s="3"/>
      <c r="X292" s="3"/>
      <c r="Y292" s="3"/>
      <c r="Z292" s="28"/>
      <c r="AA292" s="28"/>
      <c r="AB292" s="3"/>
      <c r="AD292" s="44"/>
      <c r="AO292" s="3"/>
      <c r="AP292" s="3"/>
      <c r="AQ292" s="3"/>
      <c r="AR292" s="3"/>
      <c r="AS292" s="3"/>
      <c r="AT292" s="28"/>
      <c r="AU292" s="28"/>
      <c r="AV292" s="3"/>
      <c r="AX292" s="44"/>
      <c r="BC292" s="44"/>
    </row>
    <row r="293" spans="1:55" ht="13">
      <c r="A293" s="3"/>
      <c r="B293" s="3"/>
      <c r="C293" s="3"/>
      <c r="D293" s="3"/>
      <c r="E293" s="3"/>
      <c r="F293" s="28"/>
      <c r="G293" s="28"/>
      <c r="H293" s="3"/>
      <c r="I293" s="3"/>
      <c r="J293" s="44"/>
      <c r="U293" s="3"/>
      <c r="V293" s="3"/>
      <c r="W293" s="3"/>
      <c r="X293" s="3"/>
      <c r="Y293" s="3"/>
      <c r="Z293" s="28"/>
      <c r="AA293" s="28"/>
      <c r="AB293" s="3"/>
      <c r="AD293" s="44"/>
      <c r="AO293" s="3"/>
      <c r="AP293" s="3"/>
      <c r="AQ293" s="3"/>
      <c r="AR293" s="3"/>
      <c r="AS293" s="3"/>
      <c r="AT293" s="28"/>
      <c r="AU293" s="28"/>
      <c r="AV293" s="3"/>
      <c r="AX293" s="44"/>
      <c r="BC293" s="44"/>
    </row>
    <row r="294" spans="1:55" ht="13">
      <c r="A294" s="3"/>
      <c r="B294" s="3"/>
      <c r="C294" s="3"/>
      <c r="D294" s="3"/>
      <c r="E294" s="3"/>
      <c r="F294" s="28"/>
      <c r="G294" s="28"/>
      <c r="H294" s="3"/>
      <c r="I294" s="3"/>
      <c r="J294" s="44"/>
      <c r="U294" s="3"/>
      <c r="V294" s="3"/>
      <c r="W294" s="3"/>
      <c r="X294" s="3"/>
      <c r="Y294" s="3"/>
      <c r="Z294" s="28"/>
      <c r="AA294" s="28"/>
      <c r="AB294" s="3"/>
      <c r="AD294" s="44"/>
      <c r="AO294" s="3"/>
      <c r="AP294" s="3"/>
      <c r="AQ294" s="3"/>
      <c r="AR294" s="3"/>
      <c r="AS294" s="3"/>
      <c r="AT294" s="28"/>
      <c r="AU294" s="28"/>
      <c r="AV294" s="3"/>
      <c r="AX294" s="44"/>
      <c r="BC294" s="44"/>
    </row>
    <row r="295" spans="1:55" ht="13">
      <c r="A295" s="3"/>
      <c r="B295" s="3"/>
      <c r="C295" s="3"/>
      <c r="D295" s="3"/>
      <c r="E295" s="3"/>
      <c r="F295" s="28"/>
      <c r="G295" s="28"/>
      <c r="H295" s="3"/>
      <c r="I295" s="3"/>
      <c r="J295" s="44"/>
      <c r="U295" s="3"/>
      <c r="V295" s="3"/>
      <c r="W295" s="3"/>
      <c r="X295" s="3"/>
      <c r="Y295" s="3"/>
      <c r="Z295" s="28"/>
      <c r="AA295" s="28"/>
      <c r="AB295" s="3"/>
      <c r="AD295" s="44"/>
      <c r="AO295" s="3"/>
      <c r="AP295" s="3"/>
      <c r="AQ295" s="3"/>
      <c r="AR295" s="3"/>
      <c r="AS295" s="3"/>
      <c r="AT295" s="28"/>
      <c r="AU295" s="28"/>
      <c r="AV295" s="3"/>
      <c r="AX295" s="44"/>
      <c r="BC295" s="44"/>
    </row>
    <row r="296" spans="1:55" ht="13">
      <c r="A296" s="3"/>
      <c r="B296" s="3"/>
      <c r="C296" s="3"/>
      <c r="D296" s="3"/>
      <c r="E296" s="3"/>
      <c r="F296" s="28"/>
      <c r="G296" s="28"/>
      <c r="H296" s="3"/>
      <c r="I296" s="3"/>
      <c r="J296" s="44"/>
      <c r="U296" s="3"/>
      <c r="V296" s="3"/>
      <c r="W296" s="3"/>
      <c r="X296" s="3"/>
      <c r="Y296" s="3"/>
      <c r="Z296" s="28"/>
      <c r="AA296" s="28"/>
      <c r="AB296" s="3"/>
      <c r="AD296" s="44"/>
      <c r="AO296" s="3"/>
      <c r="AP296" s="3"/>
      <c r="AQ296" s="3"/>
      <c r="AR296" s="3"/>
      <c r="AS296" s="3"/>
      <c r="AT296" s="28"/>
      <c r="AU296" s="28"/>
      <c r="AV296" s="3"/>
      <c r="AX296" s="44"/>
      <c r="BC296" s="44"/>
    </row>
    <row r="297" spans="1:55" ht="13">
      <c r="A297" s="3"/>
      <c r="B297" s="3"/>
      <c r="C297" s="3"/>
      <c r="D297" s="3"/>
      <c r="E297" s="3"/>
      <c r="F297" s="28"/>
      <c r="G297" s="28"/>
      <c r="H297" s="3"/>
      <c r="I297" s="3"/>
      <c r="J297" s="44"/>
      <c r="U297" s="3"/>
      <c r="V297" s="3"/>
      <c r="W297" s="3"/>
      <c r="X297" s="3"/>
      <c r="Y297" s="3"/>
      <c r="Z297" s="28"/>
      <c r="AA297" s="28"/>
      <c r="AB297" s="3"/>
      <c r="AD297" s="44"/>
      <c r="AO297" s="3"/>
      <c r="AP297" s="3"/>
      <c r="AQ297" s="3"/>
      <c r="AR297" s="3"/>
      <c r="AS297" s="3"/>
      <c r="AT297" s="28"/>
      <c r="AU297" s="28"/>
      <c r="AV297" s="3"/>
      <c r="AX297" s="44"/>
      <c r="BC297" s="44"/>
    </row>
    <row r="298" spans="1:55" ht="13">
      <c r="A298" s="3"/>
      <c r="B298" s="3"/>
      <c r="C298" s="3"/>
      <c r="D298" s="3"/>
      <c r="E298" s="3"/>
      <c r="F298" s="28"/>
      <c r="G298" s="28"/>
      <c r="H298" s="3"/>
      <c r="I298" s="3"/>
      <c r="J298" s="44"/>
      <c r="U298" s="3"/>
      <c r="V298" s="3"/>
      <c r="W298" s="3"/>
      <c r="X298" s="3"/>
      <c r="Y298" s="3"/>
      <c r="Z298" s="28"/>
      <c r="AA298" s="28"/>
      <c r="AB298" s="3"/>
      <c r="AD298" s="44"/>
      <c r="AO298" s="3"/>
      <c r="AP298" s="3"/>
      <c r="AQ298" s="3"/>
      <c r="AR298" s="3"/>
      <c r="AS298" s="3"/>
      <c r="AT298" s="28"/>
      <c r="AU298" s="28"/>
      <c r="AV298" s="3"/>
      <c r="AX298" s="44"/>
      <c r="BC298" s="44"/>
    </row>
    <row r="299" spans="1:55" ht="13">
      <c r="A299" s="3"/>
      <c r="B299" s="3"/>
      <c r="C299" s="3"/>
      <c r="D299" s="3"/>
      <c r="E299" s="3"/>
      <c r="F299" s="28"/>
      <c r="G299" s="28"/>
      <c r="H299" s="3"/>
      <c r="I299" s="3"/>
      <c r="J299" s="44"/>
      <c r="U299" s="3"/>
      <c r="V299" s="3"/>
      <c r="W299" s="3"/>
      <c r="X299" s="3"/>
      <c r="Y299" s="3"/>
      <c r="Z299" s="28"/>
      <c r="AA299" s="28"/>
      <c r="AB299" s="3"/>
      <c r="AD299" s="44"/>
      <c r="AO299" s="3"/>
      <c r="AP299" s="3"/>
      <c r="AQ299" s="3"/>
      <c r="AR299" s="3"/>
      <c r="AS299" s="3"/>
      <c r="AT299" s="28"/>
      <c r="AU299" s="28"/>
      <c r="AV299" s="3"/>
      <c r="AX299" s="44"/>
      <c r="BC299" s="44"/>
    </row>
    <row r="300" spans="1:55" ht="13">
      <c r="A300" s="3"/>
      <c r="B300" s="3"/>
      <c r="C300" s="3"/>
      <c r="D300" s="3"/>
      <c r="E300" s="3"/>
      <c r="F300" s="28"/>
      <c r="G300" s="28"/>
      <c r="H300" s="3"/>
      <c r="I300" s="3"/>
      <c r="J300" s="44"/>
      <c r="U300" s="3"/>
      <c r="V300" s="3"/>
      <c r="W300" s="3"/>
      <c r="X300" s="3"/>
      <c r="Y300" s="3"/>
      <c r="Z300" s="28"/>
      <c r="AA300" s="28"/>
      <c r="AB300" s="3"/>
      <c r="AD300" s="44"/>
      <c r="AO300" s="3"/>
      <c r="AP300" s="3"/>
      <c r="AQ300" s="3"/>
      <c r="AR300" s="3"/>
      <c r="AS300" s="3"/>
      <c r="AT300" s="28"/>
      <c r="AU300" s="28"/>
      <c r="AV300" s="3"/>
      <c r="AX300" s="44"/>
      <c r="BC300" s="44"/>
    </row>
    <row r="301" spans="1:55" ht="13">
      <c r="A301" s="3"/>
      <c r="B301" s="3"/>
      <c r="C301" s="3"/>
      <c r="D301" s="3"/>
      <c r="E301" s="3"/>
      <c r="F301" s="28"/>
      <c r="G301" s="28"/>
      <c r="H301" s="3"/>
      <c r="I301" s="3"/>
      <c r="J301" s="44"/>
      <c r="U301" s="3"/>
      <c r="V301" s="3"/>
      <c r="W301" s="3"/>
      <c r="X301" s="3"/>
      <c r="Y301" s="3"/>
      <c r="Z301" s="28"/>
      <c r="AA301" s="28"/>
      <c r="AB301" s="3"/>
      <c r="AD301" s="44"/>
      <c r="AO301" s="3"/>
      <c r="AP301" s="3"/>
      <c r="AQ301" s="3"/>
      <c r="AR301" s="3"/>
      <c r="AS301" s="3"/>
      <c r="AT301" s="28"/>
      <c r="AU301" s="28"/>
      <c r="AV301" s="3"/>
      <c r="AX301" s="44"/>
      <c r="BC301" s="44"/>
    </row>
    <row r="302" spans="1:55" ht="13">
      <c r="A302" s="3"/>
      <c r="B302" s="3"/>
      <c r="C302" s="3"/>
      <c r="D302" s="3"/>
      <c r="E302" s="3"/>
      <c r="F302" s="28"/>
      <c r="G302" s="28"/>
      <c r="H302" s="3"/>
      <c r="I302" s="3"/>
      <c r="J302" s="44"/>
      <c r="U302" s="3"/>
      <c r="V302" s="3"/>
      <c r="W302" s="3"/>
      <c r="X302" s="3"/>
      <c r="Y302" s="3"/>
      <c r="Z302" s="28"/>
      <c r="AA302" s="28"/>
      <c r="AB302" s="3"/>
      <c r="AD302" s="44"/>
      <c r="AO302" s="3"/>
      <c r="AP302" s="3"/>
      <c r="AQ302" s="3"/>
      <c r="AR302" s="3"/>
      <c r="AS302" s="3"/>
      <c r="AT302" s="28"/>
      <c r="AU302" s="28"/>
      <c r="AV302" s="3"/>
      <c r="AX302" s="44"/>
      <c r="BC302" s="44"/>
    </row>
    <row r="303" spans="1:55" ht="13">
      <c r="A303" s="3"/>
      <c r="B303" s="3"/>
      <c r="C303" s="3"/>
      <c r="D303" s="3"/>
      <c r="E303" s="3"/>
      <c r="F303" s="28"/>
      <c r="G303" s="28"/>
      <c r="H303" s="3"/>
      <c r="I303" s="3"/>
      <c r="J303" s="44"/>
      <c r="U303" s="3"/>
      <c r="V303" s="3"/>
      <c r="W303" s="3"/>
      <c r="X303" s="3"/>
      <c r="Y303" s="3"/>
      <c r="Z303" s="28"/>
      <c r="AA303" s="28"/>
      <c r="AB303" s="3"/>
      <c r="AD303" s="44"/>
      <c r="AO303" s="3"/>
      <c r="AP303" s="3"/>
      <c r="AQ303" s="3"/>
      <c r="AR303" s="3"/>
      <c r="AS303" s="3"/>
      <c r="AT303" s="28"/>
      <c r="AU303" s="28"/>
      <c r="AV303" s="3"/>
      <c r="AX303" s="44"/>
      <c r="BC303" s="44"/>
    </row>
    <row r="304" spans="1:55" ht="13">
      <c r="A304" s="3"/>
      <c r="B304" s="3"/>
      <c r="C304" s="3"/>
      <c r="D304" s="3"/>
      <c r="E304" s="3"/>
      <c r="F304" s="28"/>
      <c r="G304" s="28"/>
      <c r="H304" s="3"/>
      <c r="I304" s="3"/>
      <c r="J304" s="44"/>
      <c r="U304" s="3"/>
      <c r="V304" s="3"/>
      <c r="W304" s="3"/>
      <c r="X304" s="3"/>
      <c r="Y304" s="3"/>
      <c r="Z304" s="28"/>
      <c r="AA304" s="28"/>
      <c r="AB304" s="3"/>
      <c r="AD304" s="44"/>
      <c r="AO304" s="3"/>
      <c r="AP304" s="3"/>
      <c r="AQ304" s="3"/>
      <c r="AR304" s="3"/>
      <c r="AS304" s="3"/>
      <c r="AT304" s="28"/>
      <c r="AU304" s="28"/>
      <c r="AV304" s="3"/>
      <c r="AX304" s="44"/>
      <c r="BC304" s="44"/>
    </row>
    <row r="305" spans="1:55" ht="13">
      <c r="A305" s="3"/>
      <c r="B305" s="3"/>
      <c r="C305" s="3"/>
      <c r="D305" s="3"/>
      <c r="E305" s="3"/>
      <c r="F305" s="28"/>
      <c r="G305" s="28"/>
      <c r="H305" s="3"/>
      <c r="I305" s="3"/>
      <c r="J305" s="44"/>
      <c r="U305" s="3"/>
      <c r="V305" s="3"/>
      <c r="W305" s="3"/>
      <c r="X305" s="3"/>
      <c r="Y305" s="3"/>
      <c r="Z305" s="28"/>
      <c r="AA305" s="28"/>
      <c r="AB305" s="3"/>
      <c r="AD305" s="44"/>
      <c r="AO305" s="3"/>
      <c r="AP305" s="3"/>
      <c r="AQ305" s="3"/>
      <c r="AR305" s="3"/>
      <c r="AS305" s="3"/>
      <c r="AT305" s="28"/>
      <c r="AU305" s="28"/>
      <c r="AV305" s="3"/>
      <c r="AX305" s="44"/>
      <c r="BC305" s="44"/>
    </row>
    <row r="306" spans="1:55" ht="13">
      <c r="A306" s="3"/>
      <c r="B306" s="3"/>
      <c r="C306" s="3"/>
      <c r="D306" s="3"/>
      <c r="E306" s="3"/>
      <c r="F306" s="28"/>
      <c r="G306" s="28"/>
      <c r="H306" s="3"/>
      <c r="I306" s="3"/>
      <c r="J306" s="44"/>
      <c r="U306" s="3"/>
      <c r="V306" s="3"/>
      <c r="W306" s="3"/>
      <c r="X306" s="3"/>
      <c r="Y306" s="3"/>
      <c r="Z306" s="28"/>
      <c r="AA306" s="28"/>
      <c r="AB306" s="3"/>
      <c r="AD306" s="44"/>
      <c r="AO306" s="3"/>
      <c r="AP306" s="3"/>
      <c r="AQ306" s="3"/>
      <c r="AR306" s="3"/>
      <c r="AS306" s="3"/>
      <c r="AT306" s="28"/>
      <c r="AU306" s="28"/>
      <c r="AV306" s="3"/>
      <c r="AX306" s="44"/>
      <c r="BC306" s="44"/>
    </row>
    <row r="307" spans="1:55" ht="13">
      <c r="A307" s="3"/>
      <c r="B307" s="3"/>
      <c r="C307" s="3"/>
      <c r="D307" s="3"/>
      <c r="E307" s="3"/>
      <c r="F307" s="28"/>
      <c r="G307" s="28"/>
      <c r="H307" s="3"/>
      <c r="I307" s="3"/>
      <c r="J307" s="44"/>
      <c r="U307" s="3"/>
      <c r="V307" s="3"/>
      <c r="W307" s="3"/>
      <c r="X307" s="3"/>
      <c r="Y307" s="3"/>
      <c r="Z307" s="28"/>
      <c r="AA307" s="28"/>
      <c r="AB307" s="3"/>
      <c r="AD307" s="44"/>
      <c r="AO307" s="3"/>
      <c r="AP307" s="3"/>
      <c r="AQ307" s="3"/>
      <c r="AR307" s="3"/>
      <c r="AS307" s="3"/>
      <c r="AT307" s="28"/>
      <c r="AU307" s="28"/>
      <c r="AV307" s="3"/>
      <c r="AX307" s="44"/>
      <c r="BC307" s="44"/>
    </row>
    <row r="308" spans="1:55" ht="13">
      <c r="A308" s="3"/>
      <c r="B308" s="3"/>
      <c r="C308" s="3"/>
      <c r="D308" s="3"/>
      <c r="E308" s="3"/>
      <c r="F308" s="28"/>
      <c r="G308" s="28"/>
      <c r="H308" s="3"/>
      <c r="I308" s="3"/>
      <c r="J308" s="44"/>
      <c r="U308" s="3"/>
      <c r="V308" s="3"/>
      <c r="W308" s="3"/>
      <c r="X308" s="3"/>
      <c r="Y308" s="3"/>
      <c r="Z308" s="28"/>
      <c r="AA308" s="28"/>
      <c r="AB308" s="3"/>
      <c r="AD308" s="44"/>
      <c r="AO308" s="3"/>
      <c r="AP308" s="3"/>
      <c r="AQ308" s="3"/>
      <c r="AR308" s="3"/>
      <c r="AS308" s="3"/>
      <c r="AT308" s="28"/>
      <c r="AU308" s="28"/>
      <c r="AV308" s="3"/>
      <c r="AX308" s="44"/>
      <c r="BC308" s="44"/>
    </row>
    <row r="309" spans="1:55" ht="13">
      <c r="A309" s="3"/>
      <c r="B309" s="3"/>
      <c r="C309" s="3"/>
      <c r="D309" s="3"/>
      <c r="E309" s="3"/>
      <c r="F309" s="28"/>
      <c r="G309" s="28"/>
      <c r="H309" s="3"/>
      <c r="I309" s="3"/>
      <c r="J309" s="44"/>
      <c r="U309" s="3"/>
      <c r="V309" s="3"/>
      <c r="W309" s="3"/>
      <c r="X309" s="3"/>
      <c r="Y309" s="3"/>
      <c r="Z309" s="28"/>
      <c r="AA309" s="28"/>
      <c r="AB309" s="3"/>
      <c r="AD309" s="44"/>
      <c r="AO309" s="3"/>
      <c r="AP309" s="3"/>
      <c r="AQ309" s="3"/>
      <c r="AR309" s="3"/>
      <c r="AS309" s="3"/>
      <c r="AT309" s="28"/>
      <c r="AU309" s="28"/>
      <c r="AV309" s="3"/>
      <c r="AX309" s="44"/>
      <c r="BC309" s="44"/>
    </row>
    <row r="310" spans="1:55" ht="13">
      <c r="A310" s="3"/>
      <c r="B310" s="3"/>
      <c r="C310" s="3"/>
      <c r="D310" s="3"/>
      <c r="E310" s="3"/>
      <c r="F310" s="28"/>
      <c r="G310" s="28"/>
      <c r="H310" s="3"/>
      <c r="I310" s="3"/>
      <c r="J310" s="44"/>
      <c r="U310" s="3"/>
      <c r="V310" s="3"/>
      <c r="W310" s="3"/>
      <c r="X310" s="3"/>
      <c r="Y310" s="3"/>
      <c r="Z310" s="28"/>
      <c r="AA310" s="28"/>
      <c r="AB310" s="3"/>
      <c r="AD310" s="44"/>
      <c r="AO310" s="3"/>
      <c r="AP310" s="3"/>
      <c r="AQ310" s="3"/>
      <c r="AR310" s="3"/>
      <c r="AS310" s="3"/>
      <c r="AT310" s="28"/>
      <c r="AU310" s="28"/>
      <c r="AV310" s="3"/>
      <c r="AX310" s="44"/>
      <c r="BC310" s="44"/>
    </row>
    <row r="311" spans="1:55" ht="13">
      <c r="A311" s="3"/>
      <c r="B311" s="3"/>
      <c r="C311" s="3"/>
      <c r="D311" s="3"/>
      <c r="E311" s="3"/>
      <c r="F311" s="28"/>
      <c r="G311" s="28"/>
      <c r="H311" s="3"/>
      <c r="I311" s="3"/>
      <c r="J311" s="44"/>
      <c r="U311" s="3"/>
      <c r="V311" s="3"/>
      <c r="W311" s="3"/>
      <c r="X311" s="3"/>
      <c r="Y311" s="3"/>
      <c r="Z311" s="28"/>
      <c r="AA311" s="28"/>
      <c r="AB311" s="3"/>
      <c r="AD311" s="44"/>
      <c r="AO311" s="3"/>
      <c r="AP311" s="3"/>
      <c r="AQ311" s="3"/>
      <c r="AR311" s="3"/>
      <c r="AS311" s="3"/>
      <c r="AT311" s="28"/>
      <c r="AU311" s="28"/>
      <c r="AV311" s="3"/>
      <c r="AX311" s="44"/>
      <c r="BC311" s="44"/>
    </row>
    <row r="312" spans="1:55" ht="13">
      <c r="A312" s="3"/>
      <c r="B312" s="3"/>
      <c r="C312" s="3"/>
      <c r="D312" s="3"/>
      <c r="E312" s="3"/>
      <c r="F312" s="28"/>
      <c r="G312" s="28"/>
      <c r="H312" s="3"/>
      <c r="I312" s="3"/>
      <c r="J312" s="44"/>
      <c r="U312" s="3"/>
      <c r="V312" s="3"/>
      <c r="W312" s="3"/>
      <c r="X312" s="3"/>
      <c r="Y312" s="3"/>
      <c r="Z312" s="28"/>
      <c r="AA312" s="28"/>
      <c r="AB312" s="3"/>
      <c r="AD312" s="44"/>
      <c r="AO312" s="3"/>
      <c r="AP312" s="3"/>
      <c r="AQ312" s="3"/>
      <c r="AR312" s="3"/>
      <c r="AS312" s="3"/>
      <c r="AT312" s="28"/>
      <c r="AU312" s="28"/>
      <c r="AV312" s="3"/>
      <c r="AX312" s="44"/>
      <c r="BC312" s="44"/>
    </row>
    <row r="313" spans="1:55" ht="13">
      <c r="A313" s="3"/>
      <c r="B313" s="3"/>
      <c r="C313" s="3"/>
      <c r="D313" s="3"/>
      <c r="E313" s="3"/>
      <c r="F313" s="28"/>
      <c r="G313" s="28"/>
      <c r="H313" s="3"/>
      <c r="I313" s="3"/>
      <c r="J313" s="44"/>
      <c r="U313" s="3"/>
      <c r="V313" s="3"/>
      <c r="W313" s="3"/>
      <c r="X313" s="3"/>
      <c r="Y313" s="3"/>
      <c r="Z313" s="28"/>
      <c r="AA313" s="28"/>
      <c r="AB313" s="3"/>
      <c r="AD313" s="44"/>
      <c r="AO313" s="3"/>
      <c r="AP313" s="3"/>
      <c r="AQ313" s="3"/>
      <c r="AR313" s="3"/>
      <c r="AS313" s="3"/>
      <c r="AT313" s="28"/>
      <c r="AU313" s="28"/>
      <c r="AV313" s="3"/>
      <c r="AX313" s="44"/>
      <c r="BC313" s="44"/>
    </row>
    <row r="314" spans="1:55" ht="13">
      <c r="A314" s="3"/>
      <c r="B314" s="3"/>
      <c r="C314" s="3"/>
      <c r="D314" s="3"/>
      <c r="E314" s="3"/>
      <c r="F314" s="28"/>
      <c r="G314" s="28"/>
      <c r="H314" s="3"/>
      <c r="I314" s="3"/>
      <c r="J314" s="44"/>
      <c r="U314" s="3"/>
      <c r="V314" s="3"/>
      <c r="W314" s="3"/>
      <c r="X314" s="3"/>
      <c r="Y314" s="3"/>
      <c r="Z314" s="28"/>
      <c r="AA314" s="28"/>
      <c r="AB314" s="3"/>
      <c r="AD314" s="44"/>
      <c r="AO314" s="3"/>
      <c r="AP314" s="3"/>
      <c r="AQ314" s="3"/>
      <c r="AR314" s="3"/>
      <c r="AS314" s="3"/>
      <c r="AT314" s="28"/>
      <c r="AU314" s="28"/>
      <c r="AV314" s="3"/>
      <c r="AX314" s="44"/>
      <c r="BC314" s="44"/>
    </row>
    <row r="315" spans="1:55" ht="13">
      <c r="A315" s="3"/>
      <c r="B315" s="3"/>
      <c r="C315" s="3"/>
      <c r="D315" s="3"/>
      <c r="E315" s="3"/>
      <c r="F315" s="28"/>
      <c r="G315" s="28"/>
      <c r="H315" s="3"/>
      <c r="I315" s="3"/>
      <c r="J315" s="44"/>
      <c r="U315" s="3"/>
      <c r="V315" s="3"/>
      <c r="W315" s="3"/>
      <c r="X315" s="3"/>
      <c r="Y315" s="3"/>
      <c r="Z315" s="28"/>
      <c r="AA315" s="28"/>
      <c r="AB315" s="3"/>
      <c r="AD315" s="44"/>
      <c r="AO315" s="3"/>
      <c r="AP315" s="3"/>
      <c r="AQ315" s="3"/>
      <c r="AR315" s="3"/>
      <c r="AS315" s="3"/>
      <c r="AT315" s="28"/>
      <c r="AU315" s="28"/>
      <c r="AV315" s="3"/>
      <c r="AX315" s="44"/>
      <c r="BC315" s="44"/>
    </row>
    <row r="316" spans="1:55" ht="13">
      <c r="A316" s="3"/>
      <c r="B316" s="3"/>
      <c r="C316" s="3"/>
      <c r="D316" s="3"/>
      <c r="E316" s="3"/>
      <c r="F316" s="28"/>
      <c r="G316" s="28"/>
      <c r="H316" s="3"/>
      <c r="I316" s="3"/>
      <c r="J316" s="44"/>
      <c r="U316" s="3"/>
      <c r="V316" s="3"/>
      <c r="W316" s="3"/>
      <c r="X316" s="3"/>
      <c r="Y316" s="3"/>
      <c r="Z316" s="28"/>
      <c r="AA316" s="28"/>
      <c r="AB316" s="3"/>
      <c r="AD316" s="44"/>
      <c r="AO316" s="3"/>
      <c r="AP316" s="3"/>
      <c r="AQ316" s="3"/>
      <c r="AR316" s="3"/>
      <c r="AS316" s="3"/>
      <c r="AT316" s="28"/>
      <c r="AU316" s="28"/>
      <c r="AV316" s="3"/>
      <c r="AX316" s="44"/>
      <c r="BC316" s="44"/>
    </row>
    <row r="317" spans="1:55" ht="13">
      <c r="A317" s="3"/>
      <c r="B317" s="3"/>
      <c r="C317" s="3"/>
      <c r="D317" s="3"/>
      <c r="E317" s="3"/>
      <c r="F317" s="28"/>
      <c r="G317" s="28"/>
      <c r="H317" s="3"/>
      <c r="I317" s="3"/>
      <c r="J317" s="44"/>
      <c r="U317" s="3"/>
      <c r="V317" s="3"/>
      <c r="W317" s="3"/>
      <c r="X317" s="3"/>
      <c r="Y317" s="3"/>
      <c r="Z317" s="28"/>
      <c r="AA317" s="28"/>
      <c r="AB317" s="3"/>
      <c r="AD317" s="44"/>
      <c r="AO317" s="3"/>
      <c r="AP317" s="3"/>
      <c r="AQ317" s="3"/>
      <c r="AR317" s="3"/>
      <c r="AS317" s="3"/>
      <c r="AT317" s="28"/>
      <c r="AU317" s="28"/>
      <c r="AV317" s="3"/>
      <c r="AX317" s="44"/>
      <c r="BC317" s="44"/>
    </row>
    <row r="318" spans="1:55" ht="13">
      <c r="A318" s="3"/>
      <c r="B318" s="3"/>
      <c r="C318" s="3"/>
      <c r="D318" s="3"/>
      <c r="E318" s="3"/>
      <c r="F318" s="28"/>
      <c r="G318" s="28"/>
      <c r="H318" s="3"/>
      <c r="I318" s="3"/>
      <c r="J318" s="44"/>
      <c r="U318" s="3"/>
      <c r="V318" s="3"/>
      <c r="W318" s="3"/>
      <c r="X318" s="3"/>
      <c r="Y318" s="3"/>
      <c r="Z318" s="28"/>
      <c r="AA318" s="28"/>
      <c r="AB318" s="3"/>
      <c r="AD318" s="44"/>
      <c r="AO318" s="3"/>
      <c r="AP318" s="3"/>
      <c r="AQ318" s="3"/>
      <c r="AR318" s="3"/>
      <c r="AS318" s="3"/>
      <c r="AT318" s="28"/>
      <c r="AU318" s="28"/>
      <c r="AV318" s="3"/>
      <c r="AX318" s="44"/>
      <c r="BC318" s="44"/>
    </row>
    <row r="319" spans="1:55" ht="13">
      <c r="A319" s="3"/>
      <c r="B319" s="3"/>
      <c r="C319" s="3"/>
      <c r="D319" s="3"/>
      <c r="E319" s="3"/>
      <c r="F319" s="28"/>
      <c r="G319" s="28"/>
      <c r="H319" s="3"/>
      <c r="I319" s="3"/>
      <c r="J319" s="44"/>
      <c r="U319" s="3"/>
      <c r="V319" s="3"/>
      <c r="W319" s="3"/>
      <c r="X319" s="3"/>
      <c r="Y319" s="3"/>
      <c r="Z319" s="28"/>
      <c r="AA319" s="28"/>
      <c r="AB319" s="3"/>
      <c r="AD319" s="44"/>
      <c r="AO319" s="3"/>
      <c r="AP319" s="3"/>
      <c r="AQ319" s="3"/>
      <c r="AR319" s="3"/>
      <c r="AS319" s="3"/>
      <c r="AT319" s="28"/>
      <c r="AU319" s="28"/>
      <c r="AV319" s="3"/>
      <c r="AX319" s="44"/>
      <c r="BC319" s="44"/>
    </row>
    <row r="320" spans="1:55" ht="13">
      <c r="A320" s="3"/>
      <c r="B320" s="3"/>
      <c r="C320" s="3"/>
      <c r="D320" s="3"/>
      <c r="E320" s="3"/>
      <c r="F320" s="28"/>
      <c r="G320" s="28"/>
      <c r="H320" s="3"/>
      <c r="I320" s="3"/>
      <c r="J320" s="44"/>
      <c r="U320" s="3"/>
      <c r="V320" s="3"/>
      <c r="W320" s="3"/>
      <c r="X320" s="3"/>
      <c r="Y320" s="3"/>
      <c r="Z320" s="28"/>
      <c r="AA320" s="28"/>
      <c r="AB320" s="3"/>
      <c r="AD320" s="44"/>
      <c r="AO320" s="3"/>
      <c r="AP320" s="3"/>
      <c r="AQ320" s="3"/>
      <c r="AR320" s="3"/>
      <c r="AS320" s="3"/>
      <c r="AT320" s="28"/>
      <c r="AU320" s="28"/>
      <c r="AV320" s="3"/>
      <c r="AX320" s="44"/>
      <c r="BC320" s="44"/>
    </row>
    <row r="321" spans="1:55" ht="13">
      <c r="A321" s="3"/>
      <c r="B321" s="3"/>
      <c r="C321" s="3"/>
      <c r="D321" s="3"/>
      <c r="E321" s="3"/>
      <c r="F321" s="28"/>
      <c r="G321" s="28"/>
      <c r="H321" s="3"/>
      <c r="I321" s="3"/>
      <c r="J321" s="44"/>
      <c r="U321" s="3"/>
      <c r="V321" s="3"/>
      <c r="W321" s="3"/>
      <c r="X321" s="3"/>
      <c r="Y321" s="3"/>
      <c r="Z321" s="28"/>
      <c r="AA321" s="28"/>
      <c r="AB321" s="3"/>
      <c r="AD321" s="44"/>
      <c r="AO321" s="3"/>
      <c r="AP321" s="3"/>
      <c r="AQ321" s="3"/>
      <c r="AR321" s="3"/>
      <c r="AS321" s="3"/>
      <c r="AT321" s="28"/>
      <c r="AU321" s="28"/>
      <c r="AV321" s="3"/>
      <c r="AX321" s="44"/>
      <c r="BC321" s="44"/>
    </row>
    <row r="322" spans="1:55" ht="13">
      <c r="A322" s="3"/>
      <c r="B322" s="3"/>
      <c r="C322" s="3"/>
      <c r="D322" s="3"/>
      <c r="E322" s="3"/>
      <c r="F322" s="28"/>
      <c r="G322" s="28"/>
      <c r="H322" s="3"/>
      <c r="I322" s="3"/>
      <c r="J322" s="44"/>
      <c r="U322" s="3"/>
      <c r="V322" s="3"/>
      <c r="W322" s="3"/>
      <c r="X322" s="3"/>
      <c r="Y322" s="3"/>
      <c r="Z322" s="28"/>
      <c r="AA322" s="28"/>
      <c r="AB322" s="3"/>
      <c r="AD322" s="44"/>
      <c r="AO322" s="3"/>
      <c r="AP322" s="3"/>
      <c r="AQ322" s="3"/>
      <c r="AR322" s="3"/>
      <c r="AS322" s="3"/>
      <c r="AT322" s="28"/>
      <c r="AU322" s="28"/>
      <c r="AV322" s="3"/>
      <c r="AX322" s="44"/>
      <c r="BC322" s="44"/>
    </row>
    <row r="323" spans="1:55" ht="13">
      <c r="A323" s="3"/>
      <c r="B323" s="3"/>
      <c r="C323" s="3"/>
      <c r="D323" s="3"/>
      <c r="E323" s="3"/>
      <c r="F323" s="28"/>
      <c r="G323" s="28"/>
      <c r="H323" s="3"/>
      <c r="I323" s="3"/>
      <c r="J323" s="44"/>
      <c r="U323" s="3"/>
      <c r="V323" s="3"/>
      <c r="W323" s="3"/>
      <c r="X323" s="3"/>
      <c r="Y323" s="3"/>
      <c r="Z323" s="28"/>
      <c r="AA323" s="28"/>
      <c r="AB323" s="3"/>
      <c r="AD323" s="44"/>
      <c r="AO323" s="3"/>
      <c r="AP323" s="3"/>
      <c r="AQ323" s="3"/>
      <c r="AR323" s="3"/>
      <c r="AS323" s="3"/>
      <c r="AT323" s="28"/>
      <c r="AU323" s="28"/>
      <c r="AV323" s="3"/>
      <c r="AX323" s="44"/>
      <c r="BC323" s="44"/>
    </row>
    <row r="324" spans="1:55" ht="13">
      <c r="A324" s="3"/>
      <c r="B324" s="3"/>
      <c r="C324" s="3"/>
      <c r="D324" s="3"/>
      <c r="E324" s="3"/>
      <c r="F324" s="28"/>
      <c r="G324" s="28"/>
      <c r="H324" s="3"/>
      <c r="I324" s="3"/>
      <c r="J324" s="44"/>
      <c r="U324" s="3"/>
      <c r="V324" s="3"/>
      <c r="W324" s="3"/>
      <c r="X324" s="3"/>
      <c r="Y324" s="3"/>
      <c r="Z324" s="28"/>
      <c r="AA324" s="28"/>
      <c r="AB324" s="3"/>
      <c r="AD324" s="44"/>
      <c r="AO324" s="3"/>
      <c r="AP324" s="3"/>
      <c r="AQ324" s="3"/>
      <c r="AR324" s="3"/>
      <c r="AS324" s="3"/>
      <c r="AT324" s="28"/>
      <c r="AU324" s="28"/>
      <c r="AV324" s="3"/>
      <c r="AX324" s="44"/>
      <c r="BC324" s="44"/>
    </row>
    <row r="325" spans="1:55" ht="13">
      <c r="A325" s="3"/>
      <c r="B325" s="3"/>
      <c r="C325" s="3"/>
      <c r="D325" s="3"/>
      <c r="E325" s="3"/>
      <c r="F325" s="28"/>
      <c r="G325" s="28"/>
      <c r="H325" s="3"/>
      <c r="I325" s="3"/>
      <c r="J325" s="44"/>
      <c r="U325" s="3"/>
      <c r="V325" s="3"/>
      <c r="W325" s="3"/>
      <c r="X325" s="3"/>
      <c r="Y325" s="3"/>
      <c r="Z325" s="28"/>
      <c r="AA325" s="28"/>
      <c r="AB325" s="3"/>
      <c r="AD325" s="44"/>
      <c r="AO325" s="3"/>
      <c r="AP325" s="3"/>
      <c r="AQ325" s="3"/>
      <c r="AR325" s="3"/>
      <c r="AS325" s="3"/>
      <c r="AT325" s="28"/>
      <c r="AU325" s="28"/>
      <c r="AV325" s="3"/>
      <c r="AX325" s="44"/>
      <c r="BC325" s="44"/>
    </row>
    <row r="326" spans="1:55" ht="13">
      <c r="A326" s="3"/>
      <c r="B326" s="3"/>
      <c r="C326" s="3"/>
      <c r="D326" s="3"/>
      <c r="E326" s="3"/>
      <c r="F326" s="28"/>
      <c r="G326" s="28"/>
      <c r="H326" s="3"/>
      <c r="I326" s="3"/>
      <c r="J326" s="44"/>
      <c r="U326" s="3"/>
      <c r="V326" s="3"/>
      <c r="W326" s="3"/>
      <c r="X326" s="3"/>
      <c r="Y326" s="3"/>
      <c r="Z326" s="28"/>
      <c r="AA326" s="28"/>
      <c r="AB326" s="3"/>
      <c r="AD326" s="44"/>
      <c r="AO326" s="3"/>
      <c r="AP326" s="3"/>
      <c r="AQ326" s="3"/>
      <c r="AR326" s="3"/>
      <c r="AS326" s="3"/>
      <c r="AT326" s="28"/>
      <c r="AU326" s="28"/>
      <c r="AV326" s="3"/>
      <c r="AX326" s="44"/>
      <c r="BC326" s="44"/>
    </row>
    <row r="327" spans="1:55" ht="13">
      <c r="A327" s="3"/>
      <c r="B327" s="3"/>
      <c r="C327" s="3"/>
      <c r="D327" s="3"/>
      <c r="E327" s="3"/>
      <c r="F327" s="28"/>
      <c r="G327" s="28"/>
      <c r="H327" s="3"/>
      <c r="I327" s="3"/>
      <c r="J327" s="44"/>
      <c r="U327" s="3"/>
      <c r="V327" s="3"/>
      <c r="W327" s="3"/>
      <c r="X327" s="3"/>
      <c r="Y327" s="3"/>
      <c r="Z327" s="28"/>
      <c r="AA327" s="28"/>
      <c r="AB327" s="3"/>
      <c r="AD327" s="44"/>
      <c r="AO327" s="3"/>
      <c r="AP327" s="3"/>
      <c r="AQ327" s="3"/>
      <c r="AR327" s="3"/>
      <c r="AS327" s="3"/>
      <c r="AT327" s="28"/>
      <c r="AU327" s="28"/>
      <c r="AV327" s="3"/>
      <c r="AX327" s="44"/>
      <c r="BC327" s="44"/>
    </row>
    <row r="328" spans="1:55" ht="13">
      <c r="A328" s="3"/>
      <c r="B328" s="3"/>
      <c r="C328" s="3"/>
      <c r="D328" s="3"/>
      <c r="E328" s="3"/>
      <c r="F328" s="28"/>
      <c r="G328" s="28"/>
      <c r="H328" s="3"/>
      <c r="I328" s="3"/>
      <c r="J328" s="44"/>
      <c r="U328" s="3"/>
      <c r="V328" s="3"/>
      <c r="W328" s="3"/>
      <c r="X328" s="3"/>
      <c r="Y328" s="3"/>
      <c r="Z328" s="28"/>
      <c r="AA328" s="28"/>
      <c r="AB328" s="3"/>
      <c r="AD328" s="44"/>
      <c r="AO328" s="3"/>
      <c r="AP328" s="3"/>
      <c r="AQ328" s="3"/>
      <c r="AR328" s="3"/>
      <c r="AS328" s="3"/>
      <c r="AT328" s="28"/>
      <c r="AU328" s="28"/>
      <c r="AV328" s="3"/>
      <c r="AX328" s="44"/>
      <c r="BC328" s="44"/>
    </row>
    <row r="329" spans="1:55" ht="13">
      <c r="A329" s="3"/>
      <c r="B329" s="3"/>
      <c r="C329" s="3"/>
      <c r="D329" s="3"/>
      <c r="E329" s="3"/>
      <c r="F329" s="28"/>
      <c r="G329" s="28"/>
      <c r="H329" s="3"/>
      <c r="I329" s="3"/>
      <c r="J329" s="44"/>
      <c r="U329" s="3"/>
      <c r="V329" s="3"/>
      <c r="W329" s="3"/>
      <c r="X329" s="3"/>
      <c r="Y329" s="3"/>
      <c r="Z329" s="28"/>
      <c r="AA329" s="28"/>
      <c r="AB329" s="3"/>
      <c r="AD329" s="44"/>
      <c r="AO329" s="3"/>
      <c r="AP329" s="3"/>
      <c r="AQ329" s="3"/>
      <c r="AR329" s="3"/>
      <c r="AS329" s="3"/>
      <c r="AT329" s="28"/>
      <c r="AU329" s="28"/>
      <c r="AV329" s="3"/>
      <c r="AX329" s="44"/>
      <c r="BC329" s="44"/>
    </row>
    <row r="330" spans="1:55" ht="13">
      <c r="A330" s="3"/>
      <c r="B330" s="3"/>
      <c r="C330" s="3"/>
      <c r="D330" s="3"/>
      <c r="E330" s="3"/>
      <c r="F330" s="28"/>
      <c r="G330" s="28"/>
      <c r="H330" s="3"/>
      <c r="I330" s="3"/>
      <c r="J330" s="44"/>
      <c r="U330" s="3"/>
      <c r="V330" s="3"/>
      <c r="W330" s="3"/>
      <c r="X330" s="3"/>
      <c r="Y330" s="3"/>
      <c r="Z330" s="28"/>
      <c r="AA330" s="28"/>
      <c r="AB330" s="3"/>
      <c r="AD330" s="44"/>
      <c r="AO330" s="3"/>
      <c r="AP330" s="3"/>
      <c r="AQ330" s="3"/>
      <c r="AR330" s="3"/>
      <c r="AS330" s="3"/>
      <c r="AT330" s="28"/>
      <c r="AU330" s="28"/>
      <c r="AV330" s="3"/>
      <c r="AX330" s="44"/>
      <c r="BC330" s="44"/>
    </row>
    <row r="331" spans="1:55" ht="13">
      <c r="A331" s="3"/>
      <c r="B331" s="3"/>
      <c r="C331" s="3"/>
      <c r="D331" s="3"/>
      <c r="E331" s="3"/>
      <c r="F331" s="28"/>
      <c r="G331" s="28"/>
      <c r="H331" s="3"/>
      <c r="I331" s="3"/>
      <c r="J331" s="44"/>
      <c r="U331" s="3"/>
      <c r="V331" s="3"/>
      <c r="W331" s="3"/>
      <c r="X331" s="3"/>
      <c r="Y331" s="3"/>
      <c r="Z331" s="28"/>
      <c r="AA331" s="28"/>
      <c r="AB331" s="3"/>
      <c r="AD331" s="44"/>
      <c r="AO331" s="3"/>
      <c r="AP331" s="3"/>
      <c r="AQ331" s="3"/>
      <c r="AR331" s="3"/>
      <c r="AS331" s="3"/>
      <c r="AT331" s="28"/>
      <c r="AU331" s="28"/>
      <c r="AV331" s="3"/>
      <c r="AX331" s="44"/>
      <c r="BC331" s="44"/>
    </row>
    <row r="332" spans="1:55" ht="13">
      <c r="A332" s="3"/>
      <c r="B332" s="3"/>
      <c r="C332" s="3"/>
      <c r="D332" s="3"/>
      <c r="E332" s="3"/>
      <c r="F332" s="28"/>
      <c r="G332" s="28"/>
      <c r="H332" s="3"/>
      <c r="I332" s="3"/>
      <c r="J332" s="44"/>
      <c r="U332" s="3"/>
      <c r="V332" s="3"/>
      <c r="W332" s="3"/>
      <c r="X332" s="3"/>
      <c r="Y332" s="3"/>
      <c r="Z332" s="28"/>
      <c r="AA332" s="28"/>
      <c r="AB332" s="3"/>
      <c r="AD332" s="44"/>
      <c r="AO332" s="3"/>
      <c r="AP332" s="3"/>
      <c r="AQ332" s="3"/>
      <c r="AR332" s="3"/>
      <c r="AS332" s="3"/>
      <c r="AT332" s="28"/>
      <c r="AU332" s="28"/>
      <c r="AV332" s="3"/>
      <c r="AX332" s="44"/>
      <c r="BC332" s="44"/>
    </row>
    <row r="333" spans="1:55" ht="13">
      <c r="A333" s="3"/>
      <c r="B333" s="3"/>
      <c r="C333" s="3"/>
      <c r="D333" s="3"/>
      <c r="E333" s="3"/>
      <c r="F333" s="28"/>
      <c r="G333" s="28"/>
      <c r="H333" s="3"/>
      <c r="I333" s="3"/>
      <c r="J333" s="44"/>
      <c r="U333" s="3"/>
      <c r="V333" s="3"/>
      <c r="W333" s="3"/>
      <c r="X333" s="3"/>
      <c r="Y333" s="3"/>
      <c r="Z333" s="28"/>
      <c r="AA333" s="28"/>
      <c r="AB333" s="3"/>
      <c r="AD333" s="44"/>
      <c r="AO333" s="3"/>
      <c r="AP333" s="3"/>
      <c r="AQ333" s="3"/>
      <c r="AR333" s="3"/>
      <c r="AS333" s="3"/>
      <c r="AT333" s="28"/>
      <c r="AU333" s="28"/>
      <c r="AV333" s="3"/>
      <c r="AX333" s="44"/>
      <c r="BC333" s="44"/>
    </row>
    <row r="334" spans="1:55" ht="13">
      <c r="A334" s="3"/>
      <c r="B334" s="3"/>
      <c r="C334" s="3"/>
      <c r="D334" s="3"/>
      <c r="E334" s="3"/>
      <c r="F334" s="28"/>
      <c r="G334" s="28"/>
      <c r="H334" s="3"/>
      <c r="I334" s="3"/>
      <c r="J334" s="44"/>
      <c r="U334" s="3"/>
      <c r="V334" s="3"/>
      <c r="W334" s="3"/>
      <c r="X334" s="3"/>
      <c r="Y334" s="3"/>
      <c r="Z334" s="28"/>
      <c r="AA334" s="28"/>
      <c r="AB334" s="3"/>
      <c r="AD334" s="44"/>
      <c r="AO334" s="3"/>
      <c r="AP334" s="3"/>
      <c r="AQ334" s="3"/>
      <c r="AR334" s="3"/>
      <c r="AS334" s="3"/>
      <c r="AT334" s="28"/>
      <c r="AU334" s="28"/>
      <c r="AV334" s="3"/>
      <c r="AX334" s="44"/>
      <c r="BC334" s="44"/>
    </row>
    <row r="335" spans="1:55" ht="13">
      <c r="A335" s="3"/>
      <c r="B335" s="3"/>
      <c r="C335" s="3"/>
      <c r="D335" s="3"/>
      <c r="E335" s="3"/>
      <c r="F335" s="28"/>
      <c r="G335" s="28"/>
      <c r="H335" s="3"/>
      <c r="I335" s="3"/>
      <c r="J335" s="44"/>
      <c r="U335" s="3"/>
      <c r="V335" s="3"/>
      <c r="W335" s="3"/>
      <c r="X335" s="3"/>
      <c r="Y335" s="3"/>
      <c r="Z335" s="28"/>
      <c r="AA335" s="28"/>
      <c r="AB335" s="3"/>
      <c r="AD335" s="44"/>
      <c r="AO335" s="3"/>
      <c r="AP335" s="3"/>
      <c r="AQ335" s="3"/>
      <c r="AR335" s="3"/>
      <c r="AS335" s="3"/>
      <c r="AT335" s="28"/>
      <c r="AU335" s="28"/>
      <c r="AV335" s="3"/>
      <c r="AX335" s="44"/>
      <c r="BC335" s="44"/>
    </row>
    <row r="336" spans="1:55" ht="13">
      <c r="A336" s="3"/>
      <c r="B336" s="3"/>
      <c r="C336" s="3"/>
      <c r="D336" s="3"/>
      <c r="E336" s="3"/>
      <c r="F336" s="28"/>
      <c r="G336" s="28"/>
      <c r="H336" s="3"/>
      <c r="I336" s="3"/>
      <c r="J336" s="44"/>
      <c r="U336" s="3"/>
      <c r="V336" s="3"/>
      <c r="W336" s="3"/>
      <c r="X336" s="3"/>
      <c r="Y336" s="3"/>
      <c r="Z336" s="28"/>
      <c r="AA336" s="28"/>
      <c r="AB336" s="3"/>
      <c r="AD336" s="44"/>
      <c r="AO336" s="3"/>
      <c r="AP336" s="3"/>
      <c r="AQ336" s="3"/>
      <c r="AR336" s="3"/>
      <c r="AS336" s="3"/>
      <c r="AT336" s="28"/>
      <c r="AU336" s="28"/>
      <c r="AV336" s="3"/>
      <c r="AX336" s="44"/>
      <c r="BC336" s="44"/>
    </row>
    <row r="337" spans="1:55" ht="13">
      <c r="A337" s="3"/>
      <c r="B337" s="3"/>
      <c r="C337" s="3"/>
      <c r="D337" s="3"/>
      <c r="E337" s="3"/>
      <c r="F337" s="28"/>
      <c r="G337" s="28"/>
      <c r="H337" s="3"/>
      <c r="I337" s="3"/>
      <c r="J337" s="44"/>
      <c r="U337" s="3"/>
      <c r="V337" s="3"/>
      <c r="W337" s="3"/>
      <c r="X337" s="3"/>
      <c r="Y337" s="3"/>
      <c r="Z337" s="28"/>
      <c r="AA337" s="28"/>
      <c r="AB337" s="3"/>
      <c r="AD337" s="44"/>
      <c r="AO337" s="3"/>
      <c r="AP337" s="3"/>
      <c r="AQ337" s="3"/>
      <c r="AR337" s="3"/>
      <c r="AS337" s="3"/>
      <c r="AT337" s="28"/>
      <c r="AU337" s="28"/>
      <c r="AV337" s="3"/>
      <c r="AX337" s="44"/>
      <c r="BC337" s="44"/>
    </row>
    <row r="338" spans="1:55" ht="13">
      <c r="A338" s="3"/>
      <c r="B338" s="3"/>
      <c r="C338" s="3"/>
      <c r="D338" s="3"/>
      <c r="E338" s="3"/>
      <c r="F338" s="28"/>
      <c r="G338" s="28"/>
      <c r="H338" s="3"/>
      <c r="I338" s="3"/>
      <c r="J338" s="44"/>
      <c r="U338" s="3"/>
      <c r="V338" s="3"/>
      <c r="W338" s="3"/>
      <c r="X338" s="3"/>
      <c r="Y338" s="3"/>
      <c r="Z338" s="28"/>
      <c r="AA338" s="28"/>
      <c r="AB338" s="3"/>
      <c r="AD338" s="44"/>
      <c r="AO338" s="3"/>
      <c r="AP338" s="3"/>
      <c r="AQ338" s="3"/>
      <c r="AR338" s="3"/>
      <c r="AS338" s="3"/>
      <c r="AT338" s="28"/>
      <c r="AU338" s="28"/>
      <c r="AV338" s="3"/>
      <c r="AX338" s="44"/>
      <c r="BC338" s="44"/>
    </row>
    <row r="339" spans="1:55" ht="13">
      <c r="A339" s="3"/>
      <c r="B339" s="3"/>
      <c r="C339" s="3"/>
      <c r="D339" s="3"/>
      <c r="E339" s="3"/>
      <c r="F339" s="28"/>
      <c r="G339" s="28"/>
      <c r="H339" s="3"/>
      <c r="I339" s="3"/>
      <c r="J339" s="44"/>
      <c r="U339" s="3"/>
      <c r="V339" s="3"/>
      <c r="W339" s="3"/>
      <c r="X339" s="3"/>
      <c r="Y339" s="3"/>
      <c r="Z339" s="28"/>
      <c r="AA339" s="28"/>
      <c r="AB339" s="3"/>
      <c r="AD339" s="44"/>
      <c r="AO339" s="3"/>
      <c r="AP339" s="3"/>
      <c r="AQ339" s="3"/>
      <c r="AR339" s="3"/>
      <c r="AS339" s="3"/>
      <c r="AT339" s="28"/>
      <c r="AU339" s="28"/>
      <c r="AV339" s="3"/>
      <c r="AX339" s="44"/>
      <c r="BC339" s="44"/>
    </row>
    <row r="340" spans="1:55" ht="13">
      <c r="A340" s="3"/>
      <c r="B340" s="3"/>
      <c r="C340" s="3"/>
      <c r="D340" s="3"/>
      <c r="E340" s="3"/>
      <c r="F340" s="28"/>
      <c r="G340" s="28"/>
      <c r="H340" s="3"/>
      <c r="I340" s="3"/>
      <c r="J340" s="44"/>
      <c r="U340" s="3"/>
      <c r="V340" s="3"/>
      <c r="W340" s="3"/>
      <c r="X340" s="3"/>
      <c r="Y340" s="3"/>
      <c r="Z340" s="28"/>
      <c r="AA340" s="28"/>
      <c r="AB340" s="3"/>
      <c r="AD340" s="44"/>
      <c r="AO340" s="3"/>
      <c r="AP340" s="3"/>
      <c r="AQ340" s="3"/>
      <c r="AR340" s="3"/>
      <c r="AS340" s="3"/>
      <c r="AT340" s="28"/>
      <c r="AU340" s="28"/>
      <c r="AV340" s="3"/>
      <c r="AX340" s="44"/>
      <c r="BC340" s="44"/>
    </row>
    <row r="341" spans="1:55" ht="13">
      <c r="A341" s="3"/>
      <c r="B341" s="3"/>
      <c r="C341" s="3"/>
      <c r="D341" s="3"/>
      <c r="E341" s="3"/>
      <c r="F341" s="28"/>
      <c r="G341" s="28"/>
      <c r="H341" s="3"/>
      <c r="I341" s="3"/>
      <c r="J341" s="44"/>
      <c r="U341" s="3"/>
      <c r="V341" s="3"/>
      <c r="W341" s="3"/>
      <c r="X341" s="3"/>
      <c r="Y341" s="3"/>
      <c r="Z341" s="28"/>
      <c r="AA341" s="28"/>
      <c r="AB341" s="3"/>
      <c r="AD341" s="44"/>
      <c r="AO341" s="3"/>
      <c r="AP341" s="3"/>
      <c r="AQ341" s="3"/>
      <c r="AR341" s="3"/>
      <c r="AS341" s="3"/>
      <c r="AT341" s="28"/>
      <c r="AU341" s="28"/>
      <c r="AV341" s="3"/>
      <c r="AX341" s="44"/>
      <c r="BC341" s="44"/>
    </row>
    <row r="342" spans="1:55" ht="13">
      <c r="A342" s="3"/>
      <c r="B342" s="3"/>
      <c r="C342" s="3"/>
      <c r="D342" s="3"/>
      <c r="E342" s="3"/>
      <c r="F342" s="28"/>
      <c r="G342" s="28"/>
      <c r="H342" s="3"/>
      <c r="I342" s="3"/>
      <c r="J342" s="44"/>
      <c r="U342" s="3"/>
      <c r="V342" s="3"/>
      <c r="W342" s="3"/>
      <c r="X342" s="3"/>
      <c r="Y342" s="3"/>
      <c r="Z342" s="28"/>
      <c r="AA342" s="28"/>
      <c r="AB342" s="3"/>
      <c r="AD342" s="44"/>
      <c r="AO342" s="3"/>
      <c r="AP342" s="3"/>
      <c r="AQ342" s="3"/>
      <c r="AR342" s="3"/>
      <c r="AS342" s="3"/>
      <c r="AT342" s="28"/>
      <c r="AU342" s="28"/>
      <c r="AV342" s="3"/>
      <c r="AX342" s="44"/>
      <c r="BC342" s="44"/>
    </row>
    <row r="343" spans="1:55" ht="13">
      <c r="A343" s="3"/>
      <c r="B343" s="3"/>
      <c r="C343" s="3"/>
      <c r="D343" s="3"/>
      <c r="E343" s="3"/>
      <c r="F343" s="28"/>
      <c r="G343" s="28"/>
      <c r="H343" s="3"/>
      <c r="I343" s="3"/>
      <c r="J343" s="44"/>
      <c r="U343" s="3"/>
      <c r="V343" s="3"/>
      <c r="W343" s="3"/>
      <c r="X343" s="3"/>
      <c r="Y343" s="3"/>
      <c r="Z343" s="28"/>
      <c r="AA343" s="28"/>
      <c r="AB343" s="3"/>
      <c r="AD343" s="44"/>
      <c r="AO343" s="3"/>
      <c r="AP343" s="3"/>
      <c r="AQ343" s="3"/>
      <c r="AR343" s="3"/>
      <c r="AS343" s="3"/>
      <c r="AT343" s="28"/>
      <c r="AU343" s="28"/>
      <c r="AV343" s="3"/>
      <c r="AX343" s="44"/>
      <c r="BC343" s="44"/>
    </row>
    <row r="344" spans="1:55" ht="13">
      <c r="A344" s="3"/>
      <c r="B344" s="3"/>
      <c r="C344" s="3"/>
      <c r="D344" s="3"/>
      <c r="E344" s="3"/>
      <c r="F344" s="28"/>
      <c r="G344" s="28"/>
      <c r="H344" s="3"/>
      <c r="I344" s="3"/>
      <c r="J344" s="44"/>
      <c r="U344" s="3"/>
      <c r="V344" s="3"/>
      <c r="W344" s="3"/>
      <c r="X344" s="3"/>
      <c r="Y344" s="3"/>
      <c r="Z344" s="28"/>
      <c r="AA344" s="28"/>
      <c r="AB344" s="3"/>
      <c r="AD344" s="44"/>
      <c r="AO344" s="3"/>
      <c r="AP344" s="3"/>
      <c r="AQ344" s="3"/>
      <c r="AR344" s="3"/>
      <c r="AS344" s="3"/>
      <c r="AT344" s="28"/>
      <c r="AU344" s="28"/>
      <c r="AV344" s="3"/>
      <c r="AX344" s="44"/>
      <c r="BC344" s="44"/>
    </row>
    <row r="345" spans="1:55" ht="13">
      <c r="A345" s="3"/>
      <c r="B345" s="3"/>
      <c r="C345" s="3"/>
      <c r="D345" s="3"/>
      <c r="E345" s="3"/>
      <c r="F345" s="28"/>
      <c r="G345" s="28"/>
      <c r="H345" s="3"/>
      <c r="I345" s="3"/>
      <c r="J345" s="44"/>
      <c r="U345" s="3"/>
      <c r="V345" s="3"/>
      <c r="W345" s="3"/>
      <c r="X345" s="3"/>
      <c r="Y345" s="3"/>
      <c r="Z345" s="28"/>
      <c r="AA345" s="28"/>
      <c r="AB345" s="3"/>
      <c r="AD345" s="44"/>
      <c r="AO345" s="3"/>
      <c r="AP345" s="3"/>
      <c r="AQ345" s="3"/>
      <c r="AR345" s="3"/>
      <c r="AS345" s="3"/>
      <c r="AT345" s="28"/>
      <c r="AU345" s="28"/>
      <c r="AV345" s="3"/>
      <c r="AX345" s="44"/>
      <c r="BC345" s="44"/>
    </row>
    <row r="346" spans="1:55" ht="13">
      <c r="A346" s="3"/>
      <c r="B346" s="3"/>
      <c r="C346" s="3"/>
      <c r="D346" s="3"/>
      <c r="E346" s="3"/>
      <c r="F346" s="28"/>
      <c r="G346" s="28"/>
      <c r="H346" s="3"/>
      <c r="I346" s="3"/>
      <c r="J346" s="44"/>
      <c r="U346" s="3"/>
      <c r="V346" s="3"/>
      <c r="W346" s="3"/>
      <c r="X346" s="3"/>
      <c r="Y346" s="3"/>
      <c r="Z346" s="28"/>
      <c r="AA346" s="28"/>
      <c r="AB346" s="3"/>
      <c r="AD346" s="44"/>
      <c r="AO346" s="3"/>
      <c r="AP346" s="3"/>
      <c r="AQ346" s="3"/>
      <c r="AR346" s="3"/>
      <c r="AS346" s="3"/>
      <c r="AT346" s="28"/>
      <c r="AU346" s="28"/>
      <c r="AV346" s="3"/>
      <c r="AX346" s="44"/>
      <c r="BC346" s="44"/>
    </row>
    <row r="347" spans="1:55" ht="13">
      <c r="A347" s="3"/>
      <c r="B347" s="3"/>
      <c r="C347" s="3"/>
      <c r="D347" s="3"/>
      <c r="E347" s="3"/>
      <c r="F347" s="28"/>
      <c r="G347" s="28"/>
      <c r="H347" s="3"/>
      <c r="I347" s="3"/>
      <c r="J347" s="44"/>
      <c r="U347" s="3"/>
      <c r="V347" s="3"/>
      <c r="W347" s="3"/>
      <c r="X347" s="3"/>
      <c r="Y347" s="3"/>
      <c r="Z347" s="28"/>
      <c r="AA347" s="28"/>
      <c r="AB347" s="3"/>
      <c r="AD347" s="44"/>
      <c r="AO347" s="3"/>
      <c r="AP347" s="3"/>
      <c r="AQ347" s="3"/>
      <c r="AR347" s="3"/>
      <c r="AS347" s="3"/>
      <c r="AT347" s="28"/>
      <c r="AU347" s="28"/>
      <c r="AV347" s="3"/>
      <c r="AX347" s="44"/>
      <c r="BC347" s="44"/>
    </row>
    <row r="348" spans="1:55" ht="13">
      <c r="A348" s="3"/>
      <c r="B348" s="3"/>
      <c r="C348" s="3"/>
      <c r="D348" s="3"/>
      <c r="E348" s="3"/>
      <c r="F348" s="28"/>
      <c r="G348" s="28"/>
      <c r="H348" s="3"/>
      <c r="I348" s="3"/>
      <c r="J348" s="44"/>
      <c r="U348" s="3"/>
      <c r="V348" s="3"/>
      <c r="W348" s="3"/>
      <c r="X348" s="3"/>
      <c r="Y348" s="3"/>
      <c r="Z348" s="28"/>
      <c r="AA348" s="28"/>
      <c r="AB348" s="3"/>
      <c r="AD348" s="44"/>
      <c r="AO348" s="3"/>
      <c r="AP348" s="3"/>
      <c r="AQ348" s="3"/>
      <c r="AR348" s="3"/>
      <c r="AS348" s="3"/>
      <c r="AT348" s="28"/>
      <c r="AU348" s="28"/>
      <c r="AV348" s="3"/>
      <c r="AX348" s="44"/>
      <c r="BC348" s="44"/>
    </row>
    <row r="349" spans="1:55" ht="13">
      <c r="A349" s="3"/>
      <c r="B349" s="3"/>
      <c r="C349" s="3"/>
      <c r="D349" s="3"/>
      <c r="E349" s="3"/>
      <c r="F349" s="28"/>
      <c r="G349" s="28"/>
      <c r="H349" s="3"/>
      <c r="I349" s="3"/>
      <c r="J349" s="44"/>
      <c r="U349" s="3"/>
      <c r="V349" s="3"/>
      <c r="W349" s="3"/>
      <c r="X349" s="3"/>
      <c r="Y349" s="3"/>
      <c r="Z349" s="28"/>
      <c r="AA349" s="28"/>
      <c r="AB349" s="3"/>
      <c r="AD349" s="44"/>
      <c r="AO349" s="3"/>
      <c r="AP349" s="3"/>
      <c r="AQ349" s="3"/>
      <c r="AR349" s="3"/>
      <c r="AS349" s="3"/>
      <c r="AT349" s="28"/>
      <c r="AU349" s="28"/>
      <c r="AV349" s="3"/>
      <c r="AX349" s="44"/>
      <c r="BC349" s="44"/>
    </row>
    <row r="350" spans="1:55" ht="13">
      <c r="A350" s="3"/>
      <c r="B350" s="3"/>
      <c r="C350" s="3"/>
      <c r="D350" s="3"/>
      <c r="E350" s="3"/>
      <c r="F350" s="28"/>
      <c r="G350" s="28"/>
      <c r="H350" s="3"/>
      <c r="I350" s="3"/>
      <c r="J350" s="44"/>
      <c r="U350" s="3"/>
      <c r="V350" s="3"/>
      <c r="W350" s="3"/>
      <c r="X350" s="3"/>
      <c r="Y350" s="3"/>
      <c r="Z350" s="28"/>
      <c r="AA350" s="28"/>
      <c r="AB350" s="3"/>
      <c r="AD350" s="44"/>
      <c r="AO350" s="3"/>
      <c r="AP350" s="3"/>
      <c r="AQ350" s="3"/>
      <c r="AR350" s="3"/>
      <c r="AS350" s="3"/>
      <c r="AT350" s="28"/>
      <c r="AU350" s="28"/>
      <c r="AV350" s="3"/>
      <c r="AX350" s="44"/>
      <c r="BC350" s="44"/>
    </row>
    <row r="351" spans="1:55" ht="13">
      <c r="A351" s="3"/>
      <c r="B351" s="3"/>
      <c r="C351" s="3"/>
      <c r="D351" s="3"/>
      <c r="E351" s="3"/>
      <c r="F351" s="28"/>
      <c r="G351" s="28"/>
      <c r="H351" s="3"/>
      <c r="I351" s="3"/>
      <c r="J351" s="44"/>
      <c r="U351" s="3"/>
      <c r="V351" s="3"/>
      <c r="W351" s="3"/>
      <c r="X351" s="3"/>
      <c r="Y351" s="3"/>
      <c r="Z351" s="28"/>
      <c r="AA351" s="28"/>
      <c r="AB351" s="3"/>
      <c r="AD351" s="44"/>
      <c r="AO351" s="3"/>
      <c r="AP351" s="3"/>
      <c r="AQ351" s="3"/>
      <c r="AR351" s="3"/>
      <c r="AS351" s="3"/>
      <c r="AT351" s="28"/>
      <c r="AU351" s="28"/>
      <c r="AV351" s="3"/>
      <c r="AX351" s="44"/>
      <c r="BC351" s="44"/>
    </row>
    <row r="352" spans="1:55" ht="13">
      <c r="A352" s="3"/>
      <c r="B352" s="3"/>
      <c r="C352" s="3"/>
      <c r="D352" s="3"/>
      <c r="E352" s="3"/>
      <c r="F352" s="28"/>
      <c r="G352" s="28"/>
      <c r="H352" s="3"/>
      <c r="I352" s="3"/>
      <c r="J352" s="44"/>
      <c r="U352" s="3"/>
      <c r="V352" s="3"/>
      <c r="W352" s="3"/>
      <c r="X352" s="3"/>
      <c r="Y352" s="3"/>
      <c r="Z352" s="28"/>
      <c r="AA352" s="28"/>
      <c r="AB352" s="3"/>
      <c r="AD352" s="44"/>
      <c r="AO352" s="3"/>
      <c r="AP352" s="3"/>
      <c r="AQ352" s="3"/>
      <c r="AR352" s="3"/>
      <c r="AS352" s="3"/>
      <c r="AT352" s="28"/>
      <c r="AU352" s="28"/>
      <c r="AV352" s="3"/>
      <c r="AX352" s="44"/>
      <c r="BC352" s="44"/>
    </row>
    <row r="353" spans="1:55" ht="13">
      <c r="A353" s="3"/>
      <c r="B353" s="3"/>
      <c r="C353" s="3"/>
      <c r="D353" s="3"/>
      <c r="E353" s="3"/>
      <c r="F353" s="28"/>
      <c r="G353" s="28"/>
      <c r="H353" s="3"/>
      <c r="I353" s="3"/>
      <c r="J353" s="44"/>
      <c r="U353" s="3"/>
      <c r="V353" s="3"/>
      <c r="W353" s="3"/>
      <c r="X353" s="3"/>
      <c r="Y353" s="3"/>
      <c r="Z353" s="28"/>
      <c r="AA353" s="28"/>
      <c r="AB353" s="3"/>
      <c r="AD353" s="44"/>
      <c r="AO353" s="3"/>
      <c r="AP353" s="3"/>
      <c r="AQ353" s="3"/>
      <c r="AR353" s="3"/>
      <c r="AS353" s="3"/>
      <c r="AT353" s="28"/>
      <c r="AU353" s="28"/>
      <c r="AV353" s="3"/>
      <c r="AX353" s="44"/>
      <c r="BC353" s="44"/>
    </row>
    <row r="354" spans="1:55" ht="13">
      <c r="A354" s="3"/>
      <c r="B354" s="3"/>
      <c r="C354" s="3"/>
      <c r="D354" s="3"/>
      <c r="E354" s="3"/>
      <c r="F354" s="28"/>
      <c r="G354" s="28"/>
      <c r="H354" s="3"/>
      <c r="I354" s="3"/>
      <c r="J354" s="44"/>
      <c r="U354" s="3"/>
      <c r="V354" s="3"/>
      <c r="W354" s="3"/>
      <c r="X354" s="3"/>
      <c r="Y354" s="3"/>
      <c r="Z354" s="28"/>
      <c r="AA354" s="28"/>
      <c r="AB354" s="3"/>
      <c r="AD354" s="44"/>
      <c r="AO354" s="3"/>
      <c r="AP354" s="3"/>
      <c r="AQ354" s="3"/>
      <c r="AR354" s="3"/>
      <c r="AS354" s="3"/>
      <c r="AT354" s="28"/>
      <c r="AU354" s="28"/>
      <c r="AV354" s="3"/>
      <c r="AX354" s="44"/>
      <c r="BC354" s="44"/>
    </row>
    <row r="355" spans="1:55" ht="13">
      <c r="A355" s="3"/>
      <c r="B355" s="3"/>
      <c r="C355" s="3"/>
      <c r="D355" s="3"/>
      <c r="E355" s="3"/>
      <c r="F355" s="28"/>
      <c r="G355" s="28"/>
      <c r="H355" s="3"/>
      <c r="I355" s="3"/>
      <c r="J355" s="44"/>
      <c r="U355" s="3"/>
      <c r="V355" s="3"/>
      <c r="W355" s="3"/>
      <c r="X355" s="3"/>
      <c r="Y355" s="3"/>
      <c r="Z355" s="28"/>
      <c r="AA355" s="28"/>
      <c r="AB355" s="3"/>
      <c r="AD355" s="44"/>
      <c r="AO355" s="3"/>
      <c r="AP355" s="3"/>
      <c r="AQ355" s="3"/>
      <c r="AR355" s="3"/>
      <c r="AS355" s="3"/>
      <c r="AT355" s="28"/>
      <c r="AU355" s="28"/>
      <c r="AV355" s="3"/>
      <c r="AX355" s="44"/>
      <c r="BC355" s="44"/>
    </row>
    <row r="356" spans="1:55" ht="13">
      <c r="A356" s="3"/>
      <c r="B356" s="3"/>
      <c r="C356" s="3"/>
      <c r="D356" s="3"/>
      <c r="E356" s="3"/>
      <c r="F356" s="28"/>
      <c r="G356" s="28"/>
      <c r="H356" s="3"/>
      <c r="I356" s="3"/>
      <c r="J356" s="44"/>
      <c r="U356" s="3"/>
      <c r="V356" s="3"/>
      <c r="W356" s="3"/>
      <c r="X356" s="3"/>
      <c r="Y356" s="3"/>
      <c r="Z356" s="28"/>
      <c r="AA356" s="28"/>
      <c r="AB356" s="3"/>
      <c r="AD356" s="44"/>
      <c r="AO356" s="3"/>
      <c r="AP356" s="3"/>
      <c r="AQ356" s="3"/>
      <c r="AR356" s="3"/>
      <c r="AS356" s="3"/>
      <c r="AT356" s="28"/>
      <c r="AU356" s="28"/>
      <c r="AV356" s="3"/>
      <c r="AX356" s="44"/>
      <c r="BC356" s="44"/>
    </row>
    <row r="357" spans="1:55" ht="13">
      <c r="A357" s="3"/>
      <c r="B357" s="3"/>
      <c r="C357" s="3"/>
      <c r="D357" s="3"/>
      <c r="E357" s="3"/>
      <c r="F357" s="28"/>
      <c r="G357" s="28"/>
      <c r="H357" s="3"/>
      <c r="I357" s="3"/>
      <c r="J357" s="44"/>
      <c r="U357" s="3"/>
      <c r="V357" s="3"/>
      <c r="W357" s="3"/>
      <c r="X357" s="3"/>
      <c r="Y357" s="3"/>
      <c r="Z357" s="28"/>
      <c r="AA357" s="28"/>
      <c r="AB357" s="3"/>
      <c r="AD357" s="44"/>
      <c r="AO357" s="3"/>
      <c r="AP357" s="3"/>
      <c r="AQ357" s="3"/>
      <c r="AR357" s="3"/>
      <c r="AS357" s="3"/>
      <c r="AT357" s="28"/>
      <c r="AU357" s="28"/>
      <c r="AV357" s="3"/>
      <c r="AX357" s="44"/>
      <c r="BC357" s="44"/>
    </row>
    <row r="358" spans="1:55" ht="13">
      <c r="A358" s="3"/>
      <c r="B358" s="3"/>
      <c r="C358" s="3"/>
      <c r="D358" s="3"/>
      <c r="E358" s="3"/>
      <c r="F358" s="28"/>
      <c r="G358" s="28"/>
      <c r="H358" s="3"/>
      <c r="I358" s="3"/>
      <c r="J358" s="44"/>
      <c r="U358" s="3"/>
      <c r="V358" s="3"/>
      <c r="W358" s="3"/>
      <c r="X358" s="3"/>
      <c r="Y358" s="3"/>
      <c r="Z358" s="28"/>
      <c r="AA358" s="28"/>
      <c r="AB358" s="3"/>
      <c r="AD358" s="44"/>
      <c r="AO358" s="3"/>
      <c r="AP358" s="3"/>
      <c r="AQ358" s="3"/>
      <c r="AR358" s="3"/>
      <c r="AS358" s="3"/>
      <c r="AT358" s="28"/>
      <c r="AU358" s="28"/>
      <c r="AV358" s="3"/>
      <c r="AX358" s="44"/>
      <c r="BC358" s="44"/>
    </row>
    <row r="359" spans="1:55" ht="13">
      <c r="A359" s="3"/>
      <c r="B359" s="3"/>
      <c r="C359" s="3"/>
      <c r="D359" s="3"/>
      <c r="E359" s="3"/>
      <c r="F359" s="28"/>
      <c r="G359" s="28"/>
      <c r="H359" s="3"/>
      <c r="I359" s="3"/>
      <c r="J359" s="44"/>
      <c r="U359" s="3"/>
      <c r="V359" s="3"/>
      <c r="W359" s="3"/>
      <c r="X359" s="3"/>
      <c r="Y359" s="3"/>
      <c r="Z359" s="28"/>
      <c r="AA359" s="28"/>
      <c r="AB359" s="3"/>
      <c r="AD359" s="44"/>
      <c r="AO359" s="3"/>
      <c r="AP359" s="3"/>
      <c r="AQ359" s="3"/>
      <c r="AR359" s="3"/>
      <c r="AS359" s="3"/>
      <c r="AT359" s="28"/>
      <c r="AU359" s="28"/>
      <c r="AV359" s="3"/>
      <c r="AX359" s="44"/>
      <c r="BC359" s="44"/>
    </row>
    <row r="360" spans="1:55" ht="13">
      <c r="A360" s="3"/>
      <c r="B360" s="3"/>
      <c r="C360" s="3"/>
      <c r="D360" s="3"/>
      <c r="E360" s="3"/>
      <c r="F360" s="28"/>
      <c r="G360" s="28"/>
      <c r="H360" s="3"/>
      <c r="I360" s="3"/>
      <c r="J360" s="44"/>
      <c r="U360" s="3"/>
      <c r="V360" s="3"/>
      <c r="W360" s="3"/>
      <c r="X360" s="3"/>
      <c r="Y360" s="3"/>
      <c r="Z360" s="28"/>
      <c r="AA360" s="28"/>
      <c r="AB360" s="3"/>
      <c r="AD360" s="44"/>
      <c r="AO360" s="3"/>
      <c r="AP360" s="3"/>
      <c r="AQ360" s="3"/>
      <c r="AR360" s="3"/>
      <c r="AS360" s="3"/>
      <c r="AT360" s="28"/>
      <c r="AU360" s="28"/>
      <c r="AV360" s="3"/>
      <c r="AX360" s="44"/>
      <c r="BC360" s="44"/>
    </row>
    <row r="361" spans="1:55" ht="13">
      <c r="A361" s="3"/>
      <c r="B361" s="3"/>
      <c r="C361" s="3"/>
      <c r="D361" s="3"/>
      <c r="E361" s="3"/>
      <c r="F361" s="28"/>
      <c r="G361" s="28"/>
      <c r="H361" s="3"/>
      <c r="I361" s="3"/>
      <c r="J361" s="44"/>
      <c r="U361" s="3"/>
      <c r="V361" s="3"/>
      <c r="W361" s="3"/>
      <c r="X361" s="3"/>
      <c r="Y361" s="3"/>
      <c r="Z361" s="28"/>
      <c r="AA361" s="28"/>
      <c r="AB361" s="3"/>
      <c r="AD361" s="44"/>
      <c r="AO361" s="3"/>
      <c r="AP361" s="3"/>
      <c r="AQ361" s="3"/>
      <c r="AR361" s="3"/>
      <c r="AS361" s="3"/>
      <c r="AT361" s="28"/>
      <c r="AU361" s="28"/>
      <c r="AV361" s="3"/>
      <c r="AX361" s="44"/>
      <c r="BC361" s="44"/>
    </row>
    <row r="362" spans="1:55" ht="13">
      <c r="A362" s="3"/>
      <c r="B362" s="3"/>
      <c r="C362" s="3"/>
      <c r="D362" s="3"/>
      <c r="E362" s="3"/>
      <c r="F362" s="28"/>
      <c r="G362" s="28"/>
      <c r="H362" s="3"/>
      <c r="I362" s="3"/>
      <c r="J362" s="44"/>
      <c r="U362" s="3"/>
      <c r="V362" s="3"/>
      <c r="W362" s="3"/>
      <c r="X362" s="3"/>
      <c r="Y362" s="3"/>
      <c r="Z362" s="28"/>
      <c r="AA362" s="28"/>
      <c r="AB362" s="3"/>
      <c r="AD362" s="44"/>
      <c r="AO362" s="3"/>
      <c r="AP362" s="3"/>
      <c r="AQ362" s="3"/>
      <c r="AR362" s="3"/>
      <c r="AS362" s="3"/>
      <c r="AT362" s="28"/>
      <c r="AU362" s="28"/>
      <c r="AV362" s="3"/>
      <c r="AX362" s="44"/>
      <c r="BC362" s="44"/>
    </row>
    <row r="363" spans="1:55" ht="13">
      <c r="A363" s="3"/>
      <c r="B363" s="3"/>
      <c r="C363" s="3"/>
      <c r="D363" s="3"/>
      <c r="E363" s="3"/>
      <c r="F363" s="28"/>
      <c r="G363" s="28"/>
      <c r="H363" s="3"/>
      <c r="I363" s="3"/>
      <c r="J363" s="44"/>
      <c r="U363" s="3"/>
      <c r="V363" s="3"/>
      <c r="W363" s="3"/>
      <c r="X363" s="3"/>
      <c r="Y363" s="3"/>
      <c r="Z363" s="28"/>
      <c r="AA363" s="28"/>
      <c r="AB363" s="3"/>
      <c r="AD363" s="44"/>
      <c r="AO363" s="3"/>
      <c r="AP363" s="3"/>
      <c r="AQ363" s="3"/>
      <c r="AR363" s="3"/>
      <c r="AS363" s="3"/>
      <c r="AT363" s="28"/>
      <c r="AU363" s="28"/>
      <c r="AV363" s="3"/>
      <c r="AX363" s="44"/>
      <c r="BC363" s="44"/>
    </row>
    <row r="364" spans="1:55" ht="13">
      <c r="A364" s="3"/>
      <c r="B364" s="3"/>
      <c r="C364" s="3"/>
      <c r="D364" s="3"/>
      <c r="E364" s="3"/>
      <c r="F364" s="28"/>
      <c r="G364" s="28"/>
      <c r="H364" s="3"/>
      <c r="I364" s="3"/>
      <c r="J364" s="44"/>
      <c r="U364" s="3"/>
      <c r="V364" s="3"/>
      <c r="W364" s="3"/>
      <c r="X364" s="3"/>
      <c r="Y364" s="3"/>
      <c r="Z364" s="28"/>
      <c r="AA364" s="28"/>
      <c r="AB364" s="3"/>
      <c r="AD364" s="44"/>
      <c r="AO364" s="3"/>
      <c r="AP364" s="3"/>
      <c r="AQ364" s="3"/>
      <c r="AR364" s="3"/>
      <c r="AS364" s="3"/>
      <c r="AT364" s="28"/>
      <c r="AU364" s="28"/>
      <c r="AV364" s="3"/>
      <c r="AX364" s="44"/>
      <c r="BC364" s="44"/>
    </row>
    <row r="365" spans="1:55" ht="13">
      <c r="A365" s="3"/>
      <c r="B365" s="3"/>
      <c r="C365" s="3"/>
      <c r="D365" s="3"/>
      <c r="E365" s="3"/>
      <c r="F365" s="28"/>
      <c r="G365" s="28"/>
      <c r="H365" s="3"/>
      <c r="I365" s="3"/>
      <c r="J365" s="44"/>
      <c r="U365" s="3"/>
      <c r="V365" s="3"/>
      <c r="W365" s="3"/>
      <c r="X365" s="3"/>
      <c r="Y365" s="3"/>
      <c r="Z365" s="28"/>
      <c r="AA365" s="28"/>
      <c r="AB365" s="3"/>
      <c r="AD365" s="44"/>
      <c r="AO365" s="3"/>
      <c r="AP365" s="3"/>
      <c r="AQ365" s="3"/>
      <c r="AR365" s="3"/>
      <c r="AS365" s="3"/>
      <c r="AT365" s="28"/>
      <c r="AU365" s="28"/>
      <c r="AV365" s="3"/>
      <c r="AX365" s="44"/>
      <c r="BC365" s="44"/>
    </row>
    <row r="366" spans="1:55" ht="13">
      <c r="A366" s="3"/>
      <c r="B366" s="3"/>
      <c r="C366" s="3"/>
      <c r="D366" s="3"/>
      <c r="E366" s="3"/>
      <c r="F366" s="28"/>
      <c r="G366" s="28"/>
      <c r="H366" s="3"/>
      <c r="I366" s="3"/>
      <c r="J366" s="44"/>
      <c r="U366" s="3"/>
      <c r="V366" s="3"/>
      <c r="W366" s="3"/>
      <c r="X366" s="3"/>
      <c r="Y366" s="3"/>
      <c r="Z366" s="28"/>
      <c r="AA366" s="28"/>
      <c r="AB366" s="3"/>
      <c r="AD366" s="44"/>
      <c r="AO366" s="3"/>
      <c r="AP366" s="3"/>
      <c r="AQ366" s="3"/>
      <c r="AR366" s="3"/>
      <c r="AS366" s="3"/>
      <c r="AT366" s="28"/>
      <c r="AU366" s="28"/>
      <c r="AV366" s="3"/>
      <c r="AX366" s="44"/>
      <c r="BC366" s="44"/>
    </row>
    <row r="367" spans="1:55" ht="13">
      <c r="A367" s="3"/>
      <c r="B367" s="3"/>
      <c r="C367" s="3"/>
      <c r="D367" s="3"/>
      <c r="E367" s="3"/>
      <c r="F367" s="28"/>
      <c r="G367" s="28"/>
      <c r="H367" s="3"/>
      <c r="I367" s="3"/>
      <c r="J367" s="44"/>
      <c r="U367" s="3"/>
      <c r="V367" s="3"/>
      <c r="W367" s="3"/>
      <c r="X367" s="3"/>
      <c r="Y367" s="3"/>
      <c r="Z367" s="28"/>
      <c r="AA367" s="28"/>
      <c r="AB367" s="3"/>
      <c r="AD367" s="44"/>
      <c r="AO367" s="3"/>
      <c r="AP367" s="3"/>
      <c r="AQ367" s="3"/>
      <c r="AR367" s="3"/>
      <c r="AS367" s="3"/>
      <c r="AT367" s="28"/>
      <c r="AU367" s="28"/>
      <c r="AV367" s="3"/>
      <c r="AX367" s="44"/>
      <c r="BC367" s="44"/>
    </row>
    <row r="368" spans="1:55" ht="13">
      <c r="A368" s="3"/>
      <c r="B368" s="3"/>
      <c r="C368" s="3"/>
      <c r="D368" s="3"/>
      <c r="E368" s="3"/>
      <c r="F368" s="28"/>
      <c r="G368" s="28"/>
      <c r="H368" s="3"/>
      <c r="I368" s="3"/>
      <c r="J368" s="44"/>
      <c r="U368" s="3"/>
      <c r="V368" s="3"/>
      <c r="W368" s="3"/>
      <c r="X368" s="3"/>
      <c r="Y368" s="3"/>
      <c r="Z368" s="28"/>
      <c r="AA368" s="28"/>
      <c r="AB368" s="3"/>
      <c r="AD368" s="44"/>
      <c r="AO368" s="3"/>
      <c r="AP368" s="3"/>
      <c r="AQ368" s="3"/>
      <c r="AR368" s="3"/>
      <c r="AS368" s="3"/>
      <c r="AT368" s="28"/>
      <c r="AU368" s="28"/>
      <c r="AV368" s="3"/>
      <c r="AX368" s="44"/>
      <c r="BC368" s="44"/>
    </row>
    <row r="369" spans="1:55" ht="13">
      <c r="A369" s="3"/>
      <c r="B369" s="3"/>
      <c r="C369" s="3"/>
      <c r="D369" s="3"/>
      <c r="E369" s="3"/>
      <c r="F369" s="28"/>
      <c r="G369" s="28"/>
      <c r="H369" s="3"/>
      <c r="I369" s="3"/>
      <c r="J369" s="44"/>
      <c r="U369" s="3"/>
      <c r="V369" s="3"/>
      <c r="W369" s="3"/>
      <c r="X369" s="3"/>
      <c r="Y369" s="3"/>
      <c r="Z369" s="28"/>
      <c r="AA369" s="28"/>
      <c r="AB369" s="3"/>
      <c r="AD369" s="44"/>
      <c r="AO369" s="3"/>
      <c r="AP369" s="3"/>
      <c r="AQ369" s="3"/>
      <c r="AR369" s="3"/>
      <c r="AS369" s="3"/>
      <c r="AT369" s="28"/>
      <c r="AU369" s="28"/>
      <c r="AV369" s="3"/>
      <c r="AX369" s="44"/>
      <c r="BC369" s="44"/>
    </row>
    <row r="370" spans="1:55" ht="13">
      <c r="A370" s="3"/>
      <c r="B370" s="3"/>
      <c r="C370" s="3"/>
      <c r="D370" s="3"/>
      <c r="E370" s="3"/>
      <c r="F370" s="28"/>
      <c r="G370" s="28"/>
      <c r="H370" s="3"/>
      <c r="I370" s="3"/>
      <c r="J370" s="44"/>
      <c r="U370" s="3"/>
      <c r="V370" s="3"/>
      <c r="W370" s="3"/>
      <c r="X370" s="3"/>
      <c r="Y370" s="3"/>
      <c r="Z370" s="28"/>
      <c r="AA370" s="28"/>
      <c r="AB370" s="3"/>
      <c r="AD370" s="44"/>
      <c r="AO370" s="3"/>
      <c r="AP370" s="3"/>
      <c r="AQ370" s="3"/>
      <c r="AR370" s="3"/>
      <c r="AS370" s="3"/>
      <c r="AT370" s="28"/>
      <c r="AU370" s="28"/>
      <c r="AV370" s="3"/>
      <c r="AX370" s="44"/>
      <c r="BC370" s="44"/>
    </row>
    <row r="371" spans="1:55" ht="13">
      <c r="A371" s="3"/>
      <c r="B371" s="3"/>
      <c r="C371" s="3"/>
      <c r="D371" s="3"/>
      <c r="E371" s="3"/>
      <c r="F371" s="28"/>
      <c r="G371" s="28"/>
      <c r="H371" s="3"/>
      <c r="I371" s="3"/>
      <c r="J371" s="44"/>
      <c r="U371" s="3"/>
      <c r="V371" s="3"/>
      <c r="W371" s="3"/>
      <c r="X371" s="3"/>
      <c r="Y371" s="3"/>
      <c r="Z371" s="28"/>
      <c r="AA371" s="28"/>
      <c r="AB371" s="3"/>
      <c r="AD371" s="44"/>
      <c r="AO371" s="3"/>
      <c r="AP371" s="3"/>
      <c r="AQ371" s="3"/>
      <c r="AR371" s="3"/>
      <c r="AS371" s="3"/>
      <c r="AT371" s="28"/>
      <c r="AU371" s="28"/>
      <c r="AV371" s="3"/>
      <c r="AX371" s="44"/>
      <c r="BC371" s="44"/>
    </row>
    <row r="372" spans="1:55" ht="13">
      <c r="A372" s="3"/>
      <c r="B372" s="3"/>
      <c r="C372" s="3"/>
      <c r="D372" s="3"/>
      <c r="E372" s="3"/>
      <c r="F372" s="28"/>
      <c r="G372" s="28"/>
      <c r="H372" s="3"/>
      <c r="I372" s="3"/>
      <c r="J372" s="44"/>
      <c r="U372" s="3"/>
      <c r="V372" s="3"/>
      <c r="W372" s="3"/>
      <c r="X372" s="3"/>
      <c r="Y372" s="3"/>
      <c r="Z372" s="28"/>
      <c r="AA372" s="28"/>
      <c r="AB372" s="3"/>
      <c r="AD372" s="44"/>
      <c r="AO372" s="3"/>
      <c r="AP372" s="3"/>
      <c r="AQ372" s="3"/>
      <c r="AR372" s="3"/>
      <c r="AS372" s="3"/>
      <c r="AT372" s="28"/>
      <c r="AU372" s="28"/>
      <c r="AV372" s="3"/>
      <c r="AX372" s="44"/>
      <c r="BC372" s="44"/>
    </row>
    <row r="373" spans="1:55" ht="13">
      <c r="A373" s="3"/>
      <c r="B373" s="3"/>
      <c r="C373" s="3"/>
      <c r="D373" s="3"/>
      <c r="E373" s="3"/>
      <c r="F373" s="28"/>
      <c r="G373" s="28"/>
      <c r="H373" s="3"/>
      <c r="I373" s="3"/>
      <c r="J373" s="44"/>
      <c r="U373" s="3"/>
      <c r="V373" s="3"/>
      <c r="W373" s="3"/>
      <c r="X373" s="3"/>
      <c r="Y373" s="3"/>
      <c r="Z373" s="28"/>
      <c r="AA373" s="28"/>
      <c r="AB373" s="3"/>
      <c r="AD373" s="44"/>
      <c r="AO373" s="3"/>
      <c r="AP373" s="3"/>
      <c r="AQ373" s="3"/>
      <c r="AR373" s="3"/>
      <c r="AS373" s="3"/>
      <c r="AT373" s="28"/>
      <c r="AU373" s="28"/>
      <c r="AV373" s="3"/>
      <c r="AX373" s="44"/>
      <c r="BC373" s="44"/>
    </row>
    <row r="374" spans="1:55" ht="13">
      <c r="A374" s="3"/>
      <c r="B374" s="3"/>
      <c r="C374" s="3"/>
      <c r="D374" s="3"/>
      <c r="E374" s="3"/>
      <c r="F374" s="28"/>
      <c r="G374" s="28"/>
      <c r="H374" s="3"/>
      <c r="I374" s="3"/>
      <c r="J374" s="44"/>
      <c r="U374" s="3"/>
      <c r="V374" s="3"/>
      <c r="W374" s="3"/>
      <c r="X374" s="3"/>
      <c r="Y374" s="3"/>
      <c r="Z374" s="28"/>
      <c r="AA374" s="28"/>
      <c r="AB374" s="3"/>
      <c r="AD374" s="44"/>
      <c r="AO374" s="3"/>
      <c r="AP374" s="3"/>
      <c r="AQ374" s="3"/>
      <c r="AR374" s="3"/>
      <c r="AS374" s="3"/>
      <c r="AT374" s="28"/>
      <c r="AU374" s="28"/>
      <c r="AV374" s="3"/>
      <c r="AX374" s="44"/>
      <c r="BC374" s="44"/>
    </row>
    <row r="375" spans="1:55" ht="13">
      <c r="A375" s="3"/>
      <c r="B375" s="3"/>
      <c r="C375" s="3"/>
      <c r="D375" s="3"/>
      <c r="E375" s="3"/>
      <c r="F375" s="28"/>
      <c r="G375" s="28"/>
      <c r="H375" s="3"/>
      <c r="I375" s="3"/>
      <c r="J375" s="44"/>
      <c r="U375" s="3"/>
      <c r="V375" s="3"/>
      <c r="W375" s="3"/>
      <c r="X375" s="3"/>
      <c r="Y375" s="3"/>
      <c r="Z375" s="28"/>
      <c r="AA375" s="28"/>
      <c r="AB375" s="3"/>
      <c r="AD375" s="44"/>
      <c r="AO375" s="3"/>
      <c r="AP375" s="3"/>
      <c r="AQ375" s="3"/>
      <c r="AR375" s="3"/>
      <c r="AS375" s="3"/>
      <c r="AT375" s="28"/>
      <c r="AU375" s="28"/>
      <c r="AV375" s="3"/>
      <c r="AX375" s="44"/>
      <c r="BC375" s="44"/>
    </row>
    <row r="376" spans="1:55" ht="13">
      <c r="A376" s="3"/>
      <c r="B376" s="3"/>
      <c r="C376" s="3"/>
      <c r="D376" s="3"/>
      <c r="E376" s="3"/>
      <c r="F376" s="28"/>
      <c r="G376" s="28"/>
      <c r="H376" s="3"/>
      <c r="I376" s="3"/>
      <c r="J376" s="44"/>
      <c r="U376" s="3"/>
      <c r="V376" s="3"/>
      <c r="W376" s="3"/>
      <c r="X376" s="3"/>
      <c r="Y376" s="3"/>
      <c r="Z376" s="28"/>
      <c r="AA376" s="28"/>
      <c r="AB376" s="3"/>
      <c r="AD376" s="44"/>
      <c r="AO376" s="3"/>
      <c r="AP376" s="3"/>
      <c r="AQ376" s="3"/>
      <c r="AR376" s="3"/>
      <c r="AS376" s="3"/>
      <c r="AT376" s="28"/>
      <c r="AU376" s="28"/>
      <c r="AV376" s="3"/>
      <c r="AX376" s="44"/>
      <c r="BC376" s="44"/>
    </row>
    <row r="377" spans="1:55" ht="13">
      <c r="A377" s="3"/>
      <c r="B377" s="3"/>
      <c r="C377" s="3"/>
      <c r="D377" s="3"/>
      <c r="E377" s="3"/>
      <c r="F377" s="28"/>
      <c r="G377" s="28"/>
      <c r="H377" s="3"/>
      <c r="I377" s="3"/>
      <c r="J377" s="44"/>
      <c r="U377" s="3"/>
      <c r="V377" s="3"/>
      <c r="W377" s="3"/>
      <c r="X377" s="3"/>
      <c r="Y377" s="3"/>
      <c r="Z377" s="28"/>
      <c r="AA377" s="28"/>
      <c r="AB377" s="3"/>
      <c r="AD377" s="44"/>
      <c r="AO377" s="3"/>
      <c r="AP377" s="3"/>
      <c r="AQ377" s="3"/>
      <c r="AR377" s="3"/>
      <c r="AS377" s="3"/>
      <c r="AT377" s="28"/>
      <c r="AU377" s="28"/>
      <c r="AV377" s="3"/>
      <c r="AX377" s="44"/>
      <c r="BC377" s="44"/>
    </row>
    <row r="378" spans="1:55" ht="13">
      <c r="A378" s="3"/>
      <c r="B378" s="3"/>
      <c r="C378" s="3"/>
      <c r="D378" s="3"/>
      <c r="E378" s="3"/>
      <c r="F378" s="28"/>
      <c r="G378" s="28"/>
      <c r="H378" s="3"/>
      <c r="I378" s="3"/>
      <c r="J378" s="44"/>
      <c r="U378" s="3"/>
      <c r="V378" s="3"/>
      <c r="W378" s="3"/>
      <c r="X378" s="3"/>
      <c r="Y378" s="3"/>
      <c r="Z378" s="28"/>
      <c r="AA378" s="28"/>
      <c r="AB378" s="3"/>
      <c r="AD378" s="44"/>
      <c r="AO378" s="3"/>
      <c r="AP378" s="3"/>
      <c r="AQ378" s="3"/>
      <c r="AR378" s="3"/>
      <c r="AS378" s="3"/>
      <c r="AT378" s="28"/>
      <c r="AU378" s="28"/>
      <c r="AV378" s="3"/>
      <c r="AX378" s="44"/>
      <c r="BC378" s="44"/>
    </row>
    <row r="379" spans="1:55" ht="13">
      <c r="A379" s="3"/>
      <c r="B379" s="3"/>
      <c r="C379" s="3"/>
      <c r="D379" s="3"/>
      <c r="E379" s="3"/>
      <c r="F379" s="28"/>
      <c r="G379" s="28"/>
      <c r="H379" s="3"/>
      <c r="I379" s="3"/>
      <c r="J379" s="44"/>
      <c r="U379" s="3"/>
      <c r="V379" s="3"/>
      <c r="W379" s="3"/>
      <c r="X379" s="3"/>
      <c r="Y379" s="3"/>
      <c r="Z379" s="28"/>
      <c r="AA379" s="28"/>
      <c r="AB379" s="3"/>
      <c r="AD379" s="44"/>
      <c r="AO379" s="3"/>
      <c r="AP379" s="3"/>
      <c r="AQ379" s="3"/>
      <c r="AR379" s="3"/>
      <c r="AS379" s="3"/>
      <c r="AT379" s="28"/>
      <c r="AU379" s="28"/>
      <c r="AV379" s="3"/>
      <c r="AX379" s="44"/>
      <c r="BC379" s="44"/>
    </row>
    <row r="380" spans="1:55" ht="13">
      <c r="A380" s="3"/>
      <c r="B380" s="3"/>
      <c r="C380" s="3"/>
      <c r="D380" s="3"/>
      <c r="E380" s="3"/>
      <c r="F380" s="28"/>
      <c r="G380" s="28"/>
      <c r="H380" s="3"/>
      <c r="I380" s="3"/>
      <c r="J380" s="44"/>
      <c r="U380" s="3"/>
      <c r="V380" s="3"/>
      <c r="W380" s="3"/>
      <c r="X380" s="3"/>
      <c r="Y380" s="3"/>
      <c r="Z380" s="28"/>
      <c r="AA380" s="28"/>
      <c r="AB380" s="3"/>
      <c r="AD380" s="44"/>
      <c r="AO380" s="3"/>
      <c r="AP380" s="3"/>
      <c r="AQ380" s="3"/>
      <c r="AR380" s="3"/>
      <c r="AS380" s="3"/>
      <c r="AT380" s="28"/>
      <c r="AU380" s="28"/>
      <c r="AV380" s="3"/>
      <c r="AX380" s="44"/>
      <c r="BC380" s="44"/>
    </row>
    <row r="381" spans="1:55" ht="13">
      <c r="A381" s="3"/>
      <c r="B381" s="3"/>
      <c r="C381" s="3"/>
      <c r="D381" s="3"/>
      <c r="E381" s="3"/>
      <c r="F381" s="28"/>
      <c r="G381" s="28"/>
      <c r="H381" s="3"/>
      <c r="I381" s="3"/>
      <c r="J381" s="44"/>
      <c r="U381" s="3"/>
      <c r="V381" s="3"/>
      <c r="W381" s="3"/>
      <c r="X381" s="3"/>
      <c r="Y381" s="3"/>
      <c r="Z381" s="28"/>
      <c r="AA381" s="28"/>
      <c r="AB381" s="3"/>
      <c r="AD381" s="44"/>
      <c r="AO381" s="3"/>
      <c r="AP381" s="3"/>
      <c r="AQ381" s="3"/>
      <c r="AR381" s="3"/>
      <c r="AS381" s="3"/>
      <c r="AT381" s="28"/>
      <c r="AU381" s="28"/>
      <c r="AV381" s="3"/>
      <c r="AX381" s="44"/>
      <c r="BC381" s="44"/>
    </row>
    <row r="382" spans="1:55" ht="13">
      <c r="A382" s="3"/>
      <c r="B382" s="3"/>
      <c r="C382" s="3"/>
      <c r="D382" s="3"/>
      <c r="E382" s="3"/>
      <c r="F382" s="28"/>
      <c r="G382" s="28"/>
      <c r="H382" s="3"/>
      <c r="I382" s="3"/>
      <c r="J382" s="44"/>
      <c r="U382" s="3"/>
      <c r="V382" s="3"/>
      <c r="W382" s="3"/>
      <c r="X382" s="3"/>
      <c r="Y382" s="3"/>
      <c r="Z382" s="28"/>
      <c r="AA382" s="28"/>
      <c r="AB382" s="3"/>
      <c r="AD382" s="44"/>
      <c r="AO382" s="3"/>
      <c r="AP382" s="3"/>
      <c r="AQ382" s="3"/>
      <c r="AR382" s="3"/>
      <c r="AS382" s="3"/>
      <c r="AT382" s="28"/>
      <c r="AU382" s="28"/>
      <c r="AV382" s="3"/>
      <c r="AX382" s="44"/>
      <c r="BC382" s="44"/>
    </row>
    <row r="383" spans="1:55" ht="13">
      <c r="A383" s="3"/>
      <c r="B383" s="3"/>
      <c r="C383" s="3"/>
      <c r="D383" s="3"/>
      <c r="E383" s="3"/>
      <c r="F383" s="28"/>
      <c r="G383" s="28"/>
      <c r="H383" s="3"/>
      <c r="I383" s="3"/>
      <c r="J383" s="44"/>
      <c r="U383" s="3"/>
      <c r="V383" s="3"/>
      <c r="W383" s="3"/>
      <c r="X383" s="3"/>
      <c r="Y383" s="3"/>
      <c r="Z383" s="28"/>
      <c r="AA383" s="28"/>
      <c r="AB383" s="3"/>
      <c r="AD383" s="44"/>
      <c r="AO383" s="3"/>
      <c r="AP383" s="3"/>
      <c r="AQ383" s="3"/>
      <c r="AR383" s="3"/>
      <c r="AS383" s="3"/>
      <c r="AT383" s="28"/>
      <c r="AU383" s="28"/>
      <c r="AV383" s="3"/>
      <c r="AX383" s="44"/>
      <c r="BC383" s="44"/>
    </row>
    <row r="384" spans="1:55" ht="13">
      <c r="A384" s="3"/>
      <c r="B384" s="3"/>
      <c r="C384" s="3"/>
      <c r="D384" s="3"/>
      <c r="E384" s="3"/>
      <c r="F384" s="28"/>
      <c r="G384" s="28"/>
      <c r="H384" s="3"/>
      <c r="I384" s="3"/>
      <c r="J384" s="44"/>
      <c r="U384" s="3"/>
      <c r="V384" s="3"/>
      <c r="W384" s="3"/>
      <c r="X384" s="3"/>
      <c r="Y384" s="3"/>
      <c r="Z384" s="28"/>
      <c r="AA384" s="28"/>
      <c r="AB384" s="3"/>
      <c r="AD384" s="44"/>
      <c r="AO384" s="3"/>
      <c r="AP384" s="3"/>
      <c r="AQ384" s="3"/>
      <c r="AR384" s="3"/>
      <c r="AS384" s="3"/>
      <c r="AT384" s="28"/>
      <c r="AU384" s="28"/>
      <c r="AV384" s="3"/>
      <c r="AX384" s="44"/>
      <c r="BC384" s="44"/>
    </row>
    <row r="385" spans="1:55" ht="13">
      <c r="A385" s="3"/>
      <c r="B385" s="3"/>
      <c r="C385" s="3"/>
      <c r="D385" s="3"/>
      <c r="E385" s="3"/>
      <c r="F385" s="28"/>
      <c r="G385" s="28"/>
      <c r="H385" s="3"/>
      <c r="I385" s="3"/>
      <c r="J385" s="44"/>
      <c r="U385" s="3"/>
      <c r="V385" s="3"/>
      <c r="W385" s="3"/>
      <c r="X385" s="3"/>
      <c r="Y385" s="3"/>
      <c r="Z385" s="28"/>
      <c r="AA385" s="28"/>
      <c r="AB385" s="3"/>
      <c r="AD385" s="44"/>
      <c r="AO385" s="3"/>
      <c r="AP385" s="3"/>
      <c r="AQ385" s="3"/>
      <c r="AR385" s="3"/>
      <c r="AS385" s="3"/>
      <c r="AT385" s="28"/>
      <c r="AU385" s="28"/>
      <c r="AV385" s="3"/>
      <c r="AX385" s="44"/>
      <c r="BC385" s="44"/>
    </row>
    <row r="386" spans="1:55" ht="13">
      <c r="A386" s="3"/>
      <c r="B386" s="3"/>
      <c r="C386" s="3"/>
      <c r="D386" s="3"/>
      <c r="E386" s="3"/>
      <c r="F386" s="28"/>
      <c r="G386" s="28"/>
      <c r="H386" s="3"/>
      <c r="I386" s="3"/>
      <c r="J386" s="44"/>
      <c r="U386" s="3"/>
      <c r="V386" s="3"/>
      <c r="W386" s="3"/>
      <c r="X386" s="3"/>
      <c r="Y386" s="3"/>
      <c r="Z386" s="28"/>
      <c r="AA386" s="28"/>
      <c r="AB386" s="3"/>
      <c r="AD386" s="44"/>
      <c r="AO386" s="3"/>
      <c r="AP386" s="3"/>
      <c r="AQ386" s="3"/>
      <c r="AR386" s="3"/>
      <c r="AS386" s="3"/>
      <c r="AT386" s="28"/>
      <c r="AU386" s="28"/>
      <c r="AV386" s="3"/>
      <c r="AX386" s="44"/>
      <c r="BC386" s="44"/>
    </row>
    <row r="387" spans="1:55" ht="13">
      <c r="A387" s="3"/>
      <c r="B387" s="3"/>
      <c r="C387" s="3"/>
      <c r="D387" s="3"/>
      <c r="E387" s="3"/>
      <c r="F387" s="28"/>
      <c r="G387" s="28"/>
      <c r="H387" s="3"/>
      <c r="I387" s="3"/>
      <c r="J387" s="44"/>
      <c r="U387" s="3"/>
      <c r="V387" s="3"/>
      <c r="W387" s="3"/>
      <c r="X387" s="3"/>
      <c r="Y387" s="3"/>
      <c r="Z387" s="28"/>
      <c r="AA387" s="28"/>
      <c r="AB387" s="3"/>
      <c r="AD387" s="44"/>
      <c r="AO387" s="3"/>
      <c r="AP387" s="3"/>
      <c r="AQ387" s="3"/>
      <c r="AR387" s="3"/>
      <c r="AS387" s="3"/>
      <c r="AT387" s="28"/>
      <c r="AU387" s="28"/>
      <c r="AV387" s="3"/>
      <c r="AX387" s="44"/>
      <c r="BC387" s="44"/>
    </row>
    <row r="388" spans="1:55" ht="13">
      <c r="A388" s="3"/>
      <c r="B388" s="3"/>
      <c r="C388" s="3"/>
      <c r="D388" s="3"/>
      <c r="E388" s="3"/>
      <c r="F388" s="28"/>
      <c r="G388" s="28"/>
      <c r="H388" s="3"/>
      <c r="I388" s="3"/>
      <c r="J388" s="44"/>
      <c r="U388" s="3"/>
      <c r="V388" s="3"/>
      <c r="W388" s="3"/>
      <c r="X388" s="3"/>
      <c r="Y388" s="3"/>
      <c r="Z388" s="28"/>
      <c r="AA388" s="28"/>
      <c r="AB388" s="3"/>
      <c r="AD388" s="44"/>
      <c r="AO388" s="3"/>
      <c r="AP388" s="3"/>
      <c r="AQ388" s="3"/>
      <c r="AR388" s="3"/>
      <c r="AS388" s="3"/>
      <c r="AT388" s="28"/>
      <c r="AU388" s="28"/>
      <c r="AV388" s="3"/>
      <c r="AX388" s="44"/>
      <c r="BC388" s="44"/>
    </row>
    <row r="389" spans="1:55" ht="13">
      <c r="A389" s="3"/>
      <c r="B389" s="3"/>
      <c r="C389" s="3"/>
      <c r="D389" s="3"/>
      <c r="E389" s="3"/>
      <c r="F389" s="28"/>
      <c r="G389" s="28"/>
      <c r="H389" s="3"/>
      <c r="I389" s="3"/>
      <c r="J389" s="44"/>
      <c r="U389" s="3"/>
      <c r="V389" s="3"/>
      <c r="W389" s="3"/>
      <c r="X389" s="3"/>
      <c r="Y389" s="3"/>
      <c r="Z389" s="28"/>
      <c r="AA389" s="28"/>
      <c r="AB389" s="3"/>
      <c r="AD389" s="44"/>
      <c r="AO389" s="3"/>
      <c r="AP389" s="3"/>
      <c r="AQ389" s="3"/>
      <c r="AR389" s="3"/>
      <c r="AS389" s="3"/>
      <c r="AT389" s="28"/>
      <c r="AU389" s="28"/>
      <c r="AV389" s="3"/>
      <c r="AX389" s="44"/>
      <c r="BC389" s="44"/>
    </row>
    <row r="390" spans="1:55" ht="13">
      <c r="A390" s="3"/>
      <c r="B390" s="3"/>
      <c r="C390" s="3"/>
      <c r="D390" s="3"/>
      <c r="E390" s="3"/>
      <c r="F390" s="28"/>
      <c r="G390" s="28"/>
      <c r="H390" s="3"/>
      <c r="I390" s="3"/>
      <c r="J390" s="44"/>
      <c r="U390" s="3"/>
      <c r="V390" s="3"/>
      <c r="W390" s="3"/>
      <c r="X390" s="3"/>
      <c r="Y390" s="3"/>
      <c r="Z390" s="28"/>
      <c r="AA390" s="28"/>
      <c r="AB390" s="3"/>
      <c r="AD390" s="44"/>
      <c r="AO390" s="3"/>
      <c r="AP390" s="3"/>
      <c r="AQ390" s="3"/>
      <c r="AR390" s="3"/>
      <c r="AS390" s="3"/>
      <c r="AT390" s="28"/>
      <c r="AU390" s="28"/>
      <c r="AV390" s="3"/>
      <c r="AX390" s="44"/>
      <c r="BC390" s="44"/>
    </row>
    <row r="391" spans="1:55" ht="13">
      <c r="A391" s="3"/>
      <c r="B391" s="3"/>
      <c r="C391" s="3"/>
      <c r="D391" s="3"/>
      <c r="E391" s="3"/>
      <c r="F391" s="28"/>
      <c r="G391" s="28"/>
      <c r="H391" s="3"/>
      <c r="I391" s="3"/>
      <c r="J391" s="44"/>
      <c r="U391" s="3"/>
      <c r="V391" s="3"/>
      <c r="W391" s="3"/>
      <c r="X391" s="3"/>
      <c r="Y391" s="3"/>
      <c r="Z391" s="28"/>
      <c r="AA391" s="28"/>
      <c r="AB391" s="3"/>
      <c r="AD391" s="44"/>
      <c r="AO391" s="3"/>
      <c r="AP391" s="3"/>
      <c r="AQ391" s="3"/>
      <c r="AR391" s="3"/>
      <c r="AS391" s="3"/>
      <c r="AT391" s="28"/>
      <c r="AU391" s="28"/>
      <c r="AV391" s="3"/>
      <c r="AX391" s="44"/>
      <c r="BC391" s="44"/>
    </row>
    <row r="392" spans="1:55" ht="13">
      <c r="A392" s="3"/>
      <c r="B392" s="3"/>
      <c r="C392" s="3"/>
      <c r="D392" s="3"/>
      <c r="E392" s="3"/>
      <c r="F392" s="28"/>
      <c r="G392" s="28"/>
      <c r="H392" s="3"/>
      <c r="I392" s="3"/>
      <c r="J392" s="44"/>
      <c r="U392" s="3"/>
      <c r="V392" s="3"/>
      <c r="W392" s="3"/>
      <c r="X392" s="3"/>
      <c r="Y392" s="3"/>
      <c r="Z392" s="28"/>
      <c r="AA392" s="28"/>
      <c r="AB392" s="3"/>
      <c r="AD392" s="44"/>
      <c r="AO392" s="3"/>
      <c r="AP392" s="3"/>
      <c r="AQ392" s="3"/>
      <c r="AR392" s="3"/>
      <c r="AS392" s="3"/>
      <c r="AT392" s="28"/>
      <c r="AU392" s="28"/>
      <c r="AV392" s="3"/>
      <c r="AX392" s="44"/>
      <c r="BC392" s="44"/>
    </row>
    <row r="393" spans="1:55" ht="13">
      <c r="A393" s="3"/>
      <c r="B393" s="3"/>
      <c r="C393" s="3"/>
      <c r="D393" s="3"/>
      <c r="E393" s="3"/>
      <c r="F393" s="28"/>
      <c r="G393" s="28"/>
      <c r="H393" s="3"/>
      <c r="I393" s="3"/>
      <c r="J393" s="44"/>
      <c r="U393" s="3"/>
      <c r="V393" s="3"/>
      <c r="W393" s="3"/>
      <c r="X393" s="3"/>
      <c r="Y393" s="3"/>
      <c r="Z393" s="28"/>
      <c r="AA393" s="28"/>
      <c r="AB393" s="3"/>
      <c r="AD393" s="44"/>
      <c r="AO393" s="3"/>
      <c r="AP393" s="3"/>
      <c r="AQ393" s="3"/>
      <c r="AR393" s="3"/>
      <c r="AS393" s="3"/>
      <c r="AT393" s="28"/>
      <c r="AU393" s="28"/>
      <c r="AV393" s="3"/>
      <c r="AX393" s="44"/>
      <c r="BC393" s="44"/>
    </row>
    <row r="394" spans="1:55" ht="13">
      <c r="A394" s="3"/>
      <c r="B394" s="3"/>
      <c r="C394" s="3"/>
      <c r="D394" s="3"/>
      <c r="E394" s="3"/>
      <c r="F394" s="28"/>
      <c r="G394" s="28"/>
      <c r="H394" s="3"/>
      <c r="I394" s="3"/>
      <c r="J394" s="44"/>
      <c r="U394" s="3"/>
      <c r="V394" s="3"/>
      <c r="W394" s="3"/>
      <c r="X394" s="3"/>
      <c r="Y394" s="3"/>
      <c r="Z394" s="28"/>
      <c r="AA394" s="28"/>
      <c r="AB394" s="3"/>
      <c r="AD394" s="44"/>
      <c r="AO394" s="3"/>
      <c r="AP394" s="3"/>
      <c r="AQ394" s="3"/>
      <c r="AR394" s="3"/>
      <c r="AS394" s="3"/>
      <c r="AT394" s="28"/>
      <c r="AU394" s="28"/>
      <c r="AV394" s="3"/>
      <c r="AX394" s="44"/>
      <c r="BC394" s="44"/>
    </row>
    <row r="395" spans="1:55" ht="13">
      <c r="A395" s="3"/>
      <c r="B395" s="3"/>
      <c r="C395" s="3"/>
      <c r="D395" s="3"/>
      <c r="E395" s="3"/>
      <c r="F395" s="28"/>
      <c r="G395" s="28"/>
      <c r="H395" s="3"/>
      <c r="I395" s="3"/>
      <c r="J395" s="44"/>
      <c r="U395" s="3"/>
      <c r="V395" s="3"/>
      <c r="W395" s="3"/>
      <c r="X395" s="3"/>
      <c r="Y395" s="3"/>
      <c r="Z395" s="28"/>
      <c r="AA395" s="28"/>
      <c r="AB395" s="3"/>
      <c r="AD395" s="44"/>
      <c r="AO395" s="3"/>
      <c r="AP395" s="3"/>
      <c r="AQ395" s="3"/>
      <c r="AR395" s="3"/>
      <c r="AS395" s="3"/>
      <c r="AT395" s="28"/>
      <c r="AU395" s="28"/>
      <c r="AV395" s="3"/>
      <c r="AX395" s="44"/>
      <c r="BC395" s="44"/>
    </row>
    <row r="396" spans="1:55" ht="13">
      <c r="A396" s="3"/>
      <c r="B396" s="3"/>
      <c r="C396" s="3"/>
      <c r="D396" s="3"/>
      <c r="E396" s="3"/>
      <c r="F396" s="28"/>
      <c r="G396" s="28"/>
      <c r="H396" s="3"/>
      <c r="I396" s="3"/>
      <c r="J396" s="44"/>
      <c r="U396" s="3"/>
      <c r="V396" s="3"/>
      <c r="W396" s="3"/>
      <c r="X396" s="3"/>
      <c r="Y396" s="3"/>
      <c r="Z396" s="28"/>
      <c r="AA396" s="28"/>
      <c r="AB396" s="3"/>
      <c r="AD396" s="44"/>
      <c r="AO396" s="3"/>
      <c r="AP396" s="3"/>
      <c r="AQ396" s="3"/>
      <c r="AR396" s="3"/>
      <c r="AS396" s="3"/>
      <c r="AT396" s="28"/>
      <c r="AU396" s="28"/>
      <c r="AV396" s="3"/>
      <c r="AX396" s="44"/>
      <c r="BC396" s="44"/>
    </row>
    <row r="397" spans="1:55" ht="13">
      <c r="A397" s="3"/>
      <c r="B397" s="3"/>
      <c r="C397" s="3"/>
      <c r="D397" s="3"/>
      <c r="E397" s="3"/>
      <c r="F397" s="28"/>
      <c r="G397" s="28"/>
      <c r="H397" s="3"/>
      <c r="I397" s="3"/>
      <c r="J397" s="44"/>
      <c r="U397" s="3"/>
      <c r="V397" s="3"/>
      <c r="W397" s="3"/>
      <c r="X397" s="3"/>
      <c r="Y397" s="3"/>
      <c r="Z397" s="28"/>
      <c r="AA397" s="28"/>
      <c r="AB397" s="3"/>
      <c r="AD397" s="44"/>
      <c r="AO397" s="3"/>
      <c r="AP397" s="3"/>
      <c r="AQ397" s="3"/>
      <c r="AR397" s="3"/>
      <c r="AS397" s="3"/>
      <c r="AT397" s="28"/>
      <c r="AU397" s="28"/>
      <c r="AV397" s="3"/>
      <c r="AX397" s="44"/>
      <c r="BC397" s="44"/>
    </row>
    <row r="398" spans="1:55" ht="13">
      <c r="A398" s="3"/>
      <c r="B398" s="3"/>
      <c r="C398" s="3"/>
      <c r="D398" s="3"/>
      <c r="E398" s="3"/>
      <c r="F398" s="28"/>
      <c r="G398" s="28"/>
      <c r="H398" s="3"/>
      <c r="I398" s="3"/>
      <c r="J398" s="44"/>
      <c r="U398" s="3"/>
      <c r="V398" s="3"/>
      <c r="W398" s="3"/>
      <c r="X398" s="3"/>
      <c r="Y398" s="3"/>
      <c r="Z398" s="28"/>
      <c r="AA398" s="28"/>
      <c r="AB398" s="3"/>
      <c r="AD398" s="44"/>
      <c r="AO398" s="3"/>
      <c r="AP398" s="3"/>
      <c r="AQ398" s="3"/>
      <c r="AR398" s="3"/>
      <c r="AS398" s="3"/>
      <c r="AT398" s="28"/>
      <c r="AU398" s="28"/>
      <c r="AV398" s="3"/>
      <c r="AX398" s="44"/>
      <c r="BC398" s="44"/>
    </row>
    <row r="399" spans="1:55" ht="13">
      <c r="A399" s="3"/>
      <c r="B399" s="3"/>
      <c r="C399" s="3"/>
      <c r="D399" s="3"/>
      <c r="E399" s="3"/>
      <c r="F399" s="28"/>
      <c r="G399" s="28"/>
      <c r="H399" s="3"/>
      <c r="I399" s="3"/>
      <c r="J399" s="44"/>
      <c r="U399" s="3"/>
      <c r="V399" s="3"/>
      <c r="W399" s="3"/>
      <c r="X399" s="3"/>
      <c r="Y399" s="3"/>
      <c r="Z399" s="28"/>
      <c r="AA399" s="28"/>
      <c r="AB399" s="3"/>
      <c r="AD399" s="44"/>
      <c r="AO399" s="3"/>
      <c r="AP399" s="3"/>
      <c r="AQ399" s="3"/>
      <c r="AR399" s="3"/>
      <c r="AS399" s="3"/>
      <c r="AT399" s="28"/>
      <c r="AU399" s="28"/>
      <c r="AV399" s="3"/>
      <c r="AX399" s="44"/>
      <c r="BC399" s="44"/>
    </row>
    <row r="400" spans="1:55" ht="13">
      <c r="A400" s="3"/>
      <c r="B400" s="3"/>
      <c r="C400" s="3"/>
      <c r="D400" s="3"/>
      <c r="E400" s="3"/>
      <c r="F400" s="28"/>
      <c r="G400" s="28"/>
      <c r="H400" s="3"/>
      <c r="I400" s="3"/>
      <c r="J400" s="44"/>
      <c r="U400" s="3"/>
      <c r="V400" s="3"/>
      <c r="W400" s="3"/>
      <c r="X400" s="3"/>
      <c r="Y400" s="3"/>
      <c r="Z400" s="28"/>
      <c r="AA400" s="28"/>
      <c r="AB400" s="3"/>
      <c r="AD400" s="44"/>
      <c r="AO400" s="3"/>
      <c r="AP400" s="3"/>
      <c r="AQ400" s="3"/>
      <c r="AR400" s="3"/>
      <c r="AS400" s="3"/>
      <c r="AT400" s="28"/>
      <c r="AU400" s="28"/>
      <c r="AV400" s="3"/>
      <c r="AX400" s="44"/>
      <c r="BC400" s="44"/>
    </row>
    <row r="401" spans="1:55" ht="13">
      <c r="A401" s="3"/>
      <c r="B401" s="3"/>
      <c r="C401" s="3"/>
      <c r="D401" s="3"/>
      <c r="E401" s="3"/>
      <c r="F401" s="28"/>
      <c r="G401" s="28"/>
      <c r="H401" s="3"/>
      <c r="I401" s="3"/>
      <c r="J401" s="44"/>
      <c r="U401" s="3"/>
      <c r="V401" s="3"/>
      <c r="W401" s="3"/>
      <c r="X401" s="3"/>
      <c r="Y401" s="3"/>
      <c r="Z401" s="28"/>
      <c r="AA401" s="28"/>
      <c r="AB401" s="3"/>
      <c r="AD401" s="44"/>
      <c r="AO401" s="3"/>
      <c r="AP401" s="3"/>
      <c r="AQ401" s="3"/>
      <c r="AR401" s="3"/>
      <c r="AS401" s="3"/>
      <c r="AT401" s="28"/>
      <c r="AU401" s="28"/>
      <c r="AV401" s="3"/>
      <c r="AX401" s="44"/>
      <c r="BC401" s="44"/>
    </row>
    <row r="402" spans="1:55" ht="13">
      <c r="A402" s="3"/>
      <c r="B402" s="3"/>
      <c r="C402" s="3"/>
      <c r="D402" s="3"/>
      <c r="E402" s="3"/>
      <c r="F402" s="28"/>
      <c r="G402" s="28"/>
      <c r="H402" s="3"/>
      <c r="I402" s="3"/>
      <c r="J402" s="44"/>
      <c r="U402" s="3"/>
      <c r="V402" s="3"/>
      <c r="W402" s="3"/>
      <c r="X402" s="3"/>
      <c r="Y402" s="3"/>
      <c r="Z402" s="28"/>
      <c r="AA402" s="28"/>
      <c r="AB402" s="3"/>
      <c r="AD402" s="44"/>
      <c r="AO402" s="3"/>
      <c r="AP402" s="3"/>
      <c r="AQ402" s="3"/>
      <c r="AR402" s="3"/>
      <c r="AS402" s="3"/>
      <c r="AT402" s="28"/>
      <c r="AU402" s="28"/>
      <c r="AV402" s="3"/>
      <c r="AX402" s="44"/>
      <c r="BC402" s="44"/>
    </row>
    <row r="403" spans="1:55" ht="13">
      <c r="A403" s="3"/>
      <c r="B403" s="3"/>
      <c r="C403" s="3"/>
      <c r="D403" s="3"/>
      <c r="E403" s="3"/>
      <c r="F403" s="28"/>
      <c r="G403" s="28"/>
      <c r="H403" s="3"/>
      <c r="I403" s="3"/>
      <c r="J403" s="44"/>
      <c r="U403" s="3"/>
      <c r="V403" s="3"/>
      <c r="W403" s="3"/>
      <c r="X403" s="3"/>
      <c r="Y403" s="3"/>
      <c r="Z403" s="28"/>
      <c r="AA403" s="28"/>
      <c r="AB403" s="3"/>
      <c r="AD403" s="44"/>
      <c r="AO403" s="3"/>
      <c r="AP403" s="3"/>
      <c r="AQ403" s="3"/>
      <c r="AR403" s="3"/>
      <c r="AS403" s="3"/>
      <c r="AT403" s="28"/>
      <c r="AU403" s="28"/>
      <c r="AV403" s="3"/>
      <c r="AX403" s="44"/>
      <c r="BC403" s="44"/>
    </row>
    <row r="404" spans="1:55" ht="13">
      <c r="A404" s="3"/>
      <c r="B404" s="3"/>
      <c r="C404" s="3"/>
      <c r="D404" s="3"/>
      <c r="E404" s="3"/>
      <c r="F404" s="28"/>
      <c r="G404" s="28"/>
      <c r="H404" s="3"/>
      <c r="I404" s="3"/>
      <c r="J404" s="44"/>
      <c r="U404" s="3"/>
      <c r="V404" s="3"/>
      <c r="W404" s="3"/>
      <c r="X404" s="3"/>
      <c r="Y404" s="3"/>
      <c r="Z404" s="28"/>
      <c r="AA404" s="28"/>
      <c r="AB404" s="3"/>
      <c r="AD404" s="44"/>
      <c r="AO404" s="3"/>
      <c r="AP404" s="3"/>
      <c r="AQ404" s="3"/>
      <c r="AR404" s="3"/>
      <c r="AS404" s="3"/>
      <c r="AT404" s="28"/>
      <c r="AU404" s="28"/>
      <c r="AV404" s="3"/>
      <c r="AX404" s="44"/>
      <c r="BC404" s="44"/>
    </row>
    <row r="405" spans="1:55" ht="13">
      <c r="A405" s="3"/>
      <c r="B405" s="3"/>
      <c r="C405" s="3"/>
      <c r="D405" s="3"/>
      <c r="E405" s="3"/>
      <c r="F405" s="28"/>
      <c r="G405" s="28"/>
      <c r="H405" s="3"/>
      <c r="I405" s="3"/>
      <c r="J405" s="44"/>
      <c r="U405" s="3"/>
      <c r="V405" s="3"/>
      <c r="W405" s="3"/>
      <c r="X405" s="3"/>
      <c r="Y405" s="3"/>
      <c r="Z405" s="28"/>
      <c r="AA405" s="28"/>
      <c r="AB405" s="3"/>
      <c r="AD405" s="44"/>
      <c r="AO405" s="3"/>
      <c r="AP405" s="3"/>
      <c r="AQ405" s="3"/>
      <c r="AR405" s="3"/>
      <c r="AS405" s="3"/>
      <c r="AT405" s="28"/>
      <c r="AU405" s="28"/>
      <c r="AV405" s="3"/>
      <c r="AX405" s="44"/>
      <c r="BC405" s="44"/>
    </row>
    <row r="406" spans="1:55" ht="13">
      <c r="A406" s="3"/>
      <c r="B406" s="3"/>
      <c r="C406" s="3"/>
      <c r="D406" s="3"/>
      <c r="E406" s="3"/>
      <c r="F406" s="28"/>
      <c r="G406" s="28"/>
      <c r="H406" s="3"/>
      <c r="I406" s="3"/>
      <c r="J406" s="44"/>
      <c r="U406" s="3"/>
      <c r="V406" s="3"/>
      <c r="W406" s="3"/>
      <c r="X406" s="3"/>
      <c r="Y406" s="3"/>
      <c r="Z406" s="28"/>
      <c r="AA406" s="28"/>
      <c r="AB406" s="3"/>
      <c r="AD406" s="44"/>
      <c r="AO406" s="3"/>
      <c r="AP406" s="3"/>
      <c r="AQ406" s="3"/>
      <c r="AR406" s="3"/>
      <c r="AS406" s="3"/>
      <c r="AT406" s="28"/>
      <c r="AU406" s="28"/>
      <c r="AV406" s="3"/>
      <c r="AX406" s="44"/>
      <c r="BC406" s="44"/>
    </row>
    <row r="407" spans="1:55" ht="13">
      <c r="A407" s="3"/>
      <c r="B407" s="3"/>
      <c r="C407" s="3"/>
      <c r="D407" s="3"/>
      <c r="E407" s="3"/>
      <c r="F407" s="28"/>
      <c r="G407" s="28"/>
      <c r="H407" s="3"/>
      <c r="I407" s="3"/>
      <c r="J407" s="44"/>
      <c r="U407" s="3"/>
      <c r="V407" s="3"/>
      <c r="W407" s="3"/>
      <c r="X407" s="3"/>
      <c r="Y407" s="3"/>
      <c r="Z407" s="28"/>
      <c r="AA407" s="28"/>
      <c r="AB407" s="3"/>
      <c r="AD407" s="44"/>
      <c r="AO407" s="3"/>
      <c r="AP407" s="3"/>
      <c r="AQ407" s="3"/>
      <c r="AR407" s="3"/>
      <c r="AS407" s="3"/>
      <c r="AT407" s="28"/>
      <c r="AU407" s="28"/>
      <c r="AV407" s="3"/>
      <c r="AX407" s="44"/>
      <c r="BC407" s="44"/>
    </row>
    <row r="408" spans="1:55" ht="13">
      <c r="A408" s="3"/>
      <c r="B408" s="3"/>
      <c r="C408" s="3"/>
      <c r="D408" s="3"/>
      <c r="E408" s="3"/>
      <c r="F408" s="28"/>
      <c r="G408" s="28"/>
      <c r="H408" s="3"/>
      <c r="I408" s="3"/>
      <c r="J408" s="44"/>
      <c r="U408" s="3"/>
      <c r="V408" s="3"/>
      <c r="W408" s="3"/>
      <c r="X408" s="3"/>
      <c r="Y408" s="3"/>
      <c r="Z408" s="28"/>
      <c r="AA408" s="28"/>
      <c r="AB408" s="3"/>
      <c r="AD408" s="44"/>
      <c r="AO408" s="3"/>
      <c r="AP408" s="3"/>
      <c r="AQ408" s="3"/>
      <c r="AR408" s="3"/>
      <c r="AS408" s="3"/>
      <c r="AT408" s="28"/>
      <c r="AU408" s="28"/>
      <c r="AV408" s="3"/>
      <c r="AX408" s="44"/>
      <c r="BC408" s="44"/>
    </row>
    <row r="409" spans="1:55" ht="13">
      <c r="A409" s="3"/>
      <c r="B409" s="3"/>
      <c r="C409" s="3"/>
      <c r="D409" s="3"/>
      <c r="E409" s="3"/>
      <c r="F409" s="28"/>
      <c r="G409" s="28"/>
      <c r="H409" s="3"/>
      <c r="I409" s="3"/>
      <c r="J409" s="44"/>
      <c r="U409" s="3"/>
      <c r="V409" s="3"/>
      <c r="W409" s="3"/>
      <c r="X409" s="3"/>
      <c r="Y409" s="3"/>
      <c r="Z409" s="28"/>
      <c r="AA409" s="28"/>
      <c r="AB409" s="3"/>
      <c r="AD409" s="44"/>
      <c r="AO409" s="3"/>
      <c r="AP409" s="3"/>
      <c r="AQ409" s="3"/>
      <c r="AR409" s="3"/>
      <c r="AS409" s="3"/>
      <c r="AT409" s="28"/>
      <c r="AU409" s="28"/>
      <c r="AV409" s="3"/>
      <c r="AX409" s="44"/>
      <c r="BC409" s="44"/>
    </row>
    <row r="410" spans="1:55" ht="13">
      <c r="A410" s="3"/>
      <c r="B410" s="3"/>
      <c r="C410" s="3"/>
      <c r="D410" s="3"/>
      <c r="E410" s="3"/>
      <c r="F410" s="28"/>
      <c r="G410" s="28"/>
      <c r="H410" s="3"/>
      <c r="I410" s="3"/>
      <c r="J410" s="44"/>
      <c r="U410" s="3"/>
      <c r="V410" s="3"/>
      <c r="W410" s="3"/>
      <c r="X410" s="3"/>
      <c r="Y410" s="3"/>
      <c r="Z410" s="28"/>
      <c r="AA410" s="28"/>
      <c r="AB410" s="3"/>
      <c r="AD410" s="44"/>
      <c r="AO410" s="3"/>
      <c r="AP410" s="3"/>
      <c r="AQ410" s="3"/>
      <c r="AR410" s="3"/>
      <c r="AS410" s="3"/>
      <c r="AT410" s="28"/>
      <c r="AU410" s="28"/>
      <c r="AV410" s="3"/>
      <c r="AX410" s="44"/>
      <c r="BC410" s="44"/>
    </row>
    <row r="411" spans="1:55" ht="13">
      <c r="A411" s="3"/>
      <c r="B411" s="3"/>
      <c r="C411" s="3"/>
      <c r="D411" s="3"/>
      <c r="E411" s="3"/>
      <c r="F411" s="28"/>
      <c r="G411" s="28"/>
      <c r="H411" s="3"/>
      <c r="I411" s="3"/>
      <c r="J411" s="44"/>
      <c r="U411" s="3"/>
      <c r="V411" s="3"/>
      <c r="W411" s="3"/>
      <c r="X411" s="3"/>
      <c r="Y411" s="3"/>
      <c r="Z411" s="28"/>
      <c r="AA411" s="28"/>
      <c r="AB411" s="3"/>
      <c r="AD411" s="44"/>
      <c r="AO411" s="3"/>
      <c r="AP411" s="3"/>
      <c r="AQ411" s="3"/>
      <c r="AR411" s="3"/>
      <c r="AS411" s="3"/>
      <c r="AT411" s="28"/>
      <c r="AU411" s="28"/>
      <c r="AV411" s="3"/>
      <c r="AX411" s="44"/>
      <c r="BC411" s="44"/>
    </row>
    <row r="412" spans="1:55" ht="13">
      <c r="A412" s="3"/>
      <c r="B412" s="3"/>
      <c r="C412" s="3"/>
      <c r="D412" s="3"/>
      <c r="E412" s="3"/>
      <c r="F412" s="28"/>
      <c r="G412" s="28"/>
      <c r="H412" s="3"/>
      <c r="I412" s="3"/>
      <c r="J412" s="44"/>
      <c r="U412" s="3"/>
      <c r="V412" s="3"/>
      <c r="W412" s="3"/>
      <c r="X412" s="3"/>
      <c r="Y412" s="3"/>
      <c r="Z412" s="28"/>
      <c r="AA412" s="28"/>
      <c r="AB412" s="3"/>
      <c r="AD412" s="44"/>
      <c r="AO412" s="3"/>
      <c r="AP412" s="3"/>
      <c r="AQ412" s="3"/>
      <c r="AR412" s="3"/>
      <c r="AS412" s="3"/>
      <c r="AT412" s="28"/>
      <c r="AU412" s="28"/>
      <c r="AV412" s="3"/>
      <c r="AX412" s="44"/>
      <c r="BC412" s="44"/>
    </row>
    <row r="413" spans="1:55" ht="13">
      <c r="A413" s="3"/>
      <c r="B413" s="3"/>
      <c r="C413" s="3"/>
      <c r="D413" s="3"/>
      <c r="E413" s="3"/>
      <c r="F413" s="28"/>
      <c r="G413" s="28"/>
      <c r="H413" s="3"/>
      <c r="I413" s="3"/>
      <c r="J413" s="44"/>
      <c r="U413" s="3"/>
      <c r="V413" s="3"/>
      <c r="W413" s="3"/>
      <c r="X413" s="3"/>
      <c r="Y413" s="3"/>
      <c r="Z413" s="28"/>
      <c r="AA413" s="28"/>
      <c r="AB413" s="3"/>
      <c r="AD413" s="44"/>
      <c r="AO413" s="3"/>
      <c r="AP413" s="3"/>
      <c r="AQ413" s="3"/>
      <c r="AR413" s="3"/>
      <c r="AS413" s="3"/>
      <c r="AT413" s="28"/>
      <c r="AU413" s="28"/>
      <c r="AV413" s="3"/>
      <c r="AX413" s="44"/>
      <c r="BC413" s="44"/>
    </row>
    <row r="414" spans="1:55" ht="13">
      <c r="A414" s="3"/>
      <c r="B414" s="3"/>
      <c r="C414" s="3"/>
      <c r="D414" s="3"/>
      <c r="E414" s="3"/>
      <c r="F414" s="28"/>
      <c r="G414" s="28"/>
      <c r="H414" s="3"/>
      <c r="I414" s="3"/>
      <c r="J414" s="44"/>
      <c r="U414" s="3"/>
      <c r="V414" s="3"/>
      <c r="W414" s="3"/>
      <c r="X414" s="3"/>
      <c r="Y414" s="3"/>
      <c r="Z414" s="28"/>
      <c r="AA414" s="28"/>
      <c r="AB414" s="3"/>
      <c r="AD414" s="44"/>
      <c r="AO414" s="3"/>
      <c r="AP414" s="3"/>
      <c r="AQ414" s="3"/>
      <c r="AR414" s="3"/>
      <c r="AS414" s="3"/>
      <c r="AT414" s="28"/>
      <c r="AU414" s="28"/>
      <c r="AV414" s="3"/>
      <c r="AX414" s="44"/>
      <c r="BC414" s="44"/>
    </row>
    <row r="415" spans="1:55" ht="13">
      <c r="A415" s="3"/>
      <c r="B415" s="3"/>
      <c r="C415" s="3"/>
      <c r="D415" s="3"/>
      <c r="E415" s="3"/>
      <c r="F415" s="28"/>
      <c r="G415" s="28"/>
      <c r="H415" s="3"/>
      <c r="I415" s="3"/>
      <c r="J415" s="44"/>
      <c r="U415" s="3"/>
      <c r="V415" s="3"/>
      <c r="W415" s="3"/>
      <c r="X415" s="3"/>
      <c r="Y415" s="3"/>
      <c r="Z415" s="28"/>
      <c r="AA415" s="28"/>
      <c r="AB415" s="3"/>
      <c r="AD415" s="44"/>
      <c r="AO415" s="3"/>
      <c r="AP415" s="3"/>
      <c r="AQ415" s="3"/>
      <c r="AR415" s="3"/>
      <c r="AS415" s="3"/>
      <c r="AT415" s="28"/>
      <c r="AU415" s="28"/>
      <c r="AV415" s="3"/>
      <c r="AX415" s="44"/>
      <c r="BC415" s="44"/>
    </row>
    <row r="416" spans="1:55" ht="13">
      <c r="A416" s="3"/>
      <c r="B416" s="3"/>
      <c r="C416" s="3"/>
      <c r="D416" s="3"/>
      <c r="E416" s="3"/>
      <c r="F416" s="28"/>
      <c r="G416" s="28"/>
      <c r="H416" s="3"/>
      <c r="I416" s="3"/>
      <c r="J416" s="44"/>
      <c r="U416" s="3"/>
      <c r="V416" s="3"/>
      <c r="W416" s="3"/>
      <c r="X416" s="3"/>
      <c r="Y416" s="3"/>
      <c r="Z416" s="28"/>
      <c r="AA416" s="28"/>
      <c r="AB416" s="3"/>
      <c r="AD416" s="44"/>
      <c r="AO416" s="3"/>
      <c r="AP416" s="3"/>
      <c r="AQ416" s="3"/>
      <c r="AR416" s="3"/>
      <c r="AS416" s="3"/>
      <c r="AT416" s="28"/>
      <c r="AU416" s="28"/>
      <c r="AV416" s="3"/>
      <c r="AX416" s="44"/>
      <c r="BC416" s="44"/>
    </row>
    <row r="417" spans="1:55" ht="13">
      <c r="A417" s="3"/>
      <c r="B417" s="3"/>
      <c r="C417" s="3"/>
      <c r="D417" s="3"/>
      <c r="E417" s="3"/>
      <c r="F417" s="28"/>
      <c r="G417" s="28"/>
      <c r="H417" s="3"/>
      <c r="I417" s="3"/>
      <c r="J417" s="44"/>
      <c r="U417" s="3"/>
      <c r="V417" s="3"/>
      <c r="W417" s="3"/>
      <c r="X417" s="3"/>
      <c r="Y417" s="3"/>
      <c r="Z417" s="28"/>
      <c r="AA417" s="28"/>
      <c r="AB417" s="3"/>
      <c r="AD417" s="44"/>
      <c r="AO417" s="3"/>
      <c r="AP417" s="3"/>
      <c r="AQ417" s="3"/>
      <c r="AR417" s="3"/>
      <c r="AS417" s="3"/>
      <c r="AT417" s="28"/>
      <c r="AU417" s="28"/>
      <c r="AV417" s="3"/>
      <c r="AX417" s="44"/>
      <c r="BC417" s="44"/>
    </row>
    <row r="418" spans="1:55" ht="13">
      <c r="A418" s="3"/>
      <c r="B418" s="3"/>
      <c r="C418" s="3"/>
      <c r="D418" s="3"/>
      <c r="E418" s="3"/>
      <c r="F418" s="28"/>
      <c r="G418" s="28"/>
      <c r="H418" s="3"/>
      <c r="I418" s="3"/>
      <c r="J418" s="44"/>
      <c r="U418" s="3"/>
      <c r="V418" s="3"/>
      <c r="W418" s="3"/>
      <c r="X418" s="3"/>
      <c r="Y418" s="3"/>
      <c r="Z418" s="28"/>
      <c r="AA418" s="28"/>
      <c r="AB418" s="3"/>
      <c r="AD418" s="44"/>
      <c r="AO418" s="3"/>
      <c r="AP418" s="3"/>
      <c r="AQ418" s="3"/>
      <c r="AR418" s="3"/>
      <c r="AS418" s="3"/>
      <c r="AT418" s="28"/>
      <c r="AU418" s="28"/>
      <c r="AV418" s="3"/>
      <c r="AX418" s="44"/>
      <c r="BC418" s="44"/>
    </row>
    <row r="419" spans="1:55" ht="13">
      <c r="A419" s="3"/>
      <c r="B419" s="3"/>
      <c r="C419" s="3"/>
      <c r="D419" s="3"/>
      <c r="E419" s="3"/>
      <c r="F419" s="28"/>
      <c r="G419" s="28"/>
      <c r="H419" s="3"/>
      <c r="I419" s="3"/>
      <c r="J419" s="44"/>
      <c r="U419" s="3"/>
      <c r="V419" s="3"/>
      <c r="W419" s="3"/>
      <c r="X419" s="3"/>
      <c r="Y419" s="3"/>
      <c r="Z419" s="28"/>
      <c r="AA419" s="28"/>
      <c r="AB419" s="3"/>
      <c r="AD419" s="44"/>
      <c r="AO419" s="3"/>
      <c r="AP419" s="3"/>
      <c r="AQ419" s="3"/>
      <c r="AR419" s="3"/>
      <c r="AS419" s="3"/>
      <c r="AT419" s="28"/>
      <c r="AU419" s="28"/>
      <c r="AV419" s="3"/>
      <c r="AX419" s="44"/>
      <c r="BC419" s="44"/>
    </row>
    <row r="420" spans="1:55" ht="13">
      <c r="A420" s="3"/>
      <c r="B420" s="3"/>
      <c r="C420" s="3"/>
      <c r="D420" s="3"/>
      <c r="E420" s="3"/>
      <c r="F420" s="28"/>
      <c r="G420" s="28"/>
      <c r="H420" s="3"/>
      <c r="I420" s="3"/>
      <c r="J420" s="44"/>
      <c r="U420" s="3"/>
      <c r="V420" s="3"/>
      <c r="W420" s="3"/>
      <c r="X420" s="3"/>
      <c r="Y420" s="3"/>
      <c r="Z420" s="28"/>
      <c r="AA420" s="28"/>
      <c r="AB420" s="3"/>
      <c r="AD420" s="44"/>
      <c r="AO420" s="3"/>
      <c r="AP420" s="3"/>
      <c r="AQ420" s="3"/>
      <c r="AR420" s="3"/>
      <c r="AS420" s="3"/>
      <c r="AT420" s="28"/>
      <c r="AU420" s="28"/>
      <c r="AV420" s="3"/>
      <c r="AX420" s="44"/>
      <c r="BC420" s="44"/>
    </row>
    <row r="421" spans="1:55" ht="13">
      <c r="A421" s="3"/>
      <c r="B421" s="3"/>
      <c r="C421" s="3"/>
      <c r="D421" s="3"/>
      <c r="E421" s="3"/>
      <c r="F421" s="28"/>
      <c r="G421" s="28"/>
      <c r="H421" s="3"/>
      <c r="I421" s="3"/>
      <c r="J421" s="44"/>
      <c r="U421" s="3"/>
      <c r="V421" s="3"/>
      <c r="W421" s="3"/>
      <c r="X421" s="3"/>
      <c r="Y421" s="3"/>
      <c r="Z421" s="28"/>
      <c r="AA421" s="28"/>
      <c r="AB421" s="3"/>
      <c r="AD421" s="44"/>
      <c r="AO421" s="3"/>
      <c r="AP421" s="3"/>
      <c r="AQ421" s="3"/>
      <c r="AR421" s="3"/>
      <c r="AS421" s="3"/>
      <c r="AT421" s="28"/>
      <c r="AU421" s="28"/>
      <c r="AV421" s="3"/>
      <c r="AX421" s="44"/>
      <c r="BC421" s="44"/>
    </row>
    <row r="422" spans="1:55" ht="13">
      <c r="A422" s="3"/>
      <c r="B422" s="3"/>
      <c r="C422" s="3"/>
      <c r="D422" s="3"/>
      <c r="E422" s="3"/>
      <c r="F422" s="28"/>
      <c r="G422" s="28"/>
      <c r="H422" s="3"/>
      <c r="I422" s="3"/>
      <c r="J422" s="44"/>
      <c r="U422" s="3"/>
      <c r="V422" s="3"/>
      <c r="W422" s="3"/>
      <c r="X422" s="3"/>
      <c r="Y422" s="3"/>
      <c r="Z422" s="28"/>
      <c r="AA422" s="28"/>
      <c r="AB422" s="3"/>
      <c r="AD422" s="44"/>
      <c r="AO422" s="3"/>
      <c r="AP422" s="3"/>
      <c r="AQ422" s="3"/>
      <c r="AR422" s="3"/>
      <c r="AS422" s="3"/>
      <c r="AT422" s="28"/>
      <c r="AU422" s="28"/>
      <c r="AV422" s="3"/>
      <c r="AX422" s="44"/>
      <c r="BC422" s="44"/>
    </row>
    <row r="423" spans="1:55" ht="13">
      <c r="A423" s="3"/>
      <c r="B423" s="3"/>
      <c r="C423" s="3"/>
      <c r="D423" s="3"/>
      <c r="E423" s="3"/>
      <c r="F423" s="28"/>
      <c r="G423" s="28"/>
      <c r="H423" s="3"/>
      <c r="I423" s="3"/>
      <c r="J423" s="44"/>
      <c r="U423" s="3"/>
      <c r="V423" s="3"/>
      <c r="W423" s="3"/>
      <c r="X423" s="3"/>
      <c r="Y423" s="3"/>
      <c r="Z423" s="28"/>
      <c r="AA423" s="28"/>
      <c r="AB423" s="3"/>
      <c r="AD423" s="44"/>
      <c r="AO423" s="3"/>
      <c r="AP423" s="3"/>
      <c r="AQ423" s="3"/>
      <c r="AR423" s="3"/>
      <c r="AS423" s="3"/>
      <c r="AT423" s="28"/>
      <c r="AU423" s="28"/>
      <c r="AV423" s="3"/>
      <c r="AX423" s="44"/>
      <c r="BC423" s="44"/>
    </row>
    <row r="424" spans="1:55" ht="13">
      <c r="A424" s="3"/>
      <c r="B424" s="3"/>
      <c r="C424" s="3"/>
      <c r="D424" s="3"/>
      <c r="E424" s="3"/>
      <c r="F424" s="28"/>
      <c r="G424" s="28"/>
      <c r="H424" s="3"/>
      <c r="I424" s="3"/>
      <c r="J424" s="44"/>
      <c r="U424" s="3"/>
      <c r="V424" s="3"/>
      <c r="W424" s="3"/>
      <c r="X424" s="3"/>
      <c r="Y424" s="3"/>
      <c r="Z424" s="28"/>
      <c r="AA424" s="28"/>
      <c r="AB424" s="3"/>
      <c r="AD424" s="44"/>
      <c r="AO424" s="3"/>
      <c r="AP424" s="3"/>
      <c r="AQ424" s="3"/>
      <c r="AR424" s="3"/>
      <c r="AS424" s="3"/>
      <c r="AT424" s="28"/>
      <c r="AU424" s="28"/>
      <c r="AV424" s="3"/>
      <c r="AX424" s="44"/>
      <c r="BC424" s="44"/>
    </row>
    <row r="425" spans="1:55" ht="13">
      <c r="A425" s="3"/>
      <c r="B425" s="3"/>
      <c r="C425" s="3"/>
      <c r="D425" s="3"/>
      <c r="E425" s="3"/>
      <c r="F425" s="28"/>
      <c r="G425" s="28"/>
      <c r="H425" s="3"/>
      <c r="I425" s="3"/>
      <c r="J425" s="44"/>
      <c r="U425" s="3"/>
      <c r="V425" s="3"/>
      <c r="W425" s="3"/>
      <c r="X425" s="3"/>
      <c r="Y425" s="3"/>
      <c r="Z425" s="28"/>
      <c r="AA425" s="28"/>
      <c r="AB425" s="3"/>
      <c r="AD425" s="44"/>
      <c r="AO425" s="3"/>
      <c r="AP425" s="3"/>
      <c r="AQ425" s="3"/>
      <c r="AR425" s="3"/>
      <c r="AS425" s="3"/>
      <c r="AT425" s="28"/>
      <c r="AU425" s="28"/>
      <c r="AV425" s="3"/>
      <c r="AX425" s="44"/>
      <c r="BC425" s="44"/>
    </row>
    <row r="426" spans="1:55" ht="13">
      <c r="A426" s="3"/>
      <c r="B426" s="3"/>
      <c r="C426" s="3"/>
      <c r="D426" s="3"/>
      <c r="E426" s="3"/>
      <c r="F426" s="28"/>
      <c r="G426" s="28"/>
      <c r="H426" s="3"/>
      <c r="I426" s="3"/>
      <c r="J426" s="44"/>
      <c r="U426" s="3"/>
      <c r="V426" s="3"/>
      <c r="W426" s="3"/>
      <c r="X426" s="3"/>
      <c r="Y426" s="3"/>
      <c r="Z426" s="28"/>
      <c r="AA426" s="28"/>
      <c r="AB426" s="3"/>
      <c r="AD426" s="44"/>
      <c r="AO426" s="3"/>
      <c r="AP426" s="3"/>
      <c r="AQ426" s="3"/>
      <c r="AR426" s="3"/>
      <c r="AS426" s="3"/>
      <c r="AT426" s="28"/>
      <c r="AU426" s="28"/>
      <c r="AV426" s="3"/>
      <c r="AX426" s="44"/>
      <c r="BC426" s="44"/>
    </row>
    <row r="427" spans="1:55" ht="13">
      <c r="A427" s="3"/>
      <c r="B427" s="3"/>
      <c r="C427" s="3"/>
      <c r="D427" s="3"/>
      <c r="E427" s="3"/>
      <c r="F427" s="28"/>
      <c r="G427" s="28"/>
      <c r="H427" s="3"/>
      <c r="I427" s="3"/>
      <c r="J427" s="44"/>
      <c r="U427" s="3"/>
      <c r="V427" s="3"/>
      <c r="W427" s="3"/>
      <c r="X427" s="3"/>
      <c r="Y427" s="3"/>
      <c r="Z427" s="28"/>
      <c r="AA427" s="28"/>
      <c r="AB427" s="3"/>
      <c r="AD427" s="44"/>
      <c r="AO427" s="3"/>
      <c r="AP427" s="3"/>
      <c r="AQ427" s="3"/>
      <c r="AR427" s="3"/>
      <c r="AS427" s="3"/>
      <c r="AT427" s="28"/>
      <c r="AU427" s="28"/>
      <c r="AV427" s="3"/>
      <c r="AX427" s="44"/>
      <c r="BC427" s="44"/>
    </row>
    <row r="428" spans="1:55" ht="13">
      <c r="A428" s="3"/>
      <c r="B428" s="3"/>
      <c r="C428" s="3"/>
      <c r="D428" s="3"/>
      <c r="E428" s="3"/>
      <c r="F428" s="28"/>
      <c r="G428" s="28"/>
      <c r="H428" s="3"/>
      <c r="I428" s="3"/>
      <c r="J428" s="44"/>
      <c r="U428" s="3"/>
      <c r="V428" s="3"/>
      <c r="W428" s="3"/>
      <c r="X428" s="3"/>
      <c r="Y428" s="3"/>
      <c r="Z428" s="28"/>
      <c r="AA428" s="28"/>
      <c r="AB428" s="3"/>
      <c r="AD428" s="44"/>
      <c r="AO428" s="3"/>
      <c r="AP428" s="3"/>
      <c r="AQ428" s="3"/>
      <c r="AR428" s="3"/>
      <c r="AS428" s="3"/>
      <c r="AT428" s="28"/>
      <c r="AU428" s="28"/>
      <c r="AV428" s="3"/>
      <c r="AX428" s="44"/>
      <c r="BC428" s="44"/>
    </row>
    <row r="429" spans="1:55" ht="13">
      <c r="A429" s="3"/>
      <c r="B429" s="3"/>
      <c r="C429" s="3"/>
      <c r="D429" s="3"/>
      <c r="E429" s="3"/>
      <c r="F429" s="28"/>
      <c r="G429" s="28"/>
      <c r="H429" s="3"/>
      <c r="I429" s="3"/>
      <c r="J429" s="44"/>
      <c r="U429" s="3"/>
      <c r="V429" s="3"/>
      <c r="W429" s="3"/>
      <c r="X429" s="3"/>
      <c r="Y429" s="3"/>
      <c r="Z429" s="28"/>
      <c r="AA429" s="28"/>
      <c r="AB429" s="3"/>
      <c r="AD429" s="44"/>
      <c r="AO429" s="3"/>
      <c r="AP429" s="3"/>
      <c r="AQ429" s="3"/>
      <c r="AR429" s="3"/>
      <c r="AS429" s="3"/>
      <c r="AT429" s="28"/>
      <c r="AU429" s="28"/>
      <c r="AV429" s="3"/>
      <c r="AX429" s="44"/>
      <c r="BC429" s="44"/>
    </row>
    <row r="430" spans="1:55" ht="13">
      <c r="A430" s="3"/>
      <c r="B430" s="3"/>
      <c r="C430" s="3"/>
      <c r="D430" s="3"/>
      <c r="E430" s="3"/>
      <c r="F430" s="28"/>
      <c r="G430" s="28"/>
      <c r="H430" s="3"/>
      <c r="I430" s="3"/>
      <c r="J430" s="44"/>
      <c r="U430" s="3"/>
      <c r="V430" s="3"/>
      <c r="W430" s="3"/>
      <c r="X430" s="3"/>
      <c r="Y430" s="3"/>
      <c r="Z430" s="28"/>
      <c r="AA430" s="28"/>
      <c r="AB430" s="3"/>
      <c r="AD430" s="44"/>
      <c r="AO430" s="3"/>
      <c r="AP430" s="3"/>
      <c r="AQ430" s="3"/>
      <c r="AR430" s="3"/>
      <c r="AS430" s="3"/>
      <c r="AT430" s="28"/>
      <c r="AU430" s="28"/>
      <c r="AV430" s="3"/>
      <c r="AX430" s="44"/>
      <c r="BC430" s="44"/>
    </row>
    <row r="431" spans="1:55" ht="13">
      <c r="A431" s="3"/>
      <c r="B431" s="3"/>
      <c r="C431" s="3"/>
      <c r="D431" s="3"/>
      <c r="E431" s="3"/>
      <c r="F431" s="28"/>
      <c r="G431" s="28"/>
      <c r="H431" s="3"/>
      <c r="I431" s="3"/>
      <c r="J431" s="44"/>
      <c r="U431" s="3"/>
      <c r="V431" s="3"/>
      <c r="W431" s="3"/>
      <c r="X431" s="3"/>
      <c r="Y431" s="3"/>
      <c r="Z431" s="28"/>
      <c r="AA431" s="28"/>
      <c r="AB431" s="3"/>
      <c r="AD431" s="44"/>
      <c r="AO431" s="3"/>
      <c r="AP431" s="3"/>
      <c r="AQ431" s="3"/>
      <c r="AR431" s="3"/>
      <c r="AS431" s="3"/>
      <c r="AT431" s="28"/>
      <c r="AU431" s="28"/>
      <c r="AV431" s="3"/>
      <c r="AX431" s="44"/>
      <c r="BC431" s="44"/>
    </row>
    <row r="432" spans="1:55" ht="13">
      <c r="A432" s="3"/>
      <c r="B432" s="3"/>
      <c r="C432" s="3"/>
      <c r="D432" s="3"/>
      <c r="E432" s="3"/>
      <c r="F432" s="28"/>
      <c r="G432" s="28"/>
      <c r="H432" s="3"/>
      <c r="I432" s="3"/>
      <c r="J432" s="44"/>
      <c r="U432" s="3"/>
      <c r="V432" s="3"/>
      <c r="W432" s="3"/>
      <c r="X432" s="3"/>
      <c r="Y432" s="3"/>
      <c r="Z432" s="28"/>
      <c r="AA432" s="28"/>
      <c r="AB432" s="3"/>
      <c r="AD432" s="44"/>
      <c r="AO432" s="3"/>
      <c r="AP432" s="3"/>
      <c r="AQ432" s="3"/>
      <c r="AR432" s="3"/>
      <c r="AS432" s="3"/>
      <c r="AT432" s="28"/>
      <c r="AU432" s="28"/>
      <c r="AV432" s="3"/>
      <c r="AX432" s="44"/>
      <c r="BC432" s="44"/>
    </row>
    <row r="433" spans="1:55" ht="13">
      <c r="A433" s="3"/>
      <c r="B433" s="3"/>
      <c r="C433" s="3"/>
      <c r="D433" s="3"/>
      <c r="E433" s="3"/>
      <c r="F433" s="28"/>
      <c r="G433" s="28"/>
      <c r="H433" s="3"/>
      <c r="I433" s="3"/>
      <c r="J433" s="44"/>
      <c r="U433" s="3"/>
      <c r="V433" s="3"/>
      <c r="W433" s="3"/>
      <c r="X433" s="3"/>
      <c r="Y433" s="3"/>
      <c r="Z433" s="28"/>
      <c r="AA433" s="28"/>
      <c r="AB433" s="3"/>
      <c r="AD433" s="44"/>
      <c r="AO433" s="3"/>
      <c r="AP433" s="3"/>
      <c r="AQ433" s="3"/>
      <c r="AR433" s="3"/>
      <c r="AS433" s="3"/>
      <c r="AT433" s="28"/>
      <c r="AU433" s="28"/>
      <c r="AV433" s="3"/>
      <c r="AX433" s="44"/>
      <c r="BC433" s="44"/>
    </row>
    <row r="434" spans="1:55" ht="13">
      <c r="A434" s="3"/>
      <c r="B434" s="3"/>
      <c r="C434" s="3"/>
      <c r="D434" s="3"/>
      <c r="E434" s="3"/>
      <c r="F434" s="28"/>
      <c r="G434" s="28"/>
      <c r="H434" s="3"/>
      <c r="I434" s="3"/>
      <c r="J434" s="44"/>
      <c r="U434" s="3"/>
      <c r="V434" s="3"/>
      <c r="W434" s="3"/>
      <c r="X434" s="3"/>
      <c r="Y434" s="3"/>
      <c r="Z434" s="28"/>
      <c r="AA434" s="28"/>
      <c r="AB434" s="3"/>
      <c r="AD434" s="44"/>
      <c r="AO434" s="3"/>
      <c r="AP434" s="3"/>
      <c r="AQ434" s="3"/>
      <c r="AR434" s="3"/>
      <c r="AS434" s="3"/>
      <c r="AT434" s="28"/>
      <c r="AU434" s="28"/>
      <c r="AV434" s="3"/>
      <c r="AX434" s="44"/>
      <c r="BC434" s="44"/>
    </row>
    <row r="435" spans="1:55" ht="13">
      <c r="A435" s="3"/>
      <c r="B435" s="3"/>
      <c r="C435" s="3"/>
      <c r="D435" s="3"/>
      <c r="E435" s="3"/>
      <c r="F435" s="28"/>
      <c r="G435" s="28"/>
      <c r="H435" s="3"/>
      <c r="I435" s="3"/>
      <c r="J435" s="44"/>
      <c r="U435" s="3"/>
      <c r="V435" s="3"/>
      <c r="W435" s="3"/>
      <c r="X435" s="3"/>
      <c r="Y435" s="3"/>
      <c r="Z435" s="28"/>
      <c r="AA435" s="28"/>
      <c r="AB435" s="3"/>
      <c r="AD435" s="44"/>
      <c r="AO435" s="3"/>
      <c r="AP435" s="3"/>
      <c r="AQ435" s="3"/>
      <c r="AR435" s="3"/>
      <c r="AS435" s="3"/>
      <c r="AT435" s="28"/>
      <c r="AU435" s="28"/>
      <c r="AV435" s="3"/>
      <c r="AX435" s="44"/>
      <c r="BC435" s="44"/>
    </row>
    <row r="436" spans="1:55" ht="13">
      <c r="A436" s="3"/>
      <c r="B436" s="3"/>
      <c r="C436" s="3"/>
      <c r="D436" s="3"/>
      <c r="E436" s="3"/>
      <c r="F436" s="28"/>
      <c r="G436" s="28"/>
      <c r="H436" s="3"/>
      <c r="I436" s="3"/>
      <c r="J436" s="44"/>
      <c r="U436" s="3"/>
      <c r="V436" s="3"/>
      <c r="W436" s="3"/>
      <c r="X436" s="3"/>
      <c r="Y436" s="3"/>
      <c r="Z436" s="28"/>
      <c r="AA436" s="28"/>
      <c r="AB436" s="3"/>
      <c r="AD436" s="44"/>
      <c r="AO436" s="3"/>
      <c r="AP436" s="3"/>
      <c r="AQ436" s="3"/>
      <c r="AR436" s="3"/>
      <c r="AS436" s="3"/>
      <c r="AT436" s="28"/>
      <c r="AU436" s="28"/>
      <c r="AV436" s="3"/>
      <c r="AX436" s="44"/>
      <c r="BC436" s="44"/>
    </row>
    <row r="437" spans="1:55" ht="13">
      <c r="A437" s="3"/>
      <c r="B437" s="3"/>
      <c r="C437" s="3"/>
      <c r="D437" s="3"/>
      <c r="E437" s="3"/>
      <c r="F437" s="28"/>
      <c r="G437" s="28"/>
      <c r="H437" s="3"/>
      <c r="I437" s="3"/>
      <c r="J437" s="44"/>
      <c r="U437" s="3"/>
      <c r="V437" s="3"/>
      <c r="W437" s="3"/>
      <c r="X437" s="3"/>
      <c r="Y437" s="3"/>
      <c r="Z437" s="28"/>
      <c r="AA437" s="28"/>
      <c r="AB437" s="3"/>
      <c r="AD437" s="44"/>
      <c r="AO437" s="3"/>
      <c r="AP437" s="3"/>
      <c r="AQ437" s="3"/>
      <c r="AR437" s="3"/>
      <c r="AS437" s="3"/>
      <c r="AT437" s="28"/>
      <c r="AU437" s="28"/>
      <c r="AV437" s="3"/>
      <c r="AX437" s="44"/>
      <c r="BC437" s="44"/>
    </row>
    <row r="438" spans="1:55" ht="13">
      <c r="A438" s="3"/>
      <c r="B438" s="3"/>
      <c r="C438" s="3"/>
      <c r="D438" s="3"/>
      <c r="E438" s="3"/>
      <c r="F438" s="28"/>
      <c r="G438" s="28"/>
      <c r="H438" s="3"/>
      <c r="I438" s="3"/>
      <c r="J438" s="44"/>
      <c r="U438" s="3"/>
      <c r="V438" s="3"/>
      <c r="W438" s="3"/>
      <c r="X438" s="3"/>
      <c r="Y438" s="3"/>
      <c r="Z438" s="28"/>
      <c r="AA438" s="28"/>
      <c r="AB438" s="3"/>
      <c r="AD438" s="44"/>
      <c r="AO438" s="3"/>
      <c r="AP438" s="3"/>
      <c r="AQ438" s="3"/>
      <c r="AR438" s="3"/>
      <c r="AS438" s="3"/>
      <c r="AT438" s="28"/>
      <c r="AU438" s="28"/>
      <c r="AV438" s="3"/>
      <c r="AX438" s="44"/>
      <c r="BC438" s="44"/>
    </row>
    <row r="439" spans="1:55" ht="13">
      <c r="A439" s="3"/>
      <c r="B439" s="3"/>
      <c r="C439" s="3"/>
      <c r="D439" s="3"/>
      <c r="E439" s="3"/>
      <c r="F439" s="28"/>
      <c r="G439" s="28"/>
      <c r="H439" s="3"/>
      <c r="I439" s="3"/>
      <c r="J439" s="44"/>
      <c r="U439" s="3"/>
      <c r="V439" s="3"/>
      <c r="W439" s="3"/>
      <c r="X439" s="3"/>
      <c r="Y439" s="3"/>
      <c r="Z439" s="28"/>
      <c r="AA439" s="28"/>
      <c r="AB439" s="3"/>
      <c r="AD439" s="44"/>
      <c r="AO439" s="3"/>
      <c r="AP439" s="3"/>
      <c r="AQ439" s="3"/>
      <c r="AR439" s="3"/>
      <c r="AS439" s="3"/>
      <c r="AT439" s="28"/>
      <c r="AU439" s="28"/>
      <c r="AV439" s="3"/>
      <c r="AX439" s="44"/>
      <c r="BC439" s="44"/>
    </row>
    <row r="440" spans="1:55" ht="13">
      <c r="A440" s="3"/>
      <c r="B440" s="3"/>
      <c r="C440" s="3"/>
      <c r="D440" s="3"/>
      <c r="E440" s="3"/>
      <c r="F440" s="28"/>
      <c r="G440" s="28"/>
      <c r="H440" s="3"/>
      <c r="I440" s="3"/>
      <c r="J440" s="44"/>
      <c r="U440" s="3"/>
      <c r="V440" s="3"/>
      <c r="W440" s="3"/>
      <c r="X440" s="3"/>
      <c r="Y440" s="3"/>
      <c r="Z440" s="28"/>
      <c r="AA440" s="28"/>
      <c r="AB440" s="3"/>
      <c r="AD440" s="44"/>
      <c r="AO440" s="3"/>
      <c r="AP440" s="3"/>
      <c r="AQ440" s="3"/>
      <c r="AR440" s="3"/>
      <c r="AS440" s="3"/>
      <c r="AT440" s="28"/>
      <c r="AU440" s="28"/>
      <c r="AV440" s="3"/>
      <c r="AX440" s="44"/>
      <c r="BC440" s="44"/>
    </row>
    <row r="441" spans="1:55" ht="13">
      <c r="A441" s="3"/>
      <c r="B441" s="3"/>
      <c r="C441" s="3"/>
      <c r="D441" s="3"/>
      <c r="E441" s="3"/>
      <c r="F441" s="28"/>
      <c r="G441" s="28"/>
      <c r="H441" s="3"/>
      <c r="I441" s="3"/>
      <c r="J441" s="44"/>
      <c r="U441" s="3"/>
      <c r="V441" s="3"/>
      <c r="W441" s="3"/>
      <c r="X441" s="3"/>
      <c r="Y441" s="3"/>
      <c r="Z441" s="28"/>
      <c r="AA441" s="28"/>
      <c r="AB441" s="3"/>
      <c r="AD441" s="44"/>
      <c r="AO441" s="3"/>
      <c r="AP441" s="3"/>
      <c r="AQ441" s="3"/>
      <c r="AR441" s="3"/>
      <c r="AS441" s="3"/>
      <c r="AT441" s="28"/>
      <c r="AU441" s="28"/>
      <c r="AV441" s="3"/>
      <c r="AX441" s="44"/>
      <c r="BC441" s="44"/>
    </row>
    <row r="442" spans="1:55" ht="13">
      <c r="A442" s="3"/>
      <c r="B442" s="3"/>
      <c r="C442" s="3"/>
      <c r="D442" s="3"/>
      <c r="E442" s="3"/>
      <c r="F442" s="28"/>
      <c r="G442" s="28"/>
      <c r="H442" s="3"/>
      <c r="I442" s="3"/>
      <c r="J442" s="44"/>
      <c r="U442" s="3"/>
      <c r="V442" s="3"/>
      <c r="W442" s="3"/>
      <c r="X442" s="3"/>
      <c r="Y442" s="3"/>
      <c r="Z442" s="28"/>
      <c r="AA442" s="28"/>
      <c r="AB442" s="3"/>
      <c r="AD442" s="44"/>
      <c r="AO442" s="3"/>
      <c r="AP442" s="3"/>
      <c r="AQ442" s="3"/>
      <c r="AR442" s="3"/>
      <c r="AS442" s="3"/>
      <c r="AT442" s="28"/>
      <c r="AU442" s="28"/>
      <c r="AV442" s="3"/>
      <c r="AX442" s="44"/>
      <c r="BC442" s="44"/>
    </row>
    <row r="443" spans="1:55" ht="13">
      <c r="A443" s="3"/>
      <c r="B443" s="3"/>
      <c r="C443" s="3"/>
      <c r="D443" s="3"/>
      <c r="E443" s="3"/>
      <c r="F443" s="28"/>
      <c r="G443" s="28"/>
      <c r="H443" s="3"/>
      <c r="I443" s="3"/>
      <c r="J443" s="44"/>
      <c r="U443" s="3"/>
      <c r="V443" s="3"/>
      <c r="W443" s="3"/>
      <c r="X443" s="3"/>
      <c r="Y443" s="3"/>
      <c r="Z443" s="28"/>
      <c r="AA443" s="28"/>
      <c r="AB443" s="3"/>
      <c r="AD443" s="44"/>
      <c r="AO443" s="3"/>
      <c r="AP443" s="3"/>
      <c r="AQ443" s="3"/>
      <c r="AR443" s="3"/>
      <c r="AS443" s="3"/>
      <c r="AT443" s="28"/>
      <c r="AU443" s="28"/>
      <c r="AV443" s="3"/>
      <c r="AX443" s="44"/>
      <c r="BC443" s="44"/>
    </row>
    <row r="444" spans="1:55" ht="13">
      <c r="A444" s="3"/>
      <c r="B444" s="3"/>
      <c r="C444" s="3"/>
      <c r="D444" s="3"/>
      <c r="E444" s="3"/>
      <c r="F444" s="28"/>
      <c r="G444" s="28"/>
      <c r="H444" s="3"/>
      <c r="I444" s="3"/>
      <c r="J444" s="44"/>
      <c r="U444" s="3"/>
      <c r="V444" s="3"/>
      <c r="W444" s="3"/>
      <c r="X444" s="3"/>
      <c r="Y444" s="3"/>
      <c r="Z444" s="28"/>
      <c r="AA444" s="28"/>
      <c r="AB444" s="3"/>
      <c r="AD444" s="44"/>
      <c r="AO444" s="3"/>
      <c r="AP444" s="3"/>
      <c r="AQ444" s="3"/>
      <c r="AR444" s="3"/>
      <c r="AS444" s="3"/>
      <c r="AT444" s="28"/>
      <c r="AU444" s="28"/>
      <c r="AV444" s="3"/>
      <c r="AX444" s="44"/>
      <c r="BC444" s="44"/>
    </row>
    <row r="445" spans="1:55" ht="13">
      <c r="A445" s="3"/>
      <c r="B445" s="3"/>
      <c r="C445" s="3"/>
      <c r="D445" s="3"/>
      <c r="E445" s="3"/>
      <c r="F445" s="28"/>
      <c r="G445" s="28"/>
      <c r="H445" s="3"/>
      <c r="I445" s="3"/>
      <c r="J445" s="44"/>
      <c r="U445" s="3"/>
      <c r="V445" s="3"/>
      <c r="W445" s="3"/>
      <c r="X445" s="3"/>
      <c r="Y445" s="3"/>
      <c r="Z445" s="28"/>
      <c r="AA445" s="28"/>
      <c r="AB445" s="3"/>
      <c r="AD445" s="44"/>
      <c r="AO445" s="3"/>
      <c r="AP445" s="3"/>
      <c r="AQ445" s="3"/>
      <c r="AR445" s="3"/>
      <c r="AS445" s="3"/>
      <c r="AT445" s="28"/>
      <c r="AU445" s="28"/>
      <c r="AV445" s="3"/>
      <c r="AX445" s="44"/>
      <c r="BC445" s="44"/>
    </row>
    <row r="446" spans="1:55" ht="13">
      <c r="A446" s="3"/>
      <c r="B446" s="3"/>
      <c r="C446" s="3"/>
      <c r="D446" s="3"/>
      <c r="E446" s="3"/>
      <c r="F446" s="28"/>
      <c r="G446" s="28"/>
      <c r="H446" s="3"/>
      <c r="I446" s="3"/>
      <c r="J446" s="44"/>
      <c r="U446" s="3"/>
      <c r="V446" s="3"/>
      <c r="W446" s="3"/>
      <c r="X446" s="3"/>
      <c r="Y446" s="3"/>
      <c r="Z446" s="28"/>
      <c r="AA446" s="28"/>
      <c r="AB446" s="3"/>
      <c r="AD446" s="44"/>
      <c r="AO446" s="3"/>
      <c r="AP446" s="3"/>
      <c r="AQ446" s="3"/>
      <c r="AR446" s="3"/>
      <c r="AS446" s="3"/>
      <c r="AT446" s="28"/>
      <c r="AU446" s="28"/>
      <c r="AV446" s="3"/>
      <c r="AX446" s="44"/>
      <c r="BC446" s="44"/>
    </row>
    <row r="447" spans="1:55" ht="13">
      <c r="A447" s="3"/>
      <c r="B447" s="3"/>
      <c r="C447" s="3"/>
      <c r="D447" s="3"/>
      <c r="E447" s="3"/>
      <c r="F447" s="28"/>
      <c r="G447" s="28"/>
      <c r="H447" s="3"/>
      <c r="I447" s="3"/>
      <c r="J447" s="44"/>
      <c r="U447" s="3"/>
      <c r="V447" s="3"/>
      <c r="W447" s="3"/>
      <c r="X447" s="3"/>
      <c r="Y447" s="3"/>
      <c r="Z447" s="28"/>
      <c r="AA447" s="28"/>
      <c r="AB447" s="3"/>
      <c r="AD447" s="44"/>
      <c r="AO447" s="3"/>
      <c r="AP447" s="3"/>
      <c r="AQ447" s="3"/>
      <c r="AR447" s="3"/>
      <c r="AS447" s="3"/>
      <c r="AT447" s="28"/>
      <c r="AU447" s="28"/>
      <c r="AV447" s="3"/>
      <c r="AX447" s="44"/>
      <c r="BC447" s="44"/>
    </row>
    <row r="448" spans="1:55" ht="13">
      <c r="A448" s="3"/>
      <c r="B448" s="3"/>
      <c r="C448" s="3"/>
      <c r="D448" s="3"/>
      <c r="E448" s="3"/>
      <c r="F448" s="28"/>
      <c r="G448" s="28"/>
      <c r="H448" s="3"/>
      <c r="I448" s="3"/>
      <c r="J448" s="44"/>
      <c r="U448" s="3"/>
      <c r="V448" s="3"/>
      <c r="W448" s="3"/>
      <c r="X448" s="3"/>
      <c r="Y448" s="3"/>
      <c r="Z448" s="28"/>
      <c r="AA448" s="28"/>
      <c r="AB448" s="3"/>
      <c r="AD448" s="44"/>
      <c r="AO448" s="3"/>
      <c r="AP448" s="3"/>
      <c r="AQ448" s="3"/>
      <c r="AR448" s="3"/>
      <c r="AS448" s="3"/>
      <c r="AT448" s="28"/>
      <c r="AU448" s="28"/>
      <c r="AV448" s="3"/>
      <c r="AX448" s="44"/>
      <c r="BC448" s="44"/>
    </row>
    <row r="449" spans="1:55" ht="13">
      <c r="A449" s="3"/>
      <c r="B449" s="3"/>
      <c r="C449" s="3"/>
      <c r="D449" s="3"/>
      <c r="E449" s="3"/>
      <c r="F449" s="28"/>
      <c r="G449" s="28"/>
      <c r="H449" s="3"/>
      <c r="I449" s="3"/>
      <c r="J449" s="44"/>
      <c r="U449" s="3"/>
      <c r="V449" s="3"/>
      <c r="W449" s="3"/>
      <c r="X449" s="3"/>
      <c r="Y449" s="3"/>
      <c r="Z449" s="28"/>
      <c r="AA449" s="28"/>
      <c r="AB449" s="3"/>
      <c r="AD449" s="44"/>
      <c r="AO449" s="3"/>
      <c r="AP449" s="3"/>
      <c r="AQ449" s="3"/>
      <c r="AR449" s="3"/>
      <c r="AS449" s="3"/>
      <c r="AT449" s="28"/>
      <c r="AU449" s="28"/>
      <c r="AV449" s="3"/>
      <c r="AX449" s="44"/>
      <c r="BC449" s="44"/>
    </row>
    <row r="450" spans="1:55" ht="13">
      <c r="A450" s="3"/>
      <c r="B450" s="3"/>
      <c r="C450" s="3"/>
      <c r="D450" s="3"/>
      <c r="E450" s="3"/>
      <c r="F450" s="28"/>
      <c r="G450" s="28"/>
      <c r="H450" s="3"/>
      <c r="I450" s="3"/>
      <c r="J450" s="44"/>
      <c r="U450" s="3"/>
      <c r="V450" s="3"/>
      <c r="W450" s="3"/>
      <c r="X450" s="3"/>
      <c r="Y450" s="3"/>
      <c r="Z450" s="28"/>
      <c r="AA450" s="28"/>
      <c r="AB450" s="3"/>
      <c r="AD450" s="44"/>
      <c r="AO450" s="3"/>
      <c r="AP450" s="3"/>
      <c r="AQ450" s="3"/>
      <c r="AR450" s="3"/>
      <c r="AS450" s="3"/>
      <c r="AT450" s="28"/>
      <c r="AU450" s="28"/>
      <c r="AV450" s="3"/>
      <c r="AX450" s="44"/>
      <c r="BC450" s="44"/>
    </row>
    <row r="451" spans="1:55" ht="13">
      <c r="A451" s="3"/>
      <c r="B451" s="3"/>
      <c r="C451" s="3"/>
      <c r="D451" s="3"/>
      <c r="E451" s="3"/>
      <c r="F451" s="28"/>
      <c r="G451" s="28"/>
      <c r="H451" s="3"/>
      <c r="I451" s="3"/>
      <c r="J451" s="44"/>
      <c r="U451" s="3"/>
      <c r="V451" s="3"/>
      <c r="W451" s="3"/>
      <c r="X451" s="3"/>
      <c r="Y451" s="3"/>
      <c r="Z451" s="28"/>
      <c r="AA451" s="28"/>
      <c r="AB451" s="3"/>
      <c r="AD451" s="44"/>
      <c r="AO451" s="3"/>
      <c r="AP451" s="3"/>
      <c r="AQ451" s="3"/>
      <c r="AR451" s="3"/>
      <c r="AS451" s="3"/>
      <c r="AT451" s="28"/>
      <c r="AU451" s="28"/>
      <c r="AV451" s="3"/>
      <c r="AX451" s="44"/>
      <c r="BC451" s="44"/>
    </row>
    <row r="452" spans="1:55" ht="13">
      <c r="A452" s="3"/>
      <c r="B452" s="3"/>
      <c r="C452" s="3"/>
      <c r="D452" s="3"/>
      <c r="E452" s="3"/>
      <c r="F452" s="28"/>
      <c r="G452" s="28"/>
      <c r="H452" s="3"/>
      <c r="I452" s="3"/>
      <c r="J452" s="44"/>
      <c r="U452" s="3"/>
      <c r="V452" s="3"/>
      <c r="W452" s="3"/>
      <c r="X452" s="3"/>
      <c r="Y452" s="3"/>
      <c r="Z452" s="28"/>
      <c r="AA452" s="28"/>
      <c r="AB452" s="3"/>
      <c r="AD452" s="44"/>
      <c r="AO452" s="3"/>
      <c r="AP452" s="3"/>
      <c r="AQ452" s="3"/>
      <c r="AR452" s="3"/>
      <c r="AS452" s="3"/>
      <c r="AT452" s="28"/>
      <c r="AU452" s="28"/>
      <c r="AV452" s="3"/>
      <c r="AX452" s="44"/>
      <c r="BC452" s="44"/>
    </row>
    <row r="453" spans="1:55" ht="13">
      <c r="A453" s="3"/>
      <c r="B453" s="3"/>
      <c r="C453" s="3"/>
      <c r="D453" s="3"/>
      <c r="E453" s="3"/>
      <c r="F453" s="28"/>
      <c r="G453" s="28"/>
      <c r="H453" s="3"/>
      <c r="I453" s="3"/>
      <c r="J453" s="44"/>
      <c r="U453" s="3"/>
      <c r="V453" s="3"/>
      <c r="W453" s="3"/>
      <c r="X453" s="3"/>
      <c r="Y453" s="3"/>
      <c r="Z453" s="28"/>
      <c r="AA453" s="28"/>
      <c r="AB453" s="3"/>
      <c r="AD453" s="44"/>
      <c r="AO453" s="3"/>
      <c r="AP453" s="3"/>
      <c r="AQ453" s="3"/>
      <c r="AR453" s="3"/>
      <c r="AS453" s="3"/>
      <c r="AT453" s="28"/>
      <c r="AU453" s="28"/>
      <c r="AV453" s="3"/>
      <c r="AX453" s="44"/>
      <c r="BC453" s="44"/>
    </row>
    <row r="454" spans="1:55" ht="13">
      <c r="A454" s="3"/>
      <c r="B454" s="3"/>
      <c r="C454" s="3"/>
      <c r="D454" s="3"/>
      <c r="E454" s="3"/>
      <c r="F454" s="28"/>
      <c r="G454" s="28"/>
      <c r="H454" s="3"/>
      <c r="I454" s="3"/>
      <c r="J454" s="44"/>
      <c r="U454" s="3"/>
      <c r="V454" s="3"/>
      <c r="W454" s="3"/>
      <c r="X454" s="3"/>
      <c r="Y454" s="3"/>
      <c r="Z454" s="28"/>
      <c r="AA454" s="28"/>
      <c r="AB454" s="3"/>
      <c r="AD454" s="44"/>
      <c r="AO454" s="3"/>
      <c r="AP454" s="3"/>
      <c r="AQ454" s="3"/>
      <c r="AR454" s="3"/>
      <c r="AS454" s="3"/>
      <c r="AT454" s="28"/>
      <c r="AU454" s="28"/>
      <c r="AV454" s="3"/>
      <c r="AX454" s="44"/>
      <c r="BC454" s="44"/>
    </row>
    <row r="455" spans="1:55" ht="13">
      <c r="A455" s="3"/>
      <c r="B455" s="3"/>
      <c r="C455" s="3"/>
      <c r="D455" s="3"/>
      <c r="E455" s="3"/>
      <c r="F455" s="28"/>
      <c r="G455" s="28"/>
      <c r="H455" s="3"/>
      <c r="I455" s="3"/>
      <c r="J455" s="44"/>
      <c r="U455" s="3"/>
      <c r="V455" s="3"/>
      <c r="W455" s="3"/>
      <c r="X455" s="3"/>
      <c r="Y455" s="3"/>
      <c r="Z455" s="28"/>
      <c r="AA455" s="28"/>
      <c r="AB455" s="3"/>
      <c r="AD455" s="44"/>
      <c r="AO455" s="3"/>
      <c r="AP455" s="3"/>
      <c r="AQ455" s="3"/>
      <c r="AR455" s="3"/>
      <c r="AS455" s="3"/>
      <c r="AT455" s="28"/>
      <c r="AU455" s="28"/>
      <c r="AV455" s="3"/>
      <c r="AX455" s="44"/>
      <c r="BC455" s="44"/>
    </row>
    <row r="456" spans="1:55" ht="13">
      <c r="A456" s="3"/>
      <c r="B456" s="3"/>
      <c r="C456" s="3"/>
      <c r="D456" s="3"/>
      <c r="E456" s="3"/>
      <c r="F456" s="28"/>
      <c r="G456" s="28"/>
      <c r="H456" s="3"/>
      <c r="I456" s="3"/>
      <c r="J456" s="44"/>
      <c r="U456" s="3"/>
      <c r="V456" s="3"/>
      <c r="W456" s="3"/>
      <c r="X456" s="3"/>
      <c r="Y456" s="3"/>
      <c r="Z456" s="28"/>
      <c r="AA456" s="28"/>
      <c r="AB456" s="3"/>
      <c r="AD456" s="44"/>
      <c r="AO456" s="3"/>
      <c r="AP456" s="3"/>
      <c r="AQ456" s="3"/>
      <c r="AR456" s="3"/>
      <c r="AS456" s="3"/>
      <c r="AT456" s="28"/>
      <c r="AU456" s="28"/>
      <c r="AV456" s="3"/>
      <c r="AX456" s="44"/>
      <c r="BC456" s="44"/>
    </row>
    <row r="457" spans="1:55" ht="13">
      <c r="A457" s="3"/>
      <c r="B457" s="3"/>
      <c r="C457" s="3"/>
      <c r="D457" s="3"/>
      <c r="E457" s="3"/>
      <c r="F457" s="28"/>
      <c r="G457" s="28"/>
      <c r="H457" s="3"/>
      <c r="I457" s="3"/>
      <c r="J457" s="44"/>
      <c r="U457" s="3"/>
      <c r="V457" s="3"/>
      <c r="W457" s="3"/>
      <c r="X457" s="3"/>
      <c r="Y457" s="3"/>
      <c r="Z457" s="28"/>
      <c r="AA457" s="28"/>
      <c r="AB457" s="3"/>
      <c r="AD457" s="44"/>
      <c r="AO457" s="3"/>
      <c r="AP457" s="3"/>
      <c r="AQ457" s="3"/>
      <c r="AR457" s="3"/>
      <c r="AS457" s="3"/>
      <c r="AT457" s="28"/>
      <c r="AU457" s="28"/>
      <c r="AV457" s="3"/>
      <c r="AX457" s="44"/>
      <c r="BC457" s="44"/>
    </row>
    <row r="458" spans="1:55" ht="13">
      <c r="A458" s="3"/>
      <c r="B458" s="3"/>
      <c r="C458" s="3"/>
      <c r="D458" s="3"/>
      <c r="E458" s="3"/>
      <c r="F458" s="28"/>
      <c r="G458" s="28"/>
      <c r="H458" s="3"/>
      <c r="I458" s="3"/>
      <c r="J458" s="44"/>
      <c r="U458" s="3"/>
      <c r="V458" s="3"/>
      <c r="W458" s="3"/>
      <c r="X458" s="3"/>
      <c r="Y458" s="3"/>
      <c r="Z458" s="28"/>
      <c r="AA458" s="28"/>
      <c r="AB458" s="3"/>
      <c r="AD458" s="44"/>
      <c r="AO458" s="3"/>
      <c r="AP458" s="3"/>
      <c r="AQ458" s="3"/>
      <c r="AR458" s="3"/>
      <c r="AS458" s="3"/>
      <c r="AT458" s="28"/>
      <c r="AU458" s="28"/>
      <c r="AV458" s="3"/>
      <c r="AX458" s="44"/>
      <c r="BC458" s="44"/>
    </row>
    <row r="459" spans="1:55" ht="13">
      <c r="A459" s="3"/>
      <c r="B459" s="3"/>
      <c r="C459" s="3"/>
      <c r="D459" s="3"/>
      <c r="E459" s="3"/>
      <c r="F459" s="28"/>
      <c r="G459" s="28"/>
      <c r="H459" s="3"/>
      <c r="I459" s="3"/>
      <c r="J459" s="44"/>
      <c r="U459" s="3"/>
      <c r="V459" s="3"/>
      <c r="W459" s="3"/>
      <c r="X459" s="3"/>
      <c r="Y459" s="3"/>
      <c r="Z459" s="28"/>
      <c r="AA459" s="28"/>
      <c r="AB459" s="3"/>
      <c r="AD459" s="44"/>
      <c r="AO459" s="3"/>
      <c r="AP459" s="3"/>
      <c r="AQ459" s="3"/>
      <c r="AR459" s="3"/>
      <c r="AS459" s="3"/>
      <c r="AT459" s="28"/>
      <c r="AU459" s="28"/>
      <c r="AV459" s="3"/>
      <c r="AX459" s="44"/>
      <c r="BC459" s="44"/>
    </row>
    <row r="460" spans="1:55" ht="13">
      <c r="A460" s="3"/>
      <c r="B460" s="3"/>
      <c r="C460" s="3"/>
      <c r="D460" s="3"/>
      <c r="E460" s="3"/>
      <c r="F460" s="28"/>
      <c r="G460" s="28"/>
      <c r="H460" s="3"/>
      <c r="I460" s="3"/>
      <c r="J460" s="44"/>
      <c r="U460" s="3"/>
      <c r="V460" s="3"/>
      <c r="W460" s="3"/>
      <c r="X460" s="3"/>
      <c r="Y460" s="3"/>
      <c r="Z460" s="28"/>
      <c r="AA460" s="28"/>
      <c r="AB460" s="3"/>
      <c r="AD460" s="44"/>
      <c r="AO460" s="3"/>
      <c r="AP460" s="3"/>
      <c r="AQ460" s="3"/>
      <c r="AR460" s="3"/>
      <c r="AS460" s="3"/>
      <c r="AT460" s="28"/>
      <c r="AU460" s="28"/>
      <c r="AV460" s="3"/>
      <c r="AX460" s="44"/>
      <c r="BC460" s="44"/>
    </row>
    <row r="461" spans="1:55" ht="13">
      <c r="A461" s="3"/>
      <c r="B461" s="3"/>
      <c r="C461" s="3"/>
      <c r="D461" s="3"/>
      <c r="E461" s="3"/>
      <c r="F461" s="28"/>
      <c r="G461" s="28"/>
      <c r="H461" s="3"/>
      <c r="I461" s="3"/>
      <c r="J461" s="44"/>
      <c r="U461" s="3"/>
      <c r="V461" s="3"/>
      <c r="W461" s="3"/>
      <c r="X461" s="3"/>
      <c r="Y461" s="3"/>
      <c r="Z461" s="28"/>
      <c r="AA461" s="28"/>
      <c r="AB461" s="3"/>
      <c r="AD461" s="44"/>
      <c r="AO461" s="3"/>
      <c r="AP461" s="3"/>
      <c r="AQ461" s="3"/>
      <c r="AR461" s="3"/>
      <c r="AS461" s="3"/>
      <c r="AT461" s="28"/>
      <c r="AU461" s="28"/>
      <c r="AV461" s="3"/>
      <c r="AX461" s="44"/>
      <c r="BC461" s="44"/>
    </row>
    <row r="462" spans="1:55" ht="13">
      <c r="A462" s="3"/>
      <c r="B462" s="3"/>
      <c r="C462" s="3"/>
      <c r="D462" s="3"/>
      <c r="E462" s="3"/>
      <c r="F462" s="28"/>
      <c r="G462" s="28"/>
      <c r="H462" s="3"/>
      <c r="I462" s="3"/>
      <c r="J462" s="44"/>
      <c r="U462" s="3"/>
      <c r="V462" s="3"/>
      <c r="W462" s="3"/>
      <c r="X462" s="3"/>
      <c r="Y462" s="3"/>
      <c r="Z462" s="28"/>
      <c r="AA462" s="28"/>
      <c r="AB462" s="3"/>
      <c r="AD462" s="44"/>
      <c r="AO462" s="3"/>
      <c r="AP462" s="3"/>
      <c r="AQ462" s="3"/>
      <c r="AR462" s="3"/>
      <c r="AS462" s="3"/>
      <c r="AT462" s="28"/>
      <c r="AU462" s="28"/>
      <c r="AV462" s="3"/>
      <c r="AX462" s="44"/>
      <c r="BC462" s="44"/>
    </row>
    <row r="463" spans="1:55" ht="13">
      <c r="A463" s="3"/>
      <c r="B463" s="3"/>
      <c r="C463" s="3"/>
      <c r="D463" s="3"/>
      <c r="E463" s="3"/>
      <c r="F463" s="28"/>
      <c r="G463" s="28"/>
      <c r="H463" s="3"/>
      <c r="I463" s="3"/>
      <c r="J463" s="44"/>
      <c r="U463" s="3"/>
      <c r="V463" s="3"/>
      <c r="W463" s="3"/>
      <c r="X463" s="3"/>
      <c r="Y463" s="3"/>
      <c r="Z463" s="28"/>
      <c r="AA463" s="28"/>
      <c r="AB463" s="3"/>
      <c r="AD463" s="44"/>
      <c r="AO463" s="3"/>
      <c r="AP463" s="3"/>
      <c r="AQ463" s="3"/>
      <c r="AR463" s="3"/>
      <c r="AS463" s="3"/>
      <c r="AT463" s="28"/>
      <c r="AU463" s="28"/>
      <c r="AV463" s="3"/>
      <c r="AX463" s="44"/>
      <c r="BC463" s="44"/>
    </row>
    <row r="464" spans="1:55" ht="13">
      <c r="A464" s="3"/>
      <c r="B464" s="3"/>
      <c r="C464" s="3"/>
      <c r="D464" s="3"/>
      <c r="E464" s="3"/>
      <c r="F464" s="28"/>
      <c r="G464" s="28"/>
      <c r="H464" s="3"/>
      <c r="I464" s="3"/>
      <c r="J464" s="44"/>
      <c r="U464" s="3"/>
      <c r="V464" s="3"/>
      <c r="W464" s="3"/>
      <c r="X464" s="3"/>
      <c r="Y464" s="3"/>
      <c r="Z464" s="28"/>
      <c r="AA464" s="28"/>
      <c r="AB464" s="3"/>
      <c r="AD464" s="44"/>
      <c r="AO464" s="3"/>
      <c r="AP464" s="3"/>
      <c r="AQ464" s="3"/>
      <c r="AR464" s="3"/>
      <c r="AS464" s="3"/>
      <c r="AT464" s="28"/>
      <c r="AU464" s="28"/>
      <c r="AV464" s="3"/>
      <c r="AX464" s="44"/>
      <c r="BC464" s="44"/>
    </row>
    <row r="465" spans="1:55" ht="13">
      <c r="A465" s="3"/>
      <c r="B465" s="3"/>
      <c r="C465" s="3"/>
      <c r="D465" s="3"/>
      <c r="E465" s="3"/>
      <c r="F465" s="28"/>
      <c r="G465" s="28"/>
      <c r="H465" s="3"/>
      <c r="I465" s="3"/>
      <c r="J465" s="44"/>
      <c r="U465" s="3"/>
      <c r="V465" s="3"/>
      <c r="W465" s="3"/>
      <c r="X465" s="3"/>
      <c r="Y465" s="3"/>
      <c r="Z465" s="28"/>
      <c r="AA465" s="28"/>
      <c r="AB465" s="3"/>
      <c r="AD465" s="44"/>
      <c r="AO465" s="3"/>
      <c r="AP465" s="3"/>
      <c r="AQ465" s="3"/>
      <c r="AR465" s="3"/>
      <c r="AS465" s="3"/>
      <c r="AT465" s="28"/>
      <c r="AU465" s="28"/>
      <c r="AV465" s="3"/>
      <c r="AX465" s="44"/>
      <c r="BC465" s="44"/>
    </row>
    <row r="466" spans="1:55" ht="13">
      <c r="A466" s="3"/>
      <c r="B466" s="3"/>
      <c r="C466" s="3"/>
      <c r="D466" s="3"/>
      <c r="E466" s="3"/>
      <c r="F466" s="28"/>
      <c r="G466" s="28"/>
      <c r="H466" s="3"/>
      <c r="I466" s="3"/>
      <c r="J466" s="44"/>
      <c r="U466" s="3"/>
      <c r="V466" s="3"/>
      <c r="W466" s="3"/>
      <c r="X466" s="3"/>
      <c r="Y466" s="3"/>
      <c r="Z466" s="28"/>
      <c r="AA466" s="28"/>
      <c r="AB466" s="3"/>
      <c r="AD466" s="44"/>
      <c r="AO466" s="3"/>
      <c r="AP466" s="3"/>
      <c r="AQ466" s="3"/>
      <c r="AR466" s="3"/>
      <c r="AS466" s="3"/>
      <c r="AT466" s="28"/>
      <c r="AU466" s="28"/>
      <c r="AV466" s="3"/>
      <c r="AX466" s="44"/>
      <c r="BC466" s="44"/>
    </row>
    <row r="467" spans="1:55" ht="13">
      <c r="A467" s="3"/>
      <c r="B467" s="3"/>
      <c r="C467" s="3"/>
      <c r="D467" s="3"/>
      <c r="E467" s="3"/>
      <c r="F467" s="28"/>
      <c r="G467" s="28"/>
      <c r="H467" s="3"/>
      <c r="I467" s="3"/>
      <c r="J467" s="44"/>
      <c r="U467" s="3"/>
      <c r="V467" s="3"/>
      <c r="W467" s="3"/>
      <c r="X467" s="3"/>
      <c r="Y467" s="3"/>
      <c r="Z467" s="28"/>
      <c r="AA467" s="28"/>
      <c r="AB467" s="3"/>
      <c r="AD467" s="44"/>
      <c r="AO467" s="3"/>
      <c r="AP467" s="3"/>
      <c r="AQ467" s="3"/>
      <c r="AR467" s="3"/>
      <c r="AS467" s="3"/>
      <c r="AT467" s="28"/>
      <c r="AU467" s="28"/>
      <c r="AV467" s="3"/>
      <c r="AX467" s="44"/>
      <c r="BC467" s="44"/>
    </row>
    <row r="468" spans="1:55" ht="13">
      <c r="A468" s="3"/>
      <c r="B468" s="3"/>
      <c r="C468" s="3"/>
      <c r="D468" s="3"/>
      <c r="E468" s="3"/>
      <c r="F468" s="28"/>
      <c r="G468" s="28"/>
      <c r="H468" s="3"/>
      <c r="I468" s="3"/>
      <c r="J468" s="44"/>
      <c r="U468" s="3"/>
      <c r="V468" s="3"/>
      <c r="W468" s="3"/>
      <c r="X468" s="3"/>
      <c r="Y468" s="3"/>
      <c r="Z468" s="28"/>
      <c r="AA468" s="28"/>
      <c r="AB468" s="3"/>
      <c r="AD468" s="44"/>
      <c r="AO468" s="3"/>
      <c r="AP468" s="3"/>
      <c r="AQ468" s="3"/>
      <c r="AR468" s="3"/>
      <c r="AS468" s="3"/>
      <c r="AT468" s="28"/>
      <c r="AU468" s="28"/>
      <c r="AV468" s="3"/>
      <c r="AX468" s="44"/>
      <c r="BC468" s="44"/>
    </row>
    <row r="469" spans="1:55" ht="13">
      <c r="A469" s="3"/>
      <c r="B469" s="3"/>
      <c r="C469" s="3"/>
      <c r="D469" s="3"/>
      <c r="E469" s="3"/>
      <c r="F469" s="28"/>
      <c r="G469" s="28"/>
      <c r="H469" s="3"/>
      <c r="I469" s="3"/>
      <c r="J469" s="44"/>
      <c r="U469" s="3"/>
      <c r="V469" s="3"/>
      <c r="W469" s="3"/>
      <c r="X469" s="3"/>
      <c r="Y469" s="3"/>
      <c r="Z469" s="28"/>
      <c r="AA469" s="28"/>
      <c r="AB469" s="3"/>
      <c r="AD469" s="44"/>
      <c r="AO469" s="3"/>
      <c r="AP469" s="3"/>
      <c r="AQ469" s="3"/>
      <c r="AR469" s="3"/>
      <c r="AS469" s="3"/>
      <c r="AT469" s="28"/>
      <c r="AU469" s="28"/>
      <c r="AV469" s="3"/>
      <c r="AX469" s="44"/>
      <c r="BC469" s="44"/>
    </row>
    <row r="470" spans="1:55" ht="13">
      <c r="A470" s="3"/>
      <c r="B470" s="3"/>
      <c r="C470" s="3"/>
      <c r="D470" s="3"/>
      <c r="E470" s="3"/>
      <c r="F470" s="28"/>
      <c r="G470" s="28"/>
      <c r="H470" s="3"/>
      <c r="I470" s="3"/>
      <c r="J470" s="44"/>
      <c r="U470" s="3"/>
      <c r="V470" s="3"/>
      <c r="W470" s="3"/>
      <c r="X470" s="3"/>
      <c r="Y470" s="3"/>
      <c r="Z470" s="28"/>
      <c r="AA470" s="28"/>
      <c r="AB470" s="3"/>
      <c r="AD470" s="44"/>
      <c r="AO470" s="3"/>
      <c r="AP470" s="3"/>
      <c r="AQ470" s="3"/>
      <c r="AR470" s="3"/>
      <c r="AS470" s="3"/>
      <c r="AT470" s="28"/>
      <c r="AU470" s="28"/>
      <c r="AV470" s="3"/>
      <c r="AX470" s="44"/>
      <c r="BC470" s="44"/>
    </row>
    <row r="471" spans="1:55" ht="13">
      <c r="A471" s="3"/>
      <c r="B471" s="3"/>
      <c r="C471" s="3"/>
      <c r="D471" s="3"/>
      <c r="E471" s="3"/>
      <c r="F471" s="28"/>
      <c r="G471" s="28"/>
      <c r="H471" s="3"/>
      <c r="I471" s="3"/>
      <c r="J471" s="44"/>
      <c r="U471" s="3"/>
      <c r="V471" s="3"/>
      <c r="W471" s="3"/>
      <c r="X471" s="3"/>
      <c r="Y471" s="3"/>
      <c r="Z471" s="28"/>
      <c r="AA471" s="28"/>
      <c r="AB471" s="3"/>
      <c r="AD471" s="44"/>
      <c r="AO471" s="3"/>
      <c r="AP471" s="3"/>
      <c r="AQ471" s="3"/>
      <c r="AR471" s="3"/>
      <c r="AS471" s="3"/>
      <c r="AT471" s="28"/>
      <c r="AU471" s="28"/>
      <c r="AV471" s="3"/>
      <c r="AX471" s="44"/>
      <c r="BC471" s="44"/>
    </row>
    <row r="472" spans="1:55" ht="13">
      <c r="A472" s="3"/>
      <c r="B472" s="3"/>
      <c r="C472" s="3"/>
      <c r="D472" s="3"/>
      <c r="E472" s="3"/>
      <c r="F472" s="28"/>
      <c r="G472" s="28"/>
      <c r="H472" s="3"/>
      <c r="I472" s="3"/>
      <c r="J472" s="44"/>
      <c r="U472" s="3"/>
      <c r="V472" s="3"/>
      <c r="W472" s="3"/>
      <c r="X472" s="3"/>
      <c r="Y472" s="3"/>
      <c r="Z472" s="28"/>
      <c r="AA472" s="28"/>
      <c r="AB472" s="3"/>
      <c r="AD472" s="44"/>
      <c r="AO472" s="3"/>
      <c r="AP472" s="3"/>
      <c r="AQ472" s="3"/>
      <c r="AR472" s="3"/>
      <c r="AS472" s="3"/>
      <c r="AT472" s="28"/>
      <c r="AU472" s="28"/>
      <c r="AV472" s="3"/>
      <c r="AX472" s="44"/>
      <c r="BC472" s="44"/>
    </row>
    <row r="473" spans="1:55" ht="13">
      <c r="A473" s="3"/>
      <c r="B473" s="3"/>
      <c r="C473" s="3"/>
      <c r="D473" s="3"/>
      <c r="E473" s="3"/>
      <c r="F473" s="28"/>
      <c r="G473" s="28"/>
      <c r="H473" s="3"/>
      <c r="I473" s="3"/>
      <c r="J473" s="44"/>
      <c r="U473" s="3"/>
      <c r="V473" s="3"/>
      <c r="W473" s="3"/>
      <c r="X473" s="3"/>
      <c r="Y473" s="3"/>
      <c r="Z473" s="28"/>
      <c r="AA473" s="28"/>
      <c r="AB473" s="3"/>
      <c r="AD473" s="44"/>
      <c r="AO473" s="3"/>
      <c r="AP473" s="3"/>
      <c r="AQ473" s="3"/>
      <c r="AR473" s="3"/>
      <c r="AS473" s="3"/>
      <c r="AT473" s="28"/>
      <c r="AU473" s="28"/>
      <c r="AV473" s="3"/>
      <c r="AX473" s="44"/>
      <c r="BC473" s="44"/>
    </row>
    <row r="474" spans="1:55" ht="13">
      <c r="A474" s="3"/>
      <c r="B474" s="3"/>
      <c r="C474" s="3"/>
      <c r="D474" s="3"/>
      <c r="E474" s="3"/>
      <c r="F474" s="28"/>
      <c r="G474" s="28"/>
      <c r="H474" s="3"/>
      <c r="I474" s="3"/>
      <c r="J474" s="44"/>
      <c r="U474" s="3"/>
      <c r="V474" s="3"/>
      <c r="W474" s="3"/>
      <c r="X474" s="3"/>
      <c r="Y474" s="3"/>
      <c r="Z474" s="28"/>
      <c r="AA474" s="28"/>
      <c r="AB474" s="3"/>
      <c r="AD474" s="44"/>
      <c r="AO474" s="3"/>
      <c r="AP474" s="3"/>
      <c r="AQ474" s="3"/>
      <c r="AR474" s="3"/>
      <c r="AS474" s="3"/>
      <c r="AT474" s="28"/>
      <c r="AU474" s="28"/>
      <c r="AV474" s="3"/>
      <c r="AX474" s="44"/>
      <c r="BC474" s="44"/>
    </row>
    <row r="475" spans="1:55" ht="13">
      <c r="A475" s="3"/>
      <c r="B475" s="3"/>
      <c r="C475" s="3"/>
      <c r="D475" s="3"/>
      <c r="E475" s="3"/>
      <c r="F475" s="28"/>
      <c r="G475" s="28"/>
      <c r="H475" s="3"/>
      <c r="I475" s="3"/>
      <c r="J475" s="44"/>
      <c r="U475" s="3"/>
      <c r="V475" s="3"/>
      <c r="W475" s="3"/>
      <c r="X475" s="3"/>
      <c r="Y475" s="3"/>
      <c r="Z475" s="28"/>
      <c r="AA475" s="28"/>
      <c r="AB475" s="3"/>
      <c r="AD475" s="44"/>
      <c r="AO475" s="3"/>
      <c r="AP475" s="3"/>
      <c r="AQ475" s="3"/>
      <c r="AR475" s="3"/>
      <c r="AS475" s="3"/>
      <c r="AT475" s="28"/>
      <c r="AU475" s="28"/>
      <c r="AV475" s="3"/>
      <c r="AX475" s="44"/>
      <c r="BC475" s="44"/>
    </row>
    <row r="476" spans="1:55" ht="13">
      <c r="A476" s="3"/>
      <c r="B476" s="3"/>
      <c r="C476" s="3"/>
      <c r="D476" s="3"/>
      <c r="E476" s="3"/>
      <c r="F476" s="28"/>
      <c r="G476" s="28"/>
      <c r="H476" s="3"/>
      <c r="I476" s="3"/>
      <c r="J476" s="44"/>
      <c r="U476" s="3"/>
      <c r="V476" s="3"/>
      <c r="W476" s="3"/>
      <c r="X476" s="3"/>
      <c r="Y476" s="3"/>
      <c r="Z476" s="28"/>
      <c r="AA476" s="28"/>
      <c r="AB476" s="3"/>
      <c r="AD476" s="44"/>
      <c r="AO476" s="3"/>
      <c r="AP476" s="3"/>
      <c r="AQ476" s="3"/>
      <c r="AR476" s="3"/>
      <c r="AS476" s="3"/>
      <c r="AT476" s="28"/>
      <c r="AU476" s="28"/>
      <c r="AV476" s="3"/>
      <c r="AX476" s="44"/>
      <c r="BC476" s="44"/>
    </row>
    <row r="477" spans="1:55" ht="13">
      <c r="A477" s="3"/>
      <c r="B477" s="3"/>
      <c r="C477" s="3"/>
      <c r="D477" s="3"/>
      <c r="E477" s="3"/>
      <c r="F477" s="28"/>
      <c r="G477" s="28"/>
      <c r="H477" s="3"/>
      <c r="I477" s="3"/>
      <c r="J477" s="44"/>
      <c r="U477" s="3"/>
      <c r="V477" s="3"/>
      <c r="W477" s="3"/>
      <c r="X477" s="3"/>
      <c r="Y477" s="3"/>
      <c r="Z477" s="28"/>
      <c r="AA477" s="28"/>
      <c r="AB477" s="3"/>
      <c r="AD477" s="44"/>
      <c r="AO477" s="3"/>
      <c r="AP477" s="3"/>
      <c r="AQ477" s="3"/>
      <c r="AR477" s="3"/>
      <c r="AS477" s="3"/>
      <c r="AT477" s="28"/>
      <c r="AU477" s="28"/>
      <c r="AV477" s="3"/>
      <c r="AX477" s="44"/>
      <c r="BC477" s="44"/>
    </row>
    <row r="478" spans="1:55" ht="13">
      <c r="A478" s="3"/>
      <c r="B478" s="3"/>
      <c r="C478" s="3"/>
      <c r="D478" s="3"/>
      <c r="E478" s="3"/>
      <c r="F478" s="28"/>
      <c r="G478" s="28"/>
      <c r="H478" s="3"/>
      <c r="I478" s="3"/>
      <c r="J478" s="44"/>
      <c r="U478" s="3"/>
      <c r="V478" s="3"/>
      <c r="W478" s="3"/>
      <c r="X478" s="3"/>
      <c r="Y478" s="3"/>
      <c r="Z478" s="28"/>
      <c r="AA478" s="28"/>
      <c r="AB478" s="3"/>
      <c r="AD478" s="44"/>
      <c r="AO478" s="3"/>
      <c r="AP478" s="3"/>
      <c r="AQ478" s="3"/>
      <c r="AR478" s="3"/>
      <c r="AS478" s="3"/>
      <c r="AT478" s="28"/>
      <c r="AU478" s="28"/>
      <c r="AV478" s="3"/>
      <c r="AX478" s="44"/>
      <c r="BC478" s="44"/>
    </row>
    <row r="479" spans="1:55" ht="13">
      <c r="A479" s="3"/>
      <c r="B479" s="3"/>
      <c r="C479" s="3"/>
      <c r="D479" s="3"/>
      <c r="E479" s="3"/>
      <c r="F479" s="28"/>
      <c r="G479" s="28"/>
      <c r="H479" s="3"/>
      <c r="I479" s="3"/>
      <c r="J479" s="44"/>
      <c r="U479" s="3"/>
      <c r="V479" s="3"/>
      <c r="W479" s="3"/>
      <c r="X479" s="3"/>
      <c r="Y479" s="3"/>
      <c r="Z479" s="28"/>
      <c r="AA479" s="28"/>
      <c r="AB479" s="3"/>
      <c r="AD479" s="44"/>
      <c r="AO479" s="3"/>
      <c r="AP479" s="3"/>
      <c r="AQ479" s="3"/>
      <c r="AR479" s="3"/>
      <c r="AS479" s="3"/>
      <c r="AT479" s="28"/>
      <c r="AU479" s="28"/>
      <c r="AV479" s="3"/>
      <c r="AX479" s="44"/>
      <c r="BC479" s="44"/>
    </row>
    <row r="480" spans="1:55" ht="13">
      <c r="A480" s="3"/>
      <c r="B480" s="3"/>
      <c r="C480" s="3"/>
      <c r="D480" s="3"/>
      <c r="E480" s="3"/>
      <c r="F480" s="28"/>
      <c r="G480" s="28"/>
      <c r="H480" s="3"/>
      <c r="I480" s="3"/>
      <c r="J480" s="44"/>
      <c r="U480" s="3"/>
      <c r="V480" s="3"/>
      <c r="W480" s="3"/>
      <c r="X480" s="3"/>
      <c r="Y480" s="3"/>
      <c r="Z480" s="28"/>
      <c r="AA480" s="28"/>
      <c r="AB480" s="3"/>
      <c r="AD480" s="44"/>
      <c r="AO480" s="3"/>
      <c r="AP480" s="3"/>
      <c r="AQ480" s="3"/>
      <c r="AR480" s="3"/>
      <c r="AS480" s="3"/>
      <c r="AT480" s="28"/>
      <c r="AU480" s="28"/>
      <c r="AV480" s="3"/>
      <c r="AX480" s="44"/>
      <c r="BC480" s="44"/>
    </row>
    <row r="481" spans="1:55" ht="13">
      <c r="A481" s="3"/>
      <c r="B481" s="3"/>
      <c r="C481" s="3"/>
      <c r="D481" s="3"/>
      <c r="E481" s="3"/>
      <c r="F481" s="28"/>
      <c r="G481" s="28"/>
      <c r="H481" s="3"/>
      <c r="I481" s="3"/>
      <c r="J481" s="44"/>
      <c r="U481" s="3"/>
      <c r="V481" s="3"/>
      <c r="W481" s="3"/>
      <c r="X481" s="3"/>
      <c r="Y481" s="3"/>
      <c r="Z481" s="28"/>
      <c r="AA481" s="28"/>
      <c r="AB481" s="3"/>
      <c r="AD481" s="44"/>
      <c r="AO481" s="3"/>
      <c r="AP481" s="3"/>
      <c r="AQ481" s="3"/>
      <c r="AR481" s="3"/>
      <c r="AS481" s="3"/>
      <c r="AT481" s="28"/>
      <c r="AU481" s="28"/>
      <c r="AV481" s="3"/>
      <c r="AX481" s="44"/>
      <c r="BC481" s="44"/>
    </row>
    <row r="482" spans="1:55" ht="13">
      <c r="A482" s="3"/>
      <c r="B482" s="3"/>
      <c r="C482" s="3"/>
      <c r="D482" s="3"/>
      <c r="E482" s="3"/>
      <c r="F482" s="28"/>
      <c r="G482" s="28"/>
      <c r="H482" s="3"/>
      <c r="I482" s="3"/>
      <c r="J482" s="44"/>
      <c r="U482" s="3"/>
      <c r="V482" s="3"/>
      <c r="W482" s="3"/>
      <c r="X482" s="3"/>
      <c r="Y482" s="3"/>
      <c r="Z482" s="28"/>
      <c r="AA482" s="28"/>
      <c r="AB482" s="3"/>
      <c r="AD482" s="44"/>
      <c r="AO482" s="3"/>
      <c r="AP482" s="3"/>
      <c r="AQ482" s="3"/>
      <c r="AR482" s="3"/>
      <c r="AS482" s="3"/>
      <c r="AT482" s="28"/>
      <c r="AU482" s="28"/>
      <c r="AV482" s="3"/>
      <c r="AX482" s="44"/>
      <c r="BC482" s="44"/>
    </row>
    <row r="483" spans="1:55" ht="13">
      <c r="A483" s="3"/>
      <c r="B483" s="3"/>
      <c r="C483" s="3"/>
      <c r="D483" s="3"/>
      <c r="E483" s="3"/>
      <c r="F483" s="28"/>
      <c r="G483" s="28"/>
      <c r="H483" s="3"/>
      <c r="I483" s="3"/>
      <c r="J483" s="44"/>
      <c r="U483" s="3"/>
      <c r="V483" s="3"/>
      <c r="W483" s="3"/>
      <c r="X483" s="3"/>
      <c r="Y483" s="3"/>
      <c r="Z483" s="28"/>
      <c r="AA483" s="28"/>
      <c r="AB483" s="3"/>
      <c r="AD483" s="44"/>
      <c r="AO483" s="3"/>
      <c r="AP483" s="3"/>
      <c r="AQ483" s="3"/>
      <c r="AR483" s="3"/>
      <c r="AS483" s="3"/>
      <c r="AT483" s="28"/>
      <c r="AU483" s="28"/>
      <c r="AV483" s="3"/>
      <c r="AX483" s="44"/>
      <c r="BC483" s="44"/>
    </row>
    <row r="484" spans="1:55" ht="13">
      <c r="A484" s="3"/>
      <c r="B484" s="3"/>
      <c r="C484" s="3"/>
      <c r="D484" s="3"/>
      <c r="E484" s="3"/>
      <c r="F484" s="28"/>
      <c r="G484" s="28"/>
      <c r="H484" s="3"/>
      <c r="I484" s="3"/>
      <c r="J484" s="44"/>
      <c r="U484" s="3"/>
      <c r="V484" s="3"/>
      <c r="W484" s="3"/>
      <c r="X484" s="3"/>
      <c r="Y484" s="3"/>
      <c r="Z484" s="28"/>
      <c r="AA484" s="28"/>
      <c r="AB484" s="3"/>
      <c r="AD484" s="44"/>
      <c r="AO484" s="3"/>
      <c r="AP484" s="3"/>
      <c r="AQ484" s="3"/>
      <c r="AR484" s="3"/>
      <c r="AS484" s="3"/>
      <c r="AT484" s="28"/>
      <c r="AU484" s="28"/>
      <c r="AV484" s="3"/>
      <c r="AX484" s="44"/>
      <c r="BC484" s="44"/>
    </row>
    <row r="485" spans="1:55" ht="13">
      <c r="A485" s="3"/>
      <c r="B485" s="3"/>
      <c r="C485" s="3"/>
      <c r="D485" s="3"/>
      <c r="E485" s="3"/>
      <c r="F485" s="28"/>
      <c r="G485" s="28"/>
      <c r="H485" s="3"/>
      <c r="I485" s="3"/>
      <c r="J485" s="44"/>
      <c r="U485" s="3"/>
      <c r="V485" s="3"/>
      <c r="W485" s="3"/>
      <c r="X485" s="3"/>
      <c r="Y485" s="3"/>
      <c r="Z485" s="28"/>
      <c r="AA485" s="28"/>
      <c r="AB485" s="3"/>
      <c r="AD485" s="44"/>
      <c r="AO485" s="3"/>
      <c r="AP485" s="3"/>
      <c r="AQ485" s="3"/>
      <c r="AR485" s="3"/>
      <c r="AS485" s="3"/>
      <c r="AT485" s="28"/>
      <c r="AU485" s="28"/>
      <c r="AV485" s="3"/>
      <c r="AX485" s="44"/>
      <c r="BC485" s="44"/>
    </row>
    <row r="486" spans="1:55" ht="13">
      <c r="A486" s="3"/>
      <c r="B486" s="3"/>
      <c r="C486" s="3"/>
      <c r="D486" s="3"/>
      <c r="E486" s="3"/>
      <c r="F486" s="28"/>
      <c r="G486" s="28"/>
      <c r="H486" s="3"/>
      <c r="I486" s="3"/>
      <c r="J486" s="44"/>
      <c r="U486" s="3"/>
      <c r="V486" s="3"/>
      <c r="W486" s="3"/>
      <c r="X486" s="3"/>
      <c r="Y486" s="3"/>
      <c r="Z486" s="28"/>
      <c r="AA486" s="28"/>
      <c r="AB486" s="3"/>
      <c r="AD486" s="44"/>
      <c r="AO486" s="3"/>
      <c r="AP486" s="3"/>
      <c r="AQ486" s="3"/>
      <c r="AR486" s="3"/>
      <c r="AS486" s="3"/>
      <c r="AT486" s="28"/>
      <c r="AU486" s="28"/>
      <c r="AV486" s="3"/>
      <c r="AX486" s="44"/>
      <c r="BC486" s="44"/>
    </row>
    <row r="487" spans="1:55" ht="13">
      <c r="A487" s="3"/>
      <c r="B487" s="3"/>
      <c r="C487" s="3"/>
      <c r="D487" s="3"/>
      <c r="E487" s="3"/>
      <c r="F487" s="28"/>
      <c r="G487" s="28"/>
      <c r="H487" s="3"/>
      <c r="I487" s="3"/>
      <c r="J487" s="44"/>
      <c r="U487" s="3"/>
      <c r="V487" s="3"/>
      <c r="W487" s="3"/>
      <c r="X487" s="3"/>
      <c r="Y487" s="3"/>
      <c r="Z487" s="28"/>
      <c r="AA487" s="28"/>
      <c r="AB487" s="3"/>
      <c r="AD487" s="44"/>
      <c r="AO487" s="3"/>
      <c r="AP487" s="3"/>
      <c r="AQ487" s="3"/>
      <c r="AR487" s="3"/>
      <c r="AS487" s="3"/>
      <c r="AT487" s="28"/>
      <c r="AU487" s="28"/>
      <c r="AV487" s="3"/>
      <c r="AX487" s="44"/>
      <c r="BC487" s="44"/>
    </row>
    <row r="488" spans="1:55" ht="13">
      <c r="A488" s="3"/>
      <c r="B488" s="3"/>
      <c r="C488" s="3"/>
      <c r="D488" s="3"/>
      <c r="E488" s="3"/>
      <c r="F488" s="28"/>
      <c r="G488" s="28"/>
      <c r="H488" s="3"/>
      <c r="I488" s="3"/>
      <c r="J488" s="44"/>
      <c r="U488" s="3"/>
      <c r="V488" s="3"/>
      <c r="W488" s="3"/>
      <c r="X488" s="3"/>
      <c r="Y488" s="3"/>
      <c r="Z488" s="28"/>
      <c r="AA488" s="28"/>
      <c r="AB488" s="3"/>
      <c r="AD488" s="44"/>
      <c r="AO488" s="3"/>
      <c r="AP488" s="3"/>
      <c r="AQ488" s="3"/>
      <c r="AR488" s="3"/>
      <c r="AS488" s="3"/>
      <c r="AT488" s="28"/>
      <c r="AU488" s="28"/>
      <c r="AV488" s="3"/>
      <c r="AX488" s="44"/>
      <c r="BC488" s="44"/>
    </row>
    <row r="489" spans="1:55" ht="13">
      <c r="A489" s="3"/>
      <c r="B489" s="3"/>
      <c r="C489" s="3"/>
      <c r="D489" s="3"/>
      <c r="E489" s="3"/>
      <c r="F489" s="28"/>
      <c r="G489" s="28"/>
      <c r="H489" s="3"/>
      <c r="I489" s="3"/>
      <c r="J489" s="44"/>
      <c r="U489" s="3"/>
      <c r="V489" s="3"/>
      <c r="W489" s="3"/>
      <c r="X489" s="3"/>
      <c r="Y489" s="3"/>
      <c r="Z489" s="28"/>
      <c r="AA489" s="28"/>
      <c r="AB489" s="3"/>
      <c r="AD489" s="44"/>
      <c r="AO489" s="3"/>
      <c r="AP489" s="3"/>
      <c r="AQ489" s="3"/>
      <c r="AR489" s="3"/>
      <c r="AS489" s="3"/>
      <c r="AT489" s="28"/>
      <c r="AU489" s="28"/>
      <c r="AV489" s="3"/>
      <c r="AX489" s="44"/>
      <c r="BC489" s="44"/>
    </row>
    <row r="490" spans="1:55" ht="13">
      <c r="A490" s="3"/>
      <c r="B490" s="3"/>
      <c r="C490" s="3"/>
      <c r="D490" s="3"/>
      <c r="E490" s="3"/>
      <c r="F490" s="28"/>
      <c r="G490" s="28"/>
      <c r="H490" s="3"/>
      <c r="I490" s="3"/>
      <c r="J490" s="44"/>
      <c r="U490" s="3"/>
      <c r="V490" s="3"/>
      <c r="W490" s="3"/>
      <c r="X490" s="3"/>
      <c r="Y490" s="3"/>
      <c r="Z490" s="28"/>
      <c r="AA490" s="28"/>
      <c r="AB490" s="3"/>
      <c r="AD490" s="44"/>
      <c r="AO490" s="3"/>
      <c r="AP490" s="3"/>
      <c r="AQ490" s="3"/>
      <c r="AR490" s="3"/>
      <c r="AS490" s="3"/>
      <c r="AT490" s="28"/>
      <c r="AU490" s="28"/>
      <c r="AV490" s="3"/>
      <c r="AX490" s="44"/>
      <c r="BC490" s="44"/>
    </row>
    <row r="491" spans="1:55" ht="13">
      <c r="A491" s="3"/>
      <c r="B491" s="3"/>
      <c r="C491" s="3"/>
      <c r="D491" s="3"/>
      <c r="E491" s="3"/>
      <c r="F491" s="28"/>
      <c r="G491" s="28"/>
      <c r="H491" s="3"/>
      <c r="I491" s="3"/>
      <c r="J491" s="44"/>
      <c r="U491" s="3"/>
      <c r="V491" s="3"/>
      <c r="W491" s="3"/>
      <c r="X491" s="3"/>
      <c r="Y491" s="3"/>
      <c r="Z491" s="28"/>
      <c r="AA491" s="28"/>
      <c r="AB491" s="3"/>
      <c r="AD491" s="44"/>
      <c r="AO491" s="3"/>
      <c r="AP491" s="3"/>
      <c r="AQ491" s="3"/>
      <c r="AR491" s="3"/>
      <c r="AS491" s="3"/>
      <c r="AT491" s="28"/>
      <c r="AU491" s="28"/>
      <c r="AV491" s="3"/>
      <c r="AX491" s="44"/>
      <c r="BC491" s="44"/>
    </row>
    <row r="492" spans="1:55" ht="13">
      <c r="A492" s="3"/>
      <c r="B492" s="3"/>
      <c r="C492" s="3"/>
      <c r="D492" s="3"/>
      <c r="E492" s="3"/>
      <c r="F492" s="28"/>
      <c r="G492" s="28"/>
      <c r="H492" s="3"/>
      <c r="I492" s="3"/>
      <c r="J492" s="44"/>
      <c r="U492" s="3"/>
      <c r="V492" s="3"/>
      <c r="W492" s="3"/>
      <c r="X492" s="3"/>
      <c r="Y492" s="3"/>
      <c r="Z492" s="28"/>
      <c r="AA492" s="28"/>
      <c r="AB492" s="3"/>
      <c r="AD492" s="44"/>
      <c r="AO492" s="3"/>
      <c r="AP492" s="3"/>
      <c r="AQ492" s="3"/>
      <c r="AR492" s="3"/>
      <c r="AS492" s="3"/>
      <c r="AT492" s="28"/>
      <c r="AU492" s="28"/>
      <c r="AV492" s="3"/>
      <c r="AX492" s="44"/>
      <c r="BC492" s="44"/>
    </row>
    <row r="493" spans="1:55" ht="13">
      <c r="A493" s="3"/>
      <c r="B493" s="3"/>
      <c r="C493" s="3"/>
      <c r="D493" s="3"/>
      <c r="E493" s="3"/>
      <c r="F493" s="28"/>
      <c r="G493" s="28"/>
      <c r="H493" s="3"/>
      <c r="I493" s="3"/>
      <c r="J493" s="44"/>
      <c r="U493" s="3"/>
      <c r="V493" s="3"/>
      <c r="W493" s="3"/>
      <c r="X493" s="3"/>
      <c r="Y493" s="3"/>
      <c r="Z493" s="28"/>
      <c r="AA493" s="28"/>
      <c r="AB493" s="3"/>
      <c r="AD493" s="44"/>
      <c r="AO493" s="3"/>
      <c r="AP493" s="3"/>
      <c r="AQ493" s="3"/>
      <c r="AR493" s="3"/>
      <c r="AS493" s="3"/>
      <c r="AT493" s="28"/>
      <c r="AU493" s="28"/>
      <c r="AV493" s="3"/>
      <c r="AX493" s="44"/>
      <c r="BC493" s="44"/>
    </row>
    <row r="494" spans="1:55" ht="13">
      <c r="A494" s="3"/>
      <c r="B494" s="3"/>
      <c r="C494" s="3"/>
      <c r="D494" s="3"/>
      <c r="E494" s="3"/>
      <c r="F494" s="28"/>
      <c r="G494" s="28"/>
      <c r="H494" s="3"/>
      <c r="I494" s="3"/>
      <c r="J494" s="44"/>
      <c r="U494" s="3"/>
      <c r="V494" s="3"/>
      <c r="W494" s="3"/>
      <c r="X494" s="3"/>
      <c r="Y494" s="3"/>
      <c r="Z494" s="28"/>
      <c r="AA494" s="28"/>
      <c r="AB494" s="3"/>
      <c r="AD494" s="44"/>
      <c r="AO494" s="3"/>
      <c r="AP494" s="3"/>
      <c r="AQ494" s="3"/>
      <c r="AR494" s="3"/>
      <c r="AS494" s="3"/>
      <c r="AT494" s="28"/>
      <c r="AU494" s="28"/>
      <c r="AV494" s="3"/>
      <c r="AX494" s="44"/>
      <c r="BC494" s="44"/>
    </row>
    <row r="495" spans="1:55" ht="13">
      <c r="A495" s="3"/>
      <c r="B495" s="3"/>
      <c r="C495" s="3"/>
      <c r="D495" s="3"/>
      <c r="E495" s="3"/>
      <c r="F495" s="28"/>
      <c r="G495" s="28"/>
      <c r="H495" s="3"/>
      <c r="I495" s="3"/>
      <c r="J495" s="44"/>
      <c r="U495" s="3"/>
      <c r="V495" s="3"/>
      <c r="W495" s="3"/>
      <c r="X495" s="3"/>
      <c r="Y495" s="3"/>
      <c r="Z495" s="28"/>
      <c r="AA495" s="28"/>
      <c r="AB495" s="3"/>
      <c r="AD495" s="44"/>
      <c r="AO495" s="3"/>
      <c r="AP495" s="3"/>
      <c r="AQ495" s="3"/>
      <c r="AR495" s="3"/>
      <c r="AS495" s="3"/>
      <c r="AT495" s="28"/>
      <c r="AU495" s="28"/>
      <c r="AV495" s="3"/>
      <c r="AX495" s="44"/>
      <c r="BC495" s="44"/>
    </row>
    <row r="496" spans="1:55" ht="13">
      <c r="A496" s="3"/>
      <c r="B496" s="3"/>
      <c r="C496" s="3"/>
      <c r="D496" s="3"/>
      <c r="E496" s="3"/>
      <c r="F496" s="28"/>
      <c r="G496" s="28"/>
      <c r="H496" s="3"/>
      <c r="I496" s="3"/>
      <c r="J496" s="44"/>
      <c r="U496" s="3"/>
      <c r="V496" s="3"/>
      <c r="W496" s="3"/>
      <c r="X496" s="3"/>
      <c r="Y496" s="3"/>
      <c r="Z496" s="28"/>
      <c r="AA496" s="28"/>
      <c r="AB496" s="3"/>
      <c r="AD496" s="44"/>
      <c r="AO496" s="3"/>
      <c r="AP496" s="3"/>
      <c r="AQ496" s="3"/>
      <c r="AR496" s="3"/>
      <c r="AS496" s="3"/>
      <c r="AT496" s="28"/>
      <c r="AU496" s="28"/>
      <c r="AV496" s="3"/>
      <c r="AX496" s="44"/>
      <c r="BC496" s="44"/>
    </row>
    <row r="497" spans="1:55" ht="13">
      <c r="A497" s="3"/>
      <c r="B497" s="3"/>
      <c r="C497" s="3"/>
      <c r="D497" s="3"/>
      <c r="E497" s="3"/>
      <c r="F497" s="28"/>
      <c r="G497" s="28"/>
      <c r="H497" s="3"/>
      <c r="I497" s="3"/>
      <c r="J497" s="44"/>
      <c r="U497" s="3"/>
      <c r="V497" s="3"/>
      <c r="W497" s="3"/>
      <c r="X497" s="3"/>
      <c r="Y497" s="3"/>
      <c r="Z497" s="28"/>
      <c r="AA497" s="28"/>
      <c r="AB497" s="3"/>
      <c r="AD497" s="44"/>
      <c r="AO497" s="3"/>
      <c r="AP497" s="3"/>
      <c r="AQ497" s="3"/>
      <c r="AR497" s="3"/>
      <c r="AS497" s="3"/>
      <c r="AT497" s="28"/>
      <c r="AU497" s="28"/>
      <c r="AV497" s="3"/>
      <c r="AX497" s="44"/>
      <c r="BC497" s="44"/>
    </row>
    <row r="498" spans="1:55" ht="13">
      <c r="A498" s="3"/>
      <c r="B498" s="3"/>
      <c r="C498" s="3"/>
      <c r="D498" s="3"/>
      <c r="E498" s="3"/>
      <c r="F498" s="28"/>
      <c r="G498" s="28"/>
      <c r="H498" s="3"/>
      <c r="I498" s="3"/>
      <c r="J498" s="44"/>
      <c r="U498" s="3"/>
      <c r="V498" s="3"/>
      <c r="W498" s="3"/>
      <c r="X498" s="3"/>
      <c r="Y498" s="3"/>
      <c r="Z498" s="28"/>
      <c r="AA498" s="28"/>
      <c r="AB498" s="3"/>
      <c r="AD498" s="44"/>
      <c r="AO498" s="3"/>
      <c r="AP498" s="3"/>
      <c r="AQ498" s="3"/>
      <c r="AR498" s="3"/>
      <c r="AS498" s="3"/>
      <c r="AT498" s="28"/>
      <c r="AU498" s="28"/>
      <c r="AV498" s="3"/>
      <c r="AX498" s="44"/>
      <c r="BC498" s="44"/>
    </row>
    <row r="499" spans="1:55" ht="13">
      <c r="A499" s="3"/>
      <c r="B499" s="3"/>
      <c r="C499" s="3"/>
      <c r="D499" s="3"/>
      <c r="E499" s="3"/>
      <c r="F499" s="28"/>
      <c r="G499" s="28"/>
      <c r="H499" s="3"/>
      <c r="I499" s="3"/>
      <c r="J499" s="44"/>
      <c r="U499" s="3"/>
      <c r="V499" s="3"/>
      <c r="W499" s="3"/>
      <c r="X499" s="3"/>
      <c r="Y499" s="3"/>
      <c r="Z499" s="28"/>
      <c r="AA499" s="28"/>
      <c r="AB499" s="3"/>
      <c r="AD499" s="44"/>
      <c r="AO499" s="3"/>
      <c r="AP499" s="3"/>
      <c r="AQ499" s="3"/>
      <c r="AR499" s="3"/>
      <c r="AS499" s="3"/>
      <c r="AT499" s="28"/>
      <c r="AU499" s="28"/>
      <c r="AV499" s="3"/>
      <c r="AX499" s="44"/>
      <c r="BC499" s="44"/>
    </row>
    <row r="500" spans="1:55" ht="13">
      <c r="A500" s="3"/>
      <c r="B500" s="3"/>
      <c r="C500" s="3"/>
      <c r="D500" s="3"/>
      <c r="E500" s="3"/>
      <c r="F500" s="28"/>
      <c r="G500" s="28"/>
      <c r="H500" s="3"/>
      <c r="I500" s="3"/>
      <c r="J500" s="44"/>
      <c r="U500" s="3"/>
      <c r="V500" s="3"/>
      <c r="W500" s="3"/>
      <c r="X500" s="3"/>
      <c r="Y500" s="3"/>
      <c r="Z500" s="28"/>
      <c r="AA500" s="28"/>
      <c r="AB500" s="3"/>
      <c r="AD500" s="44"/>
      <c r="AO500" s="3"/>
      <c r="AP500" s="3"/>
      <c r="AQ500" s="3"/>
      <c r="AR500" s="3"/>
      <c r="AS500" s="3"/>
      <c r="AT500" s="28"/>
      <c r="AU500" s="28"/>
      <c r="AV500" s="3"/>
      <c r="AX500" s="44"/>
      <c r="BC500" s="44"/>
    </row>
    <row r="501" spans="1:55" ht="13">
      <c r="A501" s="3"/>
      <c r="B501" s="3"/>
      <c r="C501" s="3"/>
      <c r="D501" s="3"/>
      <c r="E501" s="3"/>
      <c r="F501" s="28"/>
      <c r="G501" s="28"/>
      <c r="H501" s="3"/>
      <c r="I501" s="3"/>
      <c r="J501" s="44"/>
      <c r="U501" s="3"/>
      <c r="V501" s="3"/>
      <c r="W501" s="3"/>
      <c r="X501" s="3"/>
      <c r="Y501" s="3"/>
      <c r="Z501" s="28"/>
      <c r="AA501" s="28"/>
      <c r="AB501" s="3"/>
      <c r="AD501" s="44"/>
      <c r="AO501" s="3"/>
      <c r="AP501" s="3"/>
      <c r="AQ501" s="3"/>
      <c r="AR501" s="3"/>
      <c r="AS501" s="3"/>
      <c r="AT501" s="28"/>
      <c r="AU501" s="28"/>
      <c r="AV501" s="3"/>
      <c r="AX501" s="44"/>
      <c r="BC501" s="44"/>
    </row>
    <row r="502" spans="1:55" ht="13">
      <c r="A502" s="3"/>
      <c r="B502" s="3"/>
      <c r="C502" s="3"/>
      <c r="D502" s="3"/>
      <c r="E502" s="3"/>
      <c r="F502" s="28"/>
      <c r="G502" s="28"/>
      <c r="H502" s="3"/>
      <c r="I502" s="3"/>
      <c r="J502" s="44"/>
      <c r="U502" s="3"/>
      <c r="V502" s="3"/>
      <c r="W502" s="3"/>
      <c r="X502" s="3"/>
      <c r="Y502" s="3"/>
      <c r="Z502" s="28"/>
      <c r="AA502" s="28"/>
      <c r="AB502" s="3"/>
      <c r="AD502" s="44"/>
      <c r="AO502" s="3"/>
      <c r="AP502" s="3"/>
      <c r="AQ502" s="3"/>
      <c r="AR502" s="3"/>
      <c r="AS502" s="3"/>
      <c r="AT502" s="28"/>
      <c r="AU502" s="28"/>
      <c r="AV502" s="3"/>
      <c r="AX502" s="44"/>
      <c r="BC502" s="44"/>
    </row>
    <row r="503" spans="1:55" ht="13">
      <c r="A503" s="3"/>
      <c r="B503" s="3"/>
      <c r="C503" s="3"/>
      <c r="D503" s="3"/>
      <c r="E503" s="3"/>
      <c r="F503" s="28"/>
      <c r="G503" s="28"/>
      <c r="H503" s="3"/>
      <c r="I503" s="3"/>
      <c r="J503" s="44"/>
      <c r="U503" s="3"/>
      <c r="V503" s="3"/>
      <c r="W503" s="3"/>
      <c r="X503" s="3"/>
      <c r="Y503" s="3"/>
      <c r="Z503" s="28"/>
      <c r="AA503" s="28"/>
      <c r="AB503" s="3"/>
      <c r="AD503" s="44"/>
      <c r="AO503" s="3"/>
      <c r="AP503" s="3"/>
      <c r="AQ503" s="3"/>
      <c r="AR503" s="3"/>
      <c r="AS503" s="3"/>
      <c r="AT503" s="28"/>
      <c r="AU503" s="28"/>
      <c r="AV503" s="3"/>
      <c r="AX503" s="44"/>
      <c r="BC503" s="44"/>
    </row>
    <row r="504" spans="1:55" ht="13">
      <c r="A504" s="3"/>
      <c r="B504" s="3"/>
      <c r="C504" s="3"/>
      <c r="D504" s="3"/>
      <c r="E504" s="3"/>
      <c r="F504" s="28"/>
      <c r="G504" s="28"/>
      <c r="H504" s="3"/>
      <c r="I504" s="3"/>
      <c r="J504" s="44"/>
      <c r="U504" s="3"/>
      <c r="V504" s="3"/>
      <c r="W504" s="3"/>
      <c r="X504" s="3"/>
      <c r="Y504" s="3"/>
      <c r="Z504" s="28"/>
      <c r="AA504" s="28"/>
      <c r="AB504" s="3"/>
      <c r="AD504" s="44"/>
      <c r="AO504" s="3"/>
      <c r="AP504" s="3"/>
      <c r="AQ504" s="3"/>
      <c r="AR504" s="3"/>
      <c r="AS504" s="3"/>
      <c r="AT504" s="28"/>
      <c r="AU504" s="28"/>
      <c r="AV504" s="3"/>
      <c r="AX504" s="44"/>
      <c r="BC504" s="44"/>
    </row>
    <row r="505" spans="1:55" ht="13">
      <c r="A505" s="3"/>
      <c r="B505" s="3"/>
      <c r="C505" s="3"/>
      <c r="D505" s="3"/>
      <c r="E505" s="3"/>
      <c r="F505" s="28"/>
      <c r="G505" s="28"/>
      <c r="H505" s="3"/>
      <c r="I505" s="3"/>
      <c r="J505" s="44"/>
      <c r="U505" s="3"/>
      <c r="V505" s="3"/>
      <c r="W505" s="3"/>
      <c r="X505" s="3"/>
      <c r="Y505" s="3"/>
      <c r="Z505" s="28"/>
      <c r="AA505" s="28"/>
      <c r="AB505" s="3"/>
      <c r="AD505" s="44"/>
      <c r="AO505" s="3"/>
      <c r="AP505" s="3"/>
      <c r="AQ505" s="3"/>
      <c r="AR505" s="3"/>
      <c r="AS505" s="3"/>
      <c r="AT505" s="28"/>
      <c r="AU505" s="28"/>
      <c r="AV505" s="3"/>
      <c r="AX505" s="44"/>
      <c r="BC505" s="44"/>
    </row>
    <row r="506" spans="1:55" ht="13">
      <c r="A506" s="3"/>
      <c r="B506" s="3"/>
      <c r="C506" s="3"/>
      <c r="D506" s="3"/>
      <c r="E506" s="3"/>
      <c r="F506" s="28"/>
      <c r="G506" s="28"/>
      <c r="H506" s="3"/>
      <c r="I506" s="3"/>
      <c r="J506" s="44"/>
      <c r="U506" s="3"/>
      <c r="V506" s="3"/>
      <c r="W506" s="3"/>
      <c r="X506" s="3"/>
      <c r="Y506" s="3"/>
      <c r="Z506" s="28"/>
      <c r="AA506" s="28"/>
      <c r="AB506" s="3"/>
      <c r="AD506" s="44"/>
      <c r="AO506" s="3"/>
      <c r="AP506" s="3"/>
      <c r="AQ506" s="3"/>
      <c r="AR506" s="3"/>
      <c r="AS506" s="3"/>
      <c r="AT506" s="28"/>
      <c r="AU506" s="28"/>
      <c r="AV506" s="3"/>
      <c r="AX506" s="44"/>
      <c r="BC506" s="44"/>
    </row>
    <row r="507" spans="1:55" ht="13">
      <c r="A507" s="3"/>
      <c r="B507" s="3"/>
      <c r="C507" s="3"/>
      <c r="D507" s="3"/>
      <c r="E507" s="3"/>
      <c r="F507" s="28"/>
      <c r="G507" s="28"/>
      <c r="H507" s="3"/>
      <c r="I507" s="3"/>
      <c r="J507" s="44"/>
      <c r="U507" s="3"/>
      <c r="V507" s="3"/>
      <c r="W507" s="3"/>
      <c r="X507" s="3"/>
      <c r="Y507" s="3"/>
      <c r="Z507" s="28"/>
      <c r="AA507" s="28"/>
      <c r="AB507" s="3"/>
      <c r="AD507" s="44"/>
      <c r="AO507" s="3"/>
      <c r="AP507" s="3"/>
      <c r="AQ507" s="3"/>
      <c r="AR507" s="3"/>
      <c r="AS507" s="3"/>
      <c r="AT507" s="28"/>
      <c r="AU507" s="28"/>
      <c r="AV507" s="3"/>
      <c r="AX507" s="44"/>
      <c r="BC507" s="44"/>
    </row>
    <row r="508" spans="1:55" ht="13">
      <c r="A508" s="3"/>
      <c r="B508" s="3"/>
      <c r="C508" s="3"/>
      <c r="D508" s="3"/>
      <c r="E508" s="3"/>
      <c r="F508" s="28"/>
      <c r="G508" s="28"/>
      <c r="H508" s="3"/>
      <c r="I508" s="3"/>
      <c r="J508" s="44"/>
      <c r="U508" s="3"/>
      <c r="V508" s="3"/>
      <c r="W508" s="3"/>
      <c r="X508" s="3"/>
      <c r="Y508" s="3"/>
      <c r="Z508" s="28"/>
      <c r="AA508" s="28"/>
      <c r="AB508" s="3"/>
      <c r="AD508" s="44"/>
      <c r="AO508" s="3"/>
      <c r="AP508" s="3"/>
      <c r="AQ508" s="3"/>
      <c r="AR508" s="3"/>
      <c r="AS508" s="3"/>
      <c r="AT508" s="28"/>
      <c r="AU508" s="28"/>
      <c r="AV508" s="3"/>
      <c r="AX508" s="44"/>
      <c r="BC508" s="44"/>
    </row>
    <row r="509" spans="1:55" ht="13">
      <c r="A509" s="3"/>
      <c r="B509" s="3"/>
      <c r="C509" s="3"/>
      <c r="D509" s="3"/>
      <c r="E509" s="3"/>
      <c r="F509" s="28"/>
      <c r="G509" s="28"/>
      <c r="H509" s="3"/>
      <c r="I509" s="3"/>
      <c r="J509" s="44"/>
      <c r="U509" s="3"/>
      <c r="V509" s="3"/>
      <c r="W509" s="3"/>
      <c r="X509" s="3"/>
      <c r="Y509" s="3"/>
      <c r="Z509" s="28"/>
      <c r="AA509" s="28"/>
      <c r="AB509" s="3"/>
      <c r="AD509" s="44"/>
      <c r="AO509" s="3"/>
      <c r="AP509" s="3"/>
      <c r="AQ509" s="3"/>
      <c r="AR509" s="3"/>
      <c r="AS509" s="3"/>
      <c r="AT509" s="28"/>
      <c r="AU509" s="28"/>
      <c r="AV509" s="3"/>
      <c r="AX509" s="44"/>
      <c r="BC509" s="44"/>
    </row>
    <row r="510" spans="1:55" ht="13">
      <c r="A510" s="3"/>
      <c r="B510" s="3"/>
      <c r="C510" s="3"/>
      <c r="D510" s="3"/>
      <c r="E510" s="3"/>
      <c r="F510" s="28"/>
      <c r="G510" s="28"/>
      <c r="H510" s="3"/>
      <c r="I510" s="3"/>
      <c r="J510" s="44"/>
      <c r="U510" s="3"/>
      <c r="V510" s="3"/>
      <c r="W510" s="3"/>
      <c r="X510" s="3"/>
      <c r="Y510" s="3"/>
      <c r="Z510" s="28"/>
      <c r="AA510" s="28"/>
      <c r="AB510" s="3"/>
      <c r="AD510" s="44"/>
      <c r="AO510" s="3"/>
      <c r="AP510" s="3"/>
      <c r="AQ510" s="3"/>
      <c r="AR510" s="3"/>
      <c r="AS510" s="3"/>
      <c r="AT510" s="28"/>
      <c r="AU510" s="28"/>
      <c r="AV510" s="3"/>
      <c r="AX510" s="44"/>
      <c r="BC510" s="44"/>
    </row>
    <row r="511" spans="1:55" ht="13">
      <c r="A511" s="3"/>
      <c r="B511" s="3"/>
      <c r="C511" s="3"/>
      <c r="D511" s="3"/>
      <c r="E511" s="3"/>
      <c r="F511" s="28"/>
      <c r="G511" s="28"/>
      <c r="H511" s="3"/>
      <c r="I511" s="3"/>
      <c r="J511" s="44"/>
      <c r="U511" s="3"/>
      <c r="V511" s="3"/>
      <c r="W511" s="3"/>
      <c r="X511" s="3"/>
      <c r="Y511" s="3"/>
      <c r="Z511" s="28"/>
      <c r="AA511" s="28"/>
      <c r="AB511" s="3"/>
      <c r="AD511" s="44"/>
      <c r="AO511" s="3"/>
      <c r="AP511" s="3"/>
      <c r="AQ511" s="3"/>
      <c r="AR511" s="3"/>
      <c r="AS511" s="3"/>
      <c r="AT511" s="28"/>
      <c r="AU511" s="28"/>
      <c r="AV511" s="3"/>
      <c r="AX511" s="44"/>
      <c r="BC511" s="44"/>
    </row>
    <row r="512" spans="1:55" ht="13">
      <c r="A512" s="3"/>
      <c r="B512" s="3"/>
      <c r="C512" s="3"/>
      <c r="D512" s="3"/>
      <c r="E512" s="3"/>
      <c r="F512" s="28"/>
      <c r="G512" s="28"/>
      <c r="H512" s="3"/>
      <c r="I512" s="3"/>
      <c r="J512" s="44"/>
      <c r="U512" s="3"/>
      <c r="V512" s="3"/>
      <c r="W512" s="3"/>
      <c r="X512" s="3"/>
      <c r="Y512" s="3"/>
      <c r="Z512" s="28"/>
      <c r="AA512" s="28"/>
      <c r="AB512" s="3"/>
      <c r="AD512" s="44"/>
      <c r="AO512" s="3"/>
      <c r="AP512" s="3"/>
      <c r="AQ512" s="3"/>
      <c r="AR512" s="3"/>
      <c r="AS512" s="3"/>
      <c r="AT512" s="28"/>
      <c r="AU512" s="28"/>
      <c r="AV512" s="3"/>
      <c r="AX512" s="44"/>
      <c r="BC512" s="44"/>
    </row>
    <row r="513" spans="1:55" ht="13">
      <c r="A513" s="3"/>
      <c r="B513" s="3"/>
      <c r="C513" s="3"/>
      <c r="D513" s="3"/>
      <c r="E513" s="3"/>
      <c r="F513" s="28"/>
      <c r="G513" s="28"/>
      <c r="H513" s="3"/>
      <c r="I513" s="3"/>
      <c r="J513" s="44"/>
      <c r="U513" s="3"/>
      <c r="V513" s="3"/>
      <c r="W513" s="3"/>
      <c r="X513" s="3"/>
      <c r="Y513" s="3"/>
      <c r="Z513" s="28"/>
      <c r="AA513" s="28"/>
      <c r="AB513" s="3"/>
      <c r="AD513" s="44"/>
      <c r="AO513" s="3"/>
      <c r="AP513" s="3"/>
      <c r="AQ513" s="3"/>
      <c r="AR513" s="3"/>
      <c r="AS513" s="3"/>
      <c r="AT513" s="28"/>
      <c r="AU513" s="28"/>
      <c r="AV513" s="3"/>
      <c r="AX513" s="44"/>
      <c r="BC513" s="44"/>
    </row>
    <row r="514" spans="1:55" ht="13">
      <c r="A514" s="3"/>
      <c r="B514" s="3"/>
      <c r="C514" s="3"/>
      <c r="D514" s="3"/>
      <c r="E514" s="3"/>
      <c r="F514" s="28"/>
      <c r="G514" s="28"/>
      <c r="H514" s="3"/>
      <c r="I514" s="3"/>
      <c r="J514" s="44"/>
      <c r="U514" s="3"/>
      <c r="V514" s="3"/>
      <c r="W514" s="3"/>
      <c r="X514" s="3"/>
      <c r="Y514" s="3"/>
      <c r="Z514" s="28"/>
      <c r="AA514" s="28"/>
      <c r="AB514" s="3"/>
      <c r="AD514" s="44"/>
      <c r="AO514" s="3"/>
      <c r="AP514" s="3"/>
      <c r="AQ514" s="3"/>
      <c r="AR514" s="3"/>
      <c r="AS514" s="3"/>
      <c r="AT514" s="28"/>
      <c r="AU514" s="28"/>
      <c r="AV514" s="3"/>
      <c r="AX514" s="44"/>
      <c r="BC514" s="44"/>
    </row>
    <row r="515" spans="1:55" ht="13">
      <c r="A515" s="3"/>
      <c r="B515" s="3"/>
      <c r="C515" s="3"/>
      <c r="D515" s="3"/>
      <c r="E515" s="3"/>
      <c r="F515" s="28"/>
      <c r="G515" s="28"/>
      <c r="H515" s="3"/>
      <c r="I515" s="3"/>
      <c r="J515" s="44"/>
      <c r="U515" s="3"/>
      <c r="V515" s="3"/>
      <c r="W515" s="3"/>
      <c r="X515" s="3"/>
      <c r="Y515" s="3"/>
      <c r="Z515" s="28"/>
      <c r="AA515" s="28"/>
      <c r="AB515" s="3"/>
      <c r="AD515" s="44"/>
      <c r="AO515" s="3"/>
      <c r="AP515" s="3"/>
      <c r="AQ515" s="3"/>
      <c r="AR515" s="3"/>
      <c r="AS515" s="3"/>
      <c r="AT515" s="28"/>
      <c r="AU515" s="28"/>
      <c r="AV515" s="3"/>
      <c r="AX515" s="44"/>
      <c r="BC515" s="44"/>
    </row>
    <row r="516" spans="1:55" ht="13">
      <c r="A516" s="3"/>
      <c r="B516" s="3"/>
      <c r="C516" s="3"/>
      <c r="D516" s="3"/>
      <c r="E516" s="3"/>
      <c r="F516" s="28"/>
      <c r="G516" s="28"/>
      <c r="H516" s="3"/>
      <c r="I516" s="3"/>
      <c r="J516" s="44"/>
      <c r="U516" s="3"/>
      <c r="V516" s="3"/>
      <c r="W516" s="3"/>
      <c r="X516" s="3"/>
      <c r="Y516" s="3"/>
      <c r="Z516" s="28"/>
      <c r="AA516" s="28"/>
      <c r="AB516" s="3"/>
      <c r="AD516" s="44"/>
      <c r="AO516" s="3"/>
      <c r="AP516" s="3"/>
      <c r="AQ516" s="3"/>
      <c r="AR516" s="3"/>
      <c r="AS516" s="3"/>
      <c r="AT516" s="28"/>
      <c r="AU516" s="28"/>
      <c r="AV516" s="3"/>
      <c r="AX516" s="44"/>
      <c r="BC516" s="44"/>
    </row>
    <row r="517" spans="1:55" ht="13">
      <c r="A517" s="3"/>
      <c r="B517" s="3"/>
      <c r="C517" s="3"/>
      <c r="D517" s="3"/>
      <c r="E517" s="3"/>
      <c r="F517" s="28"/>
      <c r="G517" s="28"/>
      <c r="H517" s="3"/>
      <c r="I517" s="3"/>
      <c r="J517" s="44"/>
      <c r="U517" s="3"/>
      <c r="V517" s="3"/>
      <c r="W517" s="3"/>
      <c r="X517" s="3"/>
      <c r="Y517" s="3"/>
      <c r="Z517" s="28"/>
      <c r="AA517" s="28"/>
      <c r="AB517" s="3"/>
      <c r="AD517" s="44"/>
      <c r="AO517" s="3"/>
      <c r="AP517" s="3"/>
      <c r="AQ517" s="3"/>
      <c r="AR517" s="3"/>
      <c r="AS517" s="3"/>
      <c r="AT517" s="28"/>
      <c r="AU517" s="28"/>
      <c r="AV517" s="3"/>
      <c r="AX517" s="44"/>
      <c r="BC517" s="44"/>
    </row>
    <row r="518" spans="1:55" ht="13">
      <c r="A518" s="3"/>
      <c r="B518" s="3"/>
      <c r="C518" s="3"/>
      <c r="D518" s="3"/>
      <c r="E518" s="3"/>
      <c r="F518" s="28"/>
      <c r="G518" s="28"/>
      <c r="H518" s="3"/>
      <c r="I518" s="3"/>
      <c r="J518" s="44"/>
      <c r="U518" s="3"/>
      <c r="V518" s="3"/>
      <c r="W518" s="3"/>
      <c r="X518" s="3"/>
      <c r="Y518" s="3"/>
      <c r="Z518" s="28"/>
      <c r="AA518" s="28"/>
      <c r="AB518" s="3"/>
      <c r="AD518" s="44"/>
      <c r="AO518" s="3"/>
      <c r="AP518" s="3"/>
      <c r="AQ518" s="3"/>
      <c r="AR518" s="3"/>
      <c r="AS518" s="3"/>
      <c r="AT518" s="28"/>
      <c r="AU518" s="28"/>
      <c r="AV518" s="3"/>
      <c r="AX518" s="44"/>
      <c r="BC518" s="44"/>
    </row>
    <row r="519" spans="1:55" ht="13">
      <c r="A519" s="3"/>
      <c r="B519" s="3"/>
      <c r="C519" s="3"/>
      <c r="D519" s="3"/>
      <c r="E519" s="3"/>
      <c r="F519" s="28"/>
      <c r="G519" s="28"/>
      <c r="H519" s="3"/>
      <c r="I519" s="3"/>
      <c r="J519" s="44"/>
      <c r="U519" s="3"/>
      <c r="V519" s="3"/>
      <c r="W519" s="3"/>
      <c r="X519" s="3"/>
      <c r="Y519" s="3"/>
      <c r="Z519" s="28"/>
      <c r="AA519" s="28"/>
      <c r="AB519" s="3"/>
      <c r="AD519" s="44"/>
      <c r="AO519" s="3"/>
      <c r="AP519" s="3"/>
      <c r="AQ519" s="3"/>
      <c r="AR519" s="3"/>
      <c r="AS519" s="3"/>
      <c r="AT519" s="28"/>
      <c r="AU519" s="28"/>
      <c r="AV519" s="3"/>
      <c r="AX519" s="44"/>
      <c r="BC519" s="44"/>
    </row>
    <row r="520" spans="1:55" ht="13">
      <c r="A520" s="3"/>
      <c r="B520" s="3"/>
      <c r="C520" s="3"/>
      <c r="D520" s="3"/>
      <c r="E520" s="3"/>
      <c r="F520" s="28"/>
      <c r="G520" s="28"/>
      <c r="H520" s="3"/>
      <c r="I520" s="3"/>
      <c r="J520" s="44"/>
      <c r="U520" s="3"/>
      <c r="V520" s="3"/>
      <c r="W520" s="3"/>
      <c r="X520" s="3"/>
      <c r="Y520" s="3"/>
      <c r="Z520" s="28"/>
      <c r="AA520" s="28"/>
      <c r="AB520" s="3"/>
      <c r="AD520" s="44"/>
      <c r="AO520" s="3"/>
      <c r="AP520" s="3"/>
      <c r="AQ520" s="3"/>
      <c r="AR520" s="3"/>
      <c r="AS520" s="3"/>
      <c r="AT520" s="28"/>
      <c r="AU520" s="28"/>
      <c r="AV520" s="3"/>
      <c r="AX520" s="44"/>
      <c r="BC520" s="44"/>
    </row>
    <row r="521" spans="1:55" ht="13">
      <c r="A521" s="3"/>
      <c r="B521" s="3"/>
      <c r="C521" s="3"/>
      <c r="D521" s="3"/>
      <c r="E521" s="3"/>
      <c r="F521" s="28"/>
      <c r="G521" s="28"/>
      <c r="H521" s="3"/>
      <c r="I521" s="3"/>
      <c r="J521" s="44"/>
      <c r="U521" s="3"/>
      <c r="V521" s="3"/>
      <c r="W521" s="3"/>
      <c r="X521" s="3"/>
      <c r="Y521" s="3"/>
      <c r="Z521" s="28"/>
      <c r="AA521" s="28"/>
      <c r="AB521" s="3"/>
      <c r="AD521" s="44"/>
      <c r="AO521" s="3"/>
      <c r="AP521" s="3"/>
      <c r="AQ521" s="3"/>
      <c r="AR521" s="3"/>
      <c r="AS521" s="3"/>
      <c r="AT521" s="28"/>
      <c r="AU521" s="28"/>
      <c r="AV521" s="3"/>
      <c r="AX521" s="44"/>
      <c r="BC521" s="44"/>
    </row>
    <row r="522" spans="1:55" ht="13">
      <c r="A522" s="3"/>
      <c r="B522" s="3"/>
      <c r="C522" s="3"/>
      <c r="D522" s="3"/>
      <c r="E522" s="3"/>
      <c r="F522" s="28"/>
      <c r="G522" s="28"/>
      <c r="H522" s="3"/>
      <c r="I522" s="3"/>
      <c r="J522" s="44"/>
      <c r="U522" s="3"/>
      <c r="V522" s="3"/>
      <c r="W522" s="3"/>
      <c r="X522" s="3"/>
      <c r="Y522" s="3"/>
      <c r="Z522" s="28"/>
      <c r="AA522" s="28"/>
      <c r="AB522" s="3"/>
      <c r="AD522" s="44"/>
      <c r="AO522" s="3"/>
      <c r="AP522" s="3"/>
      <c r="AQ522" s="3"/>
      <c r="AR522" s="3"/>
      <c r="AS522" s="3"/>
      <c r="AT522" s="28"/>
      <c r="AU522" s="28"/>
      <c r="AV522" s="3"/>
      <c r="AX522" s="44"/>
      <c r="BC522" s="44"/>
    </row>
    <row r="523" spans="1:55" ht="13">
      <c r="A523" s="3"/>
      <c r="B523" s="3"/>
      <c r="C523" s="3"/>
      <c r="D523" s="3"/>
      <c r="E523" s="3"/>
      <c r="F523" s="28"/>
      <c r="G523" s="28"/>
      <c r="H523" s="3"/>
      <c r="I523" s="3"/>
      <c r="J523" s="44"/>
      <c r="U523" s="3"/>
      <c r="V523" s="3"/>
      <c r="W523" s="3"/>
      <c r="X523" s="3"/>
      <c r="Y523" s="3"/>
      <c r="Z523" s="28"/>
      <c r="AA523" s="28"/>
      <c r="AB523" s="3"/>
      <c r="AD523" s="44"/>
      <c r="AO523" s="3"/>
      <c r="AP523" s="3"/>
      <c r="AQ523" s="3"/>
      <c r="AR523" s="3"/>
      <c r="AS523" s="3"/>
      <c r="AT523" s="28"/>
      <c r="AU523" s="28"/>
      <c r="AV523" s="3"/>
      <c r="AX523" s="44"/>
      <c r="BC523" s="44"/>
    </row>
    <row r="524" spans="1:55" ht="13">
      <c r="A524" s="3"/>
      <c r="B524" s="3"/>
      <c r="C524" s="3"/>
      <c r="D524" s="3"/>
      <c r="E524" s="3"/>
      <c r="F524" s="28"/>
      <c r="G524" s="28"/>
      <c r="H524" s="3"/>
      <c r="I524" s="3"/>
      <c r="J524" s="44"/>
      <c r="U524" s="3"/>
      <c r="V524" s="3"/>
      <c r="W524" s="3"/>
      <c r="X524" s="3"/>
      <c r="Y524" s="3"/>
      <c r="Z524" s="28"/>
      <c r="AA524" s="28"/>
      <c r="AB524" s="3"/>
      <c r="AD524" s="44"/>
      <c r="AO524" s="3"/>
      <c r="AP524" s="3"/>
      <c r="AQ524" s="3"/>
      <c r="AR524" s="3"/>
      <c r="AS524" s="3"/>
      <c r="AT524" s="28"/>
      <c r="AU524" s="28"/>
      <c r="AV524" s="3"/>
      <c r="AX524" s="44"/>
      <c r="BC524" s="44"/>
    </row>
    <row r="525" spans="1:55" ht="13">
      <c r="A525" s="3"/>
      <c r="B525" s="3"/>
      <c r="C525" s="3"/>
      <c r="D525" s="3"/>
      <c r="E525" s="3"/>
      <c r="F525" s="28"/>
      <c r="G525" s="28"/>
      <c r="H525" s="3"/>
      <c r="I525" s="3"/>
      <c r="J525" s="44"/>
      <c r="U525" s="3"/>
      <c r="V525" s="3"/>
      <c r="W525" s="3"/>
      <c r="X525" s="3"/>
      <c r="Y525" s="3"/>
      <c r="Z525" s="28"/>
      <c r="AA525" s="28"/>
      <c r="AB525" s="3"/>
      <c r="AD525" s="44"/>
      <c r="AO525" s="3"/>
      <c r="AP525" s="3"/>
      <c r="AQ525" s="3"/>
      <c r="AR525" s="3"/>
      <c r="AS525" s="3"/>
      <c r="AT525" s="28"/>
      <c r="AU525" s="28"/>
      <c r="AV525" s="3"/>
      <c r="AX525" s="44"/>
      <c r="BC525" s="44"/>
    </row>
    <row r="526" spans="1:55" ht="13">
      <c r="A526" s="3"/>
      <c r="B526" s="3"/>
      <c r="C526" s="3"/>
      <c r="D526" s="3"/>
      <c r="E526" s="3"/>
      <c r="F526" s="28"/>
      <c r="G526" s="28"/>
      <c r="H526" s="3"/>
      <c r="I526" s="3"/>
      <c r="J526" s="44"/>
      <c r="U526" s="3"/>
      <c r="V526" s="3"/>
      <c r="W526" s="3"/>
      <c r="X526" s="3"/>
      <c r="Y526" s="3"/>
      <c r="Z526" s="28"/>
      <c r="AA526" s="28"/>
      <c r="AB526" s="3"/>
      <c r="AD526" s="44"/>
      <c r="AO526" s="3"/>
      <c r="AP526" s="3"/>
      <c r="AQ526" s="3"/>
      <c r="AR526" s="3"/>
      <c r="AS526" s="3"/>
      <c r="AT526" s="28"/>
      <c r="AU526" s="28"/>
      <c r="AV526" s="3"/>
      <c r="AX526" s="44"/>
      <c r="BC526" s="44"/>
    </row>
    <row r="527" spans="1:55" ht="13">
      <c r="A527" s="3"/>
      <c r="B527" s="3"/>
      <c r="C527" s="3"/>
      <c r="D527" s="3"/>
      <c r="E527" s="3"/>
      <c r="F527" s="28"/>
      <c r="G527" s="28"/>
      <c r="H527" s="3"/>
      <c r="I527" s="3"/>
      <c r="J527" s="44"/>
      <c r="U527" s="3"/>
      <c r="V527" s="3"/>
      <c r="W527" s="3"/>
      <c r="X527" s="3"/>
      <c r="Y527" s="3"/>
      <c r="Z527" s="28"/>
      <c r="AA527" s="28"/>
      <c r="AB527" s="3"/>
      <c r="AD527" s="44"/>
      <c r="AO527" s="3"/>
      <c r="AP527" s="3"/>
      <c r="AQ527" s="3"/>
      <c r="AR527" s="3"/>
      <c r="AS527" s="3"/>
      <c r="AT527" s="28"/>
      <c r="AU527" s="28"/>
      <c r="AV527" s="3"/>
      <c r="AX527" s="44"/>
      <c r="BC527" s="44"/>
    </row>
    <row r="528" spans="1:55" ht="13">
      <c r="A528" s="3"/>
      <c r="B528" s="3"/>
      <c r="C528" s="3"/>
      <c r="D528" s="3"/>
      <c r="E528" s="3"/>
      <c r="F528" s="28"/>
      <c r="G528" s="28"/>
      <c r="H528" s="3"/>
      <c r="I528" s="3"/>
      <c r="J528" s="44"/>
      <c r="U528" s="3"/>
      <c r="V528" s="3"/>
      <c r="W528" s="3"/>
      <c r="X528" s="3"/>
      <c r="Y528" s="3"/>
      <c r="Z528" s="28"/>
      <c r="AA528" s="28"/>
      <c r="AB528" s="3"/>
      <c r="AD528" s="44"/>
      <c r="AO528" s="3"/>
      <c r="AP528" s="3"/>
      <c r="AQ528" s="3"/>
      <c r="AR528" s="3"/>
      <c r="AS528" s="3"/>
      <c r="AT528" s="28"/>
      <c r="AU528" s="28"/>
      <c r="AV528" s="3"/>
      <c r="AX528" s="44"/>
      <c r="BC528" s="44"/>
    </row>
    <row r="529" spans="1:55" ht="13">
      <c r="A529" s="3"/>
      <c r="B529" s="3"/>
      <c r="C529" s="3"/>
      <c r="D529" s="3"/>
      <c r="E529" s="3"/>
      <c r="F529" s="28"/>
      <c r="G529" s="28"/>
      <c r="H529" s="3"/>
      <c r="I529" s="3"/>
      <c r="J529" s="44"/>
      <c r="U529" s="3"/>
      <c r="V529" s="3"/>
      <c r="W529" s="3"/>
      <c r="X529" s="3"/>
      <c r="Y529" s="3"/>
      <c r="Z529" s="28"/>
      <c r="AA529" s="28"/>
      <c r="AB529" s="3"/>
      <c r="AD529" s="44"/>
      <c r="AO529" s="3"/>
      <c r="AP529" s="3"/>
      <c r="AQ529" s="3"/>
      <c r="AR529" s="3"/>
      <c r="AS529" s="3"/>
      <c r="AT529" s="28"/>
      <c r="AU529" s="28"/>
      <c r="AV529" s="3"/>
      <c r="AX529" s="44"/>
      <c r="BC529" s="44"/>
    </row>
    <row r="530" spans="1:55" ht="13">
      <c r="A530" s="3"/>
      <c r="B530" s="3"/>
      <c r="C530" s="3"/>
      <c r="D530" s="3"/>
      <c r="E530" s="3"/>
      <c r="F530" s="28"/>
      <c r="G530" s="28"/>
      <c r="H530" s="3"/>
      <c r="I530" s="3"/>
      <c r="J530" s="44"/>
      <c r="U530" s="3"/>
      <c r="V530" s="3"/>
      <c r="W530" s="3"/>
      <c r="X530" s="3"/>
      <c r="Y530" s="3"/>
      <c r="Z530" s="28"/>
      <c r="AA530" s="28"/>
      <c r="AB530" s="3"/>
      <c r="AD530" s="44"/>
      <c r="AO530" s="3"/>
      <c r="AP530" s="3"/>
      <c r="AQ530" s="3"/>
      <c r="AR530" s="3"/>
      <c r="AS530" s="3"/>
      <c r="AT530" s="28"/>
      <c r="AU530" s="28"/>
      <c r="AV530" s="3"/>
      <c r="AX530" s="44"/>
      <c r="BC530" s="44"/>
    </row>
    <row r="531" spans="1:55" ht="13">
      <c r="A531" s="3"/>
      <c r="B531" s="3"/>
      <c r="C531" s="3"/>
      <c r="D531" s="3"/>
      <c r="E531" s="3"/>
      <c r="F531" s="28"/>
      <c r="G531" s="28"/>
      <c r="H531" s="3"/>
      <c r="I531" s="3"/>
      <c r="J531" s="44"/>
      <c r="U531" s="3"/>
      <c r="V531" s="3"/>
      <c r="W531" s="3"/>
      <c r="X531" s="3"/>
      <c r="Y531" s="3"/>
      <c r="Z531" s="28"/>
      <c r="AA531" s="28"/>
      <c r="AB531" s="3"/>
      <c r="AD531" s="44"/>
      <c r="AO531" s="3"/>
      <c r="AP531" s="3"/>
      <c r="AQ531" s="3"/>
      <c r="AR531" s="3"/>
      <c r="AS531" s="3"/>
      <c r="AT531" s="28"/>
      <c r="AU531" s="28"/>
      <c r="AV531" s="3"/>
      <c r="AX531" s="44"/>
      <c r="BC531" s="44"/>
    </row>
    <row r="532" spans="1:55" ht="13">
      <c r="A532" s="3"/>
      <c r="B532" s="3"/>
      <c r="C532" s="3"/>
      <c r="D532" s="3"/>
      <c r="E532" s="3"/>
      <c r="F532" s="28"/>
      <c r="G532" s="28"/>
      <c r="H532" s="3"/>
      <c r="I532" s="3"/>
      <c r="J532" s="44"/>
      <c r="U532" s="3"/>
      <c r="V532" s="3"/>
      <c r="W532" s="3"/>
      <c r="X532" s="3"/>
      <c r="Y532" s="3"/>
      <c r="Z532" s="28"/>
      <c r="AA532" s="28"/>
      <c r="AB532" s="3"/>
      <c r="AD532" s="44"/>
      <c r="AO532" s="3"/>
      <c r="AP532" s="3"/>
      <c r="AQ532" s="3"/>
      <c r="AR532" s="3"/>
      <c r="AS532" s="3"/>
      <c r="AT532" s="28"/>
      <c r="AU532" s="28"/>
      <c r="AV532" s="3"/>
      <c r="AX532" s="44"/>
      <c r="BC532" s="44"/>
    </row>
    <row r="533" spans="1:55" ht="13">
      <c r="A533" s="3"/>
      <c r="B533" s="3"/>
      <c r="C533" s="3"/>
      <c r="D533" s="3"/>
      <c r="E533" s="3"/>
      <c r="F533" s="28"/>
      <c r="G533" s="28"/>
      <c r="H533" s="3"/>
      <c r="I533" s="3"/>
      <c r="J533" s="44"/>
      <c r="U533" s="3"/>
      <c r="V533" s="3"/>
      <c r="W533" s="3"/>
      <c r="X533" s="3"/>
      <c r="Y533" s="3"/>
      <c r="Z533" s="28"/>
      <c r="AA533" s="28"/>
      <c r="AB533" s="3"/>
      <c r="AD533" s="44"/>
      <c r="AO533" s="3"/>
      <c r="AP533" s="3"/>
      <c r="AQ533" s="3"/>
      <c r="AR533" s="3"/>
      <c r="AS533" s="3"/>
      <c r="AT533" s="28"/>
      <c r="AU533" s="28"/>
      <c r="AV533" s="3"/>
      <c r="AX533" s="44"/>
      <c r="BC533" s="44"/>
    </row>
    <row r="534" spans="1:55" ht="13">
      <c r="A534" s="3"/>
      <c r="B534" s="3"/>
      <c r="C534" s="3"/>
      <c r="D534" s="3"/>
      <c r="E534" s="3"/>
      <c r="F534" s="28"/>
      <c r="G534" s="28"/>
      <c r="H534" s="3"/>
      <c r="I534" s="3"/>
      <c r="J534" s="44"/>
      <c r="U534" s="3"/>
      <c r="V534" s="3"/>
      <c r="W534" s="3"/>
      <c r="X534" s="3"/>
      <c r="Y534" s="3"/>
      <c r="Z534" s="28"/>
      <c r="AA534" s="28"/>
      <c r="AB534" s="3"/>
      <c r="AD534" s="44"/>
      <c r="AO534" s="3"/>
      <c r="AP534" s="3"/>
      <c r="AQ534" s="3"/>
      <c r="AR534" s="3"/>
      <c r="AS534" s="3"/>
      <c r="AT534" s="28"/>
      <c r="AU534" s="28"/>
      <c r="AV534" s="3"/>
      <c r="AX534" s="44"/>
      <c r="BC534" s="44"/>
    </row>
    <row r="535" spans="1:55" ht="13">
      <c r="A535" s="3"/>
      <c r="B535" s="3"/>
      <c r="C535" s="3"/>
      <c r="D535" s="3"/>
      <c r="E535" s="3"/>
      <c r="F535" s="28"/>
      <c r="G535" s="28"/>
      <c r="H535" s="3"/>
      <c r="I535" s="3"/>
      <c r="J535" s="44"/>
      <c r="U535" s="3"/>
      <c r="V535" s="3"/>
      <c r="W535" s="3"/>
      <c r="X535" s="3"/>
      <c r="Y535" s="3"/>
      <c r="Z535" s="28"/>
      <c r="AA535" s="28"/>
      <c r="AB535" s="3"/>
      <c r="AD535" s="44"/>
      <c r="AO535" s="3"/>
      <c r="AP535" s="3"/>
      <c r="AQ535" s="3"/>
      <c r="AR535" s="3"/>
      <c r="AS535" s="3"/>
      <c r="AT535" s="28"/>
      <c r="AU535" s="28"/>
      <c r="AV535" s="3"/>
      <c r="AX535" s="44"/>
      <c r="BC535" s="44"/>
    </row>
    <row r="536" spans="1:55" ht="13">
      <c r="A536" s="3"/>
      <c r="B536" s="3"/>
      <c r="C536" s="3"/>
      <c r="D536" s="3"/>
      <c r="E536" s="3"/>
      <c r="F536" s="28"/>
      <c r="G536" s="28"/>
      <c r="H536" s="3"/>
      <c r="I536" s="3"/>
      <c r="J536" s="44"/>
      <c r="U536" s="3"/>
      <c r="V536" s="3"/>
      <c r="W536" s="3"/>
      <c r="X536" s="3"/>
      <c r="Y536" s="3"/>
      <c r="Z536" s="28"/>
      <c r="AA536" s="28"/>
      <c r="AB536" s="3"/>
      <c r="AD536" s="44"/>
      <c r="AO536" s="3"/>
      <c r="AP536" s="3"/>
      <c r="AQ536" s="3"/>
      <c r="AR536" s="3"/>
      <c r="AS536" s="3"/>
      <c r="AT536" s="28"/>
      <c r="AU536" s="28"/>
      <c r="AV536" s="3"/>
      <c r="AX536" s="44"/>
      <c r="BC536" s="44"/>
    </row>
    <row r="537" spans="1:55" ht="13">
      <c r="A537" s="3"/>
      <c r="B537" s="3"/>
      <c r="C537" s="3"/>
      <c r="D537" s="3"/>
      <c r="E537" s="3"/>
      <c r="F537" s="28"/>
      <c r="G537" s="28"/>
      <c r="H537" s="3"/>
      <c r="I537" s="3"/>
      <c r="J537" s="44"/>
      <c r="U537" s="3"/>
      <c r="V537" s="3"/>
      <c r="W537" s="3"/>
      <c r="X537" s="3"/>
      <c r="Y537" s="3"/>
      <c r="Z537" s="28"/>
      <c r="AA537" s="28"/>
      <c r="AB537" s="3"/>
      <c r="AD537" s="44"/>
      <c r="AO537" s="3"/>
      <c r="AP537" s="3"/>
      <c r="AQ537" s="3"/>
      <c r="AR537" s="3"/>
      <c r="AS537" s="3"/>
      <c r="AT537" s="28"/>
      <c r="AU537" s="28"/>
      <c r="AV537" s="3"/>
      <c r="AX537" s="44"/>
      <c r="BC537" s="44"/>
    </row>
    <row r="538" spans="1:55" ht="13">
      <c r="A538" s="3"/>
      <c r="B538" s="3"/>
      <c r="C538" s="3"/>
      <c r="D538" s="3"/>
      <c r="E538" s="3"/>
      <c r="F538" s="28"/>
      <c r="G538" s="28"/>
      <c r="H538" s="3"/>
      <c r="I538" s="3"/>
      <c r="J538" s="44"/>
      <c r="U538" s="3"/>
      <c r="V538" s="3"/>
      <c r="W538" s="3"/>
      <c r="X538" s="3"/>
      <c r="Y538" s="3"/>
      <c r="Z538" s="28"/>
      <c r="AA538" s="28"/>
      <c r="AB538" s="3"/>
      <c r="AD538" s="44"/>
      <c r="AO538" s="3"/>
      <c r="AP538" s="3"/>
      <c r="AQ538" s="3"/>
      <c r="AR538" s="3"/>
      <c r="AS538" s="3"/>
      <c r="AT538" s="28"/>
      <c r="AU538" s="28"/>
      <c r="AV538" s="3"/>
      <c r="AX538" s="44"/>
      <c r="BC538" s="44"/>
    </row>
    <row r="539" spans="1:55" ht="13">
      <c r="A539" s="3"/>
      <c r="B539" s="3"/>
      <c r="C539" s="3"/>
      <c r="D539" s="3"/>
      <c r="E539" s="3"/>
      <c r="F539" s="28"/>
      <c r="G539" s="28"/>
      <c r="H539" s="3"/>
      <c r="I539" s="3"/>
      <c r="J539" s="44"/>
      <c r="U539" s="3"/>
      <c r="V539" s="3"/>
      <c r="W539" s="3"/>
      <c r="X539" s="3"/>
      <c r="Y539" s="3"/>
      <c r="Z539" s="28"/>
      <c r="AA539" s="28"/>
      <c r="AB539" s="3"/>
      <c r="AD539" s="44"/>
      <c r="AO539" s="3"/>
      <c r="AP539" s="3"/>
      <c r="AQ539" s="3"/>
      <c r="AR539" s="3"/>
      <c r="AS539" s="3"/>
      <c r="AT539" s="28"/>
      <c r="AU539" s="28"/>
      <c r="AV539" s="3"/>
      <c r="AX539" s="44"/>
      <c r="BC539" s="44"/>
    </row>
    <row r="540" spans="1:55" ht="13">
      <c r="A540" s="3"/>
      <c r="B540" s="3"/>
      <c r="C540" s="3"/>
      <c r="D540" s="3"/>
      <c r="E540" s="3"/>
      <c r="F540" s="28"/>
      <c r="G540" s="28"/>
      <c r="H540" s="3"/>
      <c r="I540" s="3"/>
      <c r="J540" s="44"/>
      <c r="U540" s="3"/>
      <c r="V540" s="3"/>
      <c r="W540" s="3"/>
      <c r="X540" s="3"/>
      <c r="Y540" s="3"/>
      <c r="Z540" s="28"/>
      <c r="AA540" s="28"/>
      <c r="AB540" s="3"/>
      <c r="AD540" s="44"/>
      <c r="AO540" s="3"/>
      <c r="AP540" s="3"/>
      <c r="AQ540" s="3"/>
      <c r="AR540" s="3"/>
      <c r="AS540" s="3"/>
      <c r="AT540" s="28"/>
      <c r="AU540" s="28"/>
      <c r="AV540" s="3"/>
      <c r="AX540" s="44"/>
      <c r="BC540" s="44"/>
    </row>
    <row r="541" spans="1:55" ht="13">
      <c r="A541" s="3"/>
      <c r="B541" s="3"/>
      <c r="C541" s="3"/>
      <c r="D541" s="3"/>
      <c r="E541" s="3"/>
      <c r="F541" s="28"/>
      <c r="G541" s="28"/>
      <c r="H541" s="3"/>
      <c r="I541" s="3"/>
      <c r="J541" s="44"/>
      <c r="U541" s="3"/>
      <c r="V541" s="3"/>
      <c r="W541" s="3"/>
      <c r="X541" s="3"/>
      <c r="Y541" s="3"/>
      <c r="Z541" s="28"/>
      <c r="AA541" s="28"/>
      <c r="AB541" s="3"/>
      <c r="AD541" s="44"/>
      <c r="AO541" s="3"/>
      <c r="AP541" s="3"/>
      <c r="AQ541" s="3"/>
      <c r="AR541" s="3"/>
      <c r="AS541" s="3"/>
      <c r="AT541" s="28"/>
      <c r="AU541" s="28"/>
      <c r="AV541" s="3"/>
      <c r="AX541" s="44"/>
      <c r="BC541" s="44"/>
    </row>
    <row r="542" spans="1:55" ht="13">
      <c r="A542" s="3"/>
      <c r="B542" s="3"/>
      <c r="C542" s="3"/>
      <c r="D542" s="3"/>
      <c r="E542" s="3"/>
      <c r="F542" s="28"/>
      <c r="G542" s="28"/>
      <c r="H542" s="3"/>
      <c r="I542" s="3"/>
      <c r="J542" s="44"/>
      <c r="U542" s="3"/>
      <c r="V542" s="3"/>
      <c r="W542" s="3"/>
      <c r="X542" s="3"/>
      <c r="Y542" s="3"/>
      <c r="Z542" s="28"/>
      <c r="AA542" s="28"/>
      <c r="AB542" s="3"/>
      <c r="AD542" s="44"/>
      <c r="AO542" s="3"/>
      <c r="AP542" s="3"/>
      <c r="AQ542" s="3"/>
      <c r="AR542" s="3"/>
      <c r="AS542" s="3"/>
      <c r="AT542" s="28"/>
      <c r="AU542" s="28"/>
      <c r="AV542" s="3"/>
      <c r="AX542" s="44"/>
      <c r="BC542" s="44"/>
    </row>
    <row r="543" spans="1:55" ht="13">
      <c r="A543" s="3"/>
      <c r="B543" s="3"/>
      <c r="C543" s="3"/>
      <c r="D543" s="3"/>
      <c r="E543" s="3"/>
      <c r="F543" s="28"/>
      <c r="G543" s="28"/>
      <c r="H543" s="3"/>
      <c r="I543" s="3"/>
      <c r="J543" s="44"/>
      <c r="U543" s="3"/>
      <c r="V543" s="3"/>
      <c r="W543" s="3"/>
      <c r="X543" s="3"/>
      <c r="Y543" s="3"/>
      <c r="Z543" s="28"/>
      <c r="AA543" s="28"/>
      <c r="AB543" s="3"/>
      <c r="AD543" s="44"/>
      <c r="AO543" s="3"/>
      <c r="AP543" s="3"/>
      <c r="AQ543" s="3"/>
      <c r="AR543" s="3"/>
      <c r="AS543" s="3"/>
      <c r="AT543" s="28"/>
      <c r="AU543" s="28"/>
      <c r="AV543" s="3"/>
      <c r="AX543" s="44"/>
      <c r="BC543" s="44"/>
    </row>
    <row r="544" spans="1:55" ht="13">
      <c r="A544" s="3"/>
      <c r="B544" s="3"/>
      <c r="C544" s="3"/>
      <c r="D544" s="3"/>
      <c r="E544" s="3"/>
      <c r="F544" s="28"/>
      <c r="G544" s="28"/>
      <c r="H544" s="3"/>
      <c r="I544" s="3"/>
      <c r="J544" s="44"/>
      <c r="U544" s="3"/>
      <c r="V544" s="3"/>
      <c r="W544" s="3"/>
      <c r="X544" s="3"/>
      <c r="Y544" s="3"/>
      <c r="Z544" s="28"/>
      <c r="AA544" s="28"/>
      <c r="AB544" s="3"/>
      <c r="AD544" s="44"/>
      <c r="AO544" s="3"/>
      <c r="AP544" s="3"/>
      <c r="AQ544" s="3"/>
      <c r="AR544" s="3"/>
      <c r="AS544" s="3"/>
      <c r="AT544" s="28"/>
      <c r="AU544" s="28"/>
      <c r="AV544" s="3"/>
      <c r="AX544" s="44"/>
      <c r="BC544" s="44"/>
    </row>
    <row r="545" spans="1:55" ht="13">
      <c r="A545" s="3"/>
      <c r="B545" s="3"/>
      <c r="C545" s="3"/>
      <c r="D545" s="3"/>
      <c r="E545" s="3"/>
      <c r="F545" s="28"/>
      <c r="G545" s="28"/>
      <c r="H545" s="3"/>
      <c r="I545" s="3"/>
      <c r="J545" s="44"/>
      <c r="U545" s="3"/>
      <c r="V545" s="3"/>
      <c r="W545" s="3"/>
      <c r="X545" s="3"/>
      <c r="Y545" s="3"/>
      <c r="Z545" s="28"/>
      <c r="AA545" s="28"/>
      <c r="AB545" s="3"/>
      <c r="AD545" s="44"/>
      <c r="AO545" s="3"/>
      <c r="AP545" s="3"/>
      <c r="AQ545" s="3"/>
      <c r="AR545" s="3"/>
      <c r="AS545" s="3"/>
      <c r="AT545" s="28"/>
      <c r="AU545" s="28"/>
      <c r="AV545" s="3"/>
      <c r="AX545" s="44"/>
      <c r="BC545" s="44"/>
    </row>
    <row r="546" spans="1:55" ht="13">
      <c r="A546" s="3"/>
      <c r="B546" s="3"/>
      <c r="C546" s="3"/>
      <c r="D546" s="3"/>
      <c r="E546" s="3"/>
      <c r="F546" s="28"/>
      <c r="G546" s="28"/>
      <c r="H546" s="3"/>
      <c r="I546" s="3"/>
      <c r="J546" s="44"/>
      <c r="U546" s="3"/>
      <c r="V546" s="3"/>
      <c r="W546" s="3"/>
      <c r="X546" s="3"/>
      <c r="Y546" s="3"/>
      <c r="Z546" s="28"/>
      <c r="AA546" s="28"/>
      <c r="AB546" s="3"/>
      <c r="AD546" s="44"/>
      <c r="AO546" s="3"/>
      <c r="AP546" s="3"/>
      <c r="AQ546" s="3"/>
      <c r="AR546" s="3"/>
      <c r="AS546" s="3"/>
      <c r="AT546" s="28"/>
      <c r="AU546" s="28"/>
      <c r="AV546" s="3"/>
      <c r="AX546" s="44"/>
      <c r="BC546" s="44"/>
    </row>
    <row r="547" spans="1:55" ht="13">
      <c r="A547" s="3"/>
      <c r="B547" s="3"/>
      <c r="C547" s="3"/>
      <c r="D547" s="3"/>
      <c r="E547" s="3"/>
      <c r="F547" s="28"/>
      <c r="G547" s="28"/>
      <c r="H547" s="3"/>
      <c r="I547" s="3"/>
      <c r="J547" s="44"/>
      <c r="U547" s="3"/>
      <c r="V547" s="3"/>
      <c r="W547" s="3"/>
      <c r="X547" s="3"/>
      <c r="Y547" s="3"/>
      <c r="Z547" s="28"/>
      <c r="AA547" s="28"/>
      <c r="AB547" s="3"/>
      <c r="AD547" s="44"/>
      <c r="AO547" s="3"/>
      <c r="AP547" s="3"/>
      <c r="AQ547" s="3"/>
      <c r="AR547" s="3"/>
      <c r="AS547" s="3"/>
      <c r="AT547" s="28"/>
      <c r="AU547" s="28"/>
      <c r="AV547" s="3"/>
      <c r="AX547" s="44"/>
      <c r="BC547" s="44"/>
    </row>
    <row r="548" spans="1:55" ht="13">
      <c r="A548" s="3"/>
      <c r="B548" s="3"/>
      <c r="C548" s="3"/>
      <c r="D548" s="3"/>
      <c r="E548" s="3"/>
      <c r="F548" s="28"/>
      <c r="G548" s="28"/>
      <c r="H548" s="3"/>
      <c r="I548" s="3"/>
      <c r="J548" s="44"/>
      <c r="U548" s="3"/>
      <c r="V548" s="3"/>
      <c r="W548" s="3"/>
      <c r="X548" s="3"/>
      <c r="Y548" s="3"/>
      <c r="Z548" s="28"/>
      <c r="AA548" s="28"/>
      <c r="AB548" s="3"/>
      <c r="AD548" s="44"/>
      <c r="AO548" s="3"/>
      <c r="AP548" s="3"/>
      <c r="AQ548" s="3"/>
      <c r="AR548" s="3"/>
      <c r="AS548" s="3"/>
      <c r="AT548" s="28"/>
      <c r="AU548" s="28"/>
      <c r="AV548" s="3"/>
      <c r="AX548" s="44"/>
      <c r="BC548" s="44"/>
    </row>
    <row r="549" spans="1:55" ht="13">
      <c r="A549" s="3"/>
      <c r="B549" s="3"/>
      <c r="C549" s="3"/>
      <c r="D549" s="3"/>
      <c r="E549" s="3"/>
      <c r="F549" s="28"/>
      <c r="G549" s="28"/>
      <c r="H549" s="3"/>
      <c r="I549" s="3"/>
      <c r="J549" s="44"/>
      <c r="U549" s="3"/>
      <c r="V549" s="3"/>
      <c r="W549" s="3"/>
      <c r="X549" s="3"/>
      <c r="Y549" s="3"/>
      <c r="Z549" s="28"/>
      <c r="AA549" s="28"/>
      <c r="AB549" s="3"/>
      <c r="AD549" s="44"/>
      <c r="AO549" s="3"/>
      <c r="AP549" s="3"/>
      <c r="AQ549" s="3"/>
      <c r="AR549" s="3"/>
      <c r="AS549" s="3"/>
      <c r="AT549" s="28"/>
      <c r="AU549" s="28"/>
      <c r="AV549" s="3"/>
      <c r="AX549" s="44"/>
      <c r="BC549" s="44"/>
    </row>
    <row r="550" spans="1:55" ht="13">
      <c r="A550" s="3"/>
      <c r="B550" s="3"/>
      <c r="C550" s="3"/>
      <c r="D550" s="3"/>
      <c r="E550" s="3"/>
      <c r="F550" s="28"/>
      <c r="G550" s="28"/>
      <c r="H550" s="3"/>
      <c r="I550" s="3"/>
      <c r="J550" s="44"/>
      <c r="U550" s="3"/>
      <c r="V550" s="3"/>
      <c r="W550" s="3"/>
      <c r="X550" s="3"/>
      <c r="Y550" s="3"/>
      <c r="Z550" s="28"/>
      <c r="AA550" s="28"/>
      <c r="AB550" s="3"/>
      <c r="AD550" s="44"/>
      <c r="AO550" s="3"/>
      <c r="AP550" s="3"/>
      <c r="AQ550" s="3"/>
      <c r="AR550" s="3"/>
      <c r="AS550" s="3"/>
      <c r="AT550" s="28"/>
      <c r="AU550" s="28"/>
      <c r="AV550" s="3"/>
      <c r="AX550" s="44"/>
      <c r="BC550" s="44"/>
    </row>
    <row r="551" spans="1:55" ht="13">
      <c r="A551" s="3"/>
      <c r="B551" s="3"/>
      <c r="C551" s="3"/>
      <c r="D551" s="3"/>
      <c r="E551" s="3"/>
      <c r="F551" s="28"/>
      <c r="G551" s="28"/>
      <c r="H551" s="3"/>
      <c r="I551" s="3"/>
      <c r="J551" s="44"/>
      <c r="U551" s="3"/>
      <c r="V551" s="3"/>
      <c r="W551" s="3"/>
      <c r="X551" s="3"/>
      <c r="Y551" s="3"/>
      <c r="Z551" s="28"/>
      <c r="AA551" s="28"/>
      <c r="AB551" s="3"/>
      <c r="AD551" s="44"/>
      <c r="AO551" s="3"/>
      <c r="AP551" s="3"/>
      <c r="AQ551" s="3"/>
      <c r="AR551" s="3"/>
      <c r="AS551" s="3"/>
      <c r="AT551" s="28"/>
      <c r="AU551" s="28"/>
      <c r="AV551" s="3"/>
      <c r="AX551" s="44"/>
      <c r="BC551" s="44"/>
    </row>
    <row r="552" spans="1:55" ht="13">
      <c r="A552" s="3"/>
      <c r="B552" s="3"/>
      <c r="C552" s="3"/>
      <c r="D552" s="3"/>
      <c r="E552" s="3"/>
      <c r="F552" s="28"/>
      <c r="G552" s="28"/>
      <c r="H552" s="3"/>
      <c r="I552" s="3"/>
      <c r="J552" s="44"/>
      <c r="U552" s="3"/>
      <c r="V552" s="3"/>
      <c r="W552" s="3"/>
      <c r="X552" s="3"/>
      <c r="Y552" s="3"/>
      <c r="Z552" s="28"/>
      <c r="AA552" s="28"/>
      <c r="AB552" s="3"/>
      <c r="AD552" s="44"/>
      <c r="AO552" s="3"/>
      <c r="AP552" s="3"/>
      <c r="AQ552" s="3"/>
      <c r="AR552" s="3"/>
      <c r="AS552" s="3"/>
      <c r="AT552" s="28"/>
      <c r="AU552" s="28"/>
      <c r="AV552" s="3"/>
      <c r="AX552" s="44"/>
      <c r="BC552" s="44"/>
    </row>
    <row r="553" spans="1:55" ht="13">
      <c r="A553" s="3"/>
      <c r="B553" s="3"/>
      <c r="C553" s="3"/>
      <c r="D553" s="3"/>
      <c r="E553" s="3"/>
      <c r="F553" s="28"/>
      <c r="G553" s="28"/>
      <c r="H553" s="3"/>
      <c r="I553" s="3"/>
      <c r="J553" s="44"/>
      <c r="U553" s="3"/>
      <c r="V553" s="3"/>
      <c r="W553" s="3"/>
      <c r="X553" s="3"/>
      <c r="Y553" s="3"/>
      <c r="Z553" s="28"/>
      <c r="AA553" s="28"/>
      <c r="AB553" s="3"/>
      <c r="AD553" s="44"/>
      <c r="AO553" s="3"/>
      <c r="AP553" s="3"/>
      <c r="AQ553" s="3"/>
      <c r="AR553" s="3"/>
      <c r="AS553" s="3"/>
      <c r="AT553" s="28"/>
      <c r="AU553" s="28"/>
      <c r="AV553" s="3"/>
      <c r="AX553" s="44"/>
      <c r="BC553" s="44"/>
    </row>
    <row r="554" spans="1:55" ht="13">
      <c r="A554" s="3"/>
      <c r="B554" s="3"/>
      <c r="C554" s="3"/>
      <c r="D554" s="3"/>
      <c r="E554" s="3"/>
      <c r="F554" s="28"/>
      <c r="G554" s="28"/>
      <c r="H554" s="3"/>
      <c r="I554" s="3"/>
      <c r="J554" s="44"/>
      <c r="U554" s="3"/>
      <c r="V554" s="3"/>
      <c r="W554" s="3"/>
      <c r="X554" s="3"/>
      <c r="Y554" s="3"/>
      <c r="Z554" s="28"/>
      <c r="AA554" s="28"/>
      <c r="AB554" s="3"/>
      <c r="AD554" s="44"/>
      <c r="AO554" s="3"/>
      <c r="AP554" s="3"/>
      <c r="AQ554" s="3"/>
      <c r="AR554" s="3"/>
      <c r="AS554" s="3"/>
      <c r="AT554" s="28"/>
      <c r="AU554" s="28"/>
      <c r="AV554" s="3"/>
      <c r="AX554" s="44"/>
      <c r="BC554" s="44"/>
    </row>
    <row r="555" spans="1:55" ht="13">
      <c r="A555" s="3"/>
      <c r="B555" s="3"/>
      <c r="C555" s="3"/>
      <c r="D555" s="3"/>
      <c r="E555" s="3"/>
      <c r="F555" s="28"/>
      <c r="G555" s="28"/>
      <c r="H555" s="3"/>
      <c r="I555" s="3"/>
      <c r="J555" s="44"/>
      <c r="U555" s="3"/>
      <c r="V555" s="3"/>
      <c r="W555" s="3"/>
      <c r="X555" s="3"/>
      <c r="Y555" s="3"/>
      <c r="Z555" s="28"/>
      <c r="AA555" s="28"/>
      <c r="AB555" s="3"/>
      <c r="AD555" s="44"/>
      <c r="AO555" s="3"/>
      <c r="AP555" s="3"/>
      <c r="AQ555" s="3"/>
      <c r="AR555" s="3"/>
      <c r="AS555" s="3"/>
      <c r="AT555" s="28"/>
      <c r="AU555" s="28"/>
      <c r="AV555" s="3"/>
      <c r="AX555" s="44"/>
      <c r="BC555" s="44"/>
    </row>
    <row r="556" spans="1:55" ht="13">
      <c r="A556" s="3"/>
      <c r="B556" s="3"/>
      <c r="C556" s="3"/>
      <c r="D556" s="3"/>
      <c r="E556" s="3"/>
      <c r="F556" s="28"/>
      <c r="G556" s="28"/>
      <c r="H556" s="3"/>
      <c r="I556" s="3"/>
      <c r="J556" s="44"/>
      <c r="U556" s="3"/>
      <c r="V556" s="3"/>
      <c r="W556" s="3"/>
      <c r="X556" s="3"/>
      <c r="Y556" s="3"/>
      <c r="Z556" s="28"/>
      <c r="AA556" s="28"/>
      <c r="AB556" s="3"/>
      <c r="AD556" s="44"/>
      <c r="AO556" s="3"/>
      <c r="AP556" s="3"/>
      <c r="AQ556" s="3"/>
      <c r="AR556" s="3"/>
      <c r="AS556" s="3"/>
      <c r="AT556" s="28"/>
      <c r="AU556" s="28"/>
      <c r="AV556" s="3"/>
      <c r="AX556" s="44"/>
      <c r="BC556" s="44"/>
    </row>
    <row r="557" spans="1:55" ht="13">
      <c r="A557" s="3"/>
      <c r="B557" s="3"/>
      <c r="C557" s="3"/>
      <c r="D557" s="3"/>
      <c r="E557" s="3"/>
      <c r="F557" s="28"/>
      <c r="G557" s="28"/>
      <c r="H557" s="3"/>
      <c r="I557" s="3"/>
      <c r="J557" s="44"/>
      <c r="U557" s="3"/>
      <c r="V557" s="3"/>
      <c r="W557" s="3"/>
      <c r="X557" s="3"/>
      <c r="Y557" s="3"/>
      <c r="Z557" s="28"/>
      <c r="AA557" s="28"/>
      <c r="AB557" s="3"/>
      <c r="AD557" s="44"/>
      <c r="AO557" s="3"/>
      <c r="AP557" s="3"/>
      <c r="AQ557" s="3"/>
      <c r="AR557" s="3"/>
      <c r="AS557" s="3"/>
      <c r="AT557" s="28"/>
      <c r="AU557" s="28"/>
      <c r="AV557" s="3"/>
      <c r="AX557" s="44"/>
      <c r="BC557" s="44"/>
    </row>
    <row r="558" spans="1:55" ht="13">
      <c r="A558" s="3"/>
      <c r="B558" s="3"/>
      <c r="C558" s="3"/>
      <c r="D558" s="3"/>
      <c r="E558" s="3"/>
      <c r="F558" s="28"/>
      <c r="G558" s="28"/>
      <c r="H558" s="3"/>
      <c r="I558" s="3"/>
      <c r="J558" s="44"/>
      <c r="U558" s="3"/>
      <c r="V558" s="3"/>
      <c r="W558" s="3"/>
      <c r="X558" s="3"/>
      <c r="Y558" s="3"/>
      <c r="Z558" s="28"/>
      <c r="AA558" s="28"/>
      <c r="AB558" s="3"/>
      <c r="AD558" s="44"/>
      <c r="AO558" s="3"/>
      <c r="AP558" s="3"/>
      <c r="AQ558" s="3"/>
      <c r="AR558" s="3"/>
      <c r="AS558" s="3"/>
      <c r="AT558" s="28"/>
      <c r="AU558" s="28"/>
      <c r="AV558" s="3"/>
      <c r="AX558" s="44"/>
      <c r="BC558" s="44"/>
    </row>
    <row r="559" spans="1:55" ht="13">
      <c r="A559" s="3"/>
      <c r="B559" s="3"/>
      <c r="C559" s="3"/>
      <c r="D559" s="3"/>
      <c r="E559" s="3"/>
      <c r="F559" s="28"/>
      <c r="G559" s="28"/>
      <c r="H559" s="3"/>
      <c r="I559" s="3"/>
      <c r="J559" s="44"/>
      <c r="U559" s="3"/>
      <c r="V559" s="3"/>
      <c r="W559" s="3"/>
      <c r="X559" s="3"/>
      <c r="Y559" s="3"/>
      <c r="Z559" s="28"/>
      <c r="AA559" s="28"/>
      <c r="AB559" s="3"/>
      <c r="AD559" s="44"/>
      <c r="AO559" s="3"/>
      <c r="AP559" s="3"/>
      <c r="AQ559" s="3"/>
      <c r="AR559" s="3"/>
      <c r="AS559" s="3"/>
      <c r="AT559" s="28"/>
      <c r="AU559" s="28"/>
      <c r="AV559" s="3"/>
      <c r="AX559" s="44"/>
      <c r="BC559" s="44"/>
    </row>
    <row r="560" spans="1:55" ht="13">
      <c r="A560" s="3"/>
      <c r="B560" s="3"/>
      <c r="C560" s="3"/>
      <c r="D560" s="3"/>
      <c r="E560" s="3"/>
      <c r="F560" s="28"/>
      <c r="G560" s="28"/>
      <c r="H560" s="3"/>
      <c r="I560" s="3"/>
      <c r="J560" s="44"/>
      <c r="U560" s="3"/>
      <c r="V560" s="3"/>
      <c r="W560" s="3"/>
      <c r="X560" s="3"/>
      <c r="Y560" s="3"/>
      <c r="Z560" s="28"/>
      <c r="AA560" s="28"/>
      <c r="AB560" s="3"/>
      <c r="AD560" s="44"/>
      <c r="AO560" s="3"/>
      <c r="AP560" s="3"/>
      <c r="AQ560" s="3"/>
      <c r="AR560" s="3"/>
      <c r="AS560" s="3"/>
      <c r="AT560" s="28"/>
      <c r="AU560" s="28"/>
      <c r="AV560" s="3"/>
      <c r="AX560" s="44"/>
      <c r="BC560" s="44"/>
    </row>
    <row r="561" spans="1:55" ht="13">
      <c r="A561" s="3"/>
      <c r="B561" s="3"/>
      <c r="C561" s="3"/>
      <c r="D561" s="3"/>
      <c r="E561" s="3"/>
      <c r="F561" s="28"/>
      <c r="G561" s="28"/>
      <c r="H561" s="3"/>
      <c r="I561" s="3"/>
      <c r="J561" s="44"/>
      <c r="U561" s="3"/>
      <c r="V561" s="3"/>
      <c r="W561" s="3"/>
      <c r="X561" s="3"/>
      <c r="Y561" s="3"/>
      <c r="Z561" s="28"/>
      <c r="AA561" s="28"/>
      <c r="AB561" s="3"/>
      <c r="AD561" s="44"/>
      <c r="AO561" s="3"/>
      <c r="AP561" s="3"/>
      <c r="AQ561" s="3"/>
      <c r="AR561" s="3"/>
      <c r="AS561" s="3"/>
      <c r="AT561" s="28"/>
      <c r="AU561" s="28"/>
      <c r="AV561" s="3"/>
      <c r="AX561" s="44"/>
      <c r="BC561" s="44"/>
    </row>
    <row r="562" spans="1:55" ht="13">
      <c r="A562" s="3"/>
      <c r="B562" s="3"/>
      <c r="C562" s="3"/>
      <c r="D562" s="3"/>
      <c r="E562" s="3"/>
      <c r="F562" s="28"/>
      <c r="G562" s="28"/>
      <c r="H562" s="3"/>
      <c r="I562" s="3"/>
      <c r="J562" s="44"/>
      <c r="U562" s="3"/>
      <c r="V562" s="3"/>
      <c r="W562" s="3"/>
      <c r="X562" s="3"/>
      <c r="Y562" s="3"/>
      <c r="Z562" s="28"/>
      <c r="AA562" s="28"/>
      <c r="AB562" s="3"/>
      <c r="AD562" s="44"/>
      <c r="AO562" s="3"/>
      <c r="AP562" s="3"/>
      <c r="AQ562" s="3"/>
      <c r="AR562" s="3"/>
      <c r="AS562" s="3"/>
      <c r="AT562" s="28"/>
      <c r="AU562" s="28"/>
      <c r="AV562" s="3"/>
      <c r="AX562" s="44"/>
      <c r="BC562" s="44"/>
    </row>
    <row r="563" spans="1:55" ht="13">
      <c r="A563" s="3"/>
      <c r="B563" s="3"/>
      <c r="C563" s="3"/>
      <c r="D563" s="3"/>
      <c r="E563" s="3"/>
      <c r="F563" s="28"/>
      <c r="G563" s="28"/>
      <c r="H563" s="3"/>
      <c r="I563" s="3"/>
      <c r="J563" s="44"/>
      <c r="U563" s="3"/>
      <c r="V563" s="3"/>
      <c r="W563" s="3"/>
      <c r="X563" s="3"/>
      <c r="Y563" s="3"/>
      <c r="Z563" s="28"/>
      <c r="AA563" s="28"/>
      <c r="AB563" s="3"/>
      <c r="AD563" s="44"/>
      <c r="AO563" s="3"/>
      <c r="AP563" s="3"/>
      <c r="AQ563" s="3"/>
      <c r="AR563" s="3"/>
      <c r="AS563" s="3"/>
      <c r="AT563" s="28"/>
      <c r="AU563" s="28"/>
      <c r="AV563" s="3"/>
      <c r="AX563" s="44"/>
      <c r="BC563" s="44"/>
    </row>
    <row r="564" spans="1:55" ht="13">
      <c r="A564" s="3"/>
      <c r="B564" s="3"/>
      <c r="C564" s="3"/>
      <c r="D564" s="3"/>
      <c r="E564" s="3"/>
      <c r="F564" s="28"/>
      <c r="G564" s="28"/>
      <c r="H564" s="3"/>
      <c r="I564" s="3"/>
      <c r="J564" s="44"/>
      <c r="U564" s="3"/>
      <c r="V564" s="3"/>
      <c r="W564" s="3"/>
      <c r="X564" s="3"/>
      <c r="Y564" s="3"/>
      <c r="Z564" s="28"/>
      <c r="AA564" s="28"/>
      <c r="AB564" s="3"/>
      <c r="AD564" s="44"/>
      <c r="AO564" s="3"/>
      <c r="AP564" s="3"/>
      <c r="AQ564" s="3"/>
      <c r="AR564" s="3"/>
      <c r="AS564" s="3"/>
      <c r="AT564" s="28"/>
      <c r="AU564" s="28"/>
      <c r="AV564" s="3"/>
      <c r="AX564" s="44"/>
      <c r="BC564" s="44"/>
    </row>
    <row r="565" spans="1:55" ht="13">
      <c r="A565" s="3"/>
      <c r="B565" s="3"/>
      <c r="C565" s="3"/>
      <c r="D565" s="3"/>
      <c r="E565" s="3"/>
      <c r="F565" s="28"/>
      <c r="G565" s="28"/>
      <c r="H565" s="3"/>
      <c r="I565" s="3"/>
      <c r="J565" s="44"/>
      <c r="U565" s="3"/>
      <c r="V565" s="3"/>
      <c r="W565" s="3"/>
      <c r="X565" s="3"/>
      <c r="Y565" s="3"/>
      <c r="Z565" s="28"/>
      <c r="AA565" s="28"/>
      <c r="AB565" s="3"/>
      <c r="AD565" s="44"/>
      <c r="AO565" s="3"/>
      <c r="AP565" s="3"/>
      <c r="AQ565" s="3"/>
      <c r="AR565" s="3"/>
      <c r="AS565" s="3"/>
      <c r="AT565" s="28"/>
      <c r="AU565" s="28"/>
      <c r="AV565" s="3"/>
      <c r="AX565" s="44"/>
      <c r="BC565" s="44"/>
    </row>
    <row r="566" spans="1:55" ht="13">
      <c r="A566" s="3"/>
      <c r="B566" s="3"/>
      <c r="C566" s="3"/>
      <c r="D566" s="3"/>
      <c r="E566" s="3"/>
      <c r="F566" s="28"/>
      <c r="G566" s="28"/>
      <c r="H566" s="3"/>
      <c r="I566" s="3"/>
      <c r="J566" s="44"/>
      <c r="U566" s="3"/>
      <c r="V566" s="3"/>
      <c r="W566" s="3"/>
      <c r="X566" s="3"/>
      <c r="Y566" s="3"/>
      <c r="Z566" s="28"/>
      <c r="AA566" s="28"/>
      <c r="AB566" s="3"/>
      <c r="AD566" s="44"/>
      <c r="AO566" s="3"/>
      <c r="AP566" s="3"/>
      <c r="AQ566" s="3"/>
      <c r="AR566" s="3"/>
      <c r="AS566" s="3"/>
      <c r="AT566" s="28"/>
      <c r="AU566" s="28"/>
      <c r="AV566" s="3"/>
      <c r="AX566" s="44"/>
      <c r="BC566" s="44"/>
    </row>
    <row r="567" spans="1:55" ht="13">
      <c r="A567" s="3"/>
      <c r="B567" s="3"/>
      <c r="C567" s="3"/>
      <c r="D567" s="3"/>
      <c r="E567" s="3"/>
      <c r="F567" s="28"/>
      <c r="G567" s="28"/>
      <c r="H567" s="3"/>
      <c r="I567" s="3"/>
      <c r="J567" s="44"/>
      <c r="U567" s="3"/>
      <c r="V567" s="3"/>
      <c r="W567" s="3"/>
      <c r="X567" s="3"/>
      <c r="Y567" s="3"/>
      <c r="Z567" s="28"/>
      <c r="AA567" s="28"/>
      <c r="AB567" s="3"/>
      <c r="AD567" s="44"/>
      <c r="AO567" s="3"/>
      <c r="AP567" s="3"/>
      <c r="AQ567" s="3"/>
      <c r="AR567" s="3"/>
      <c r="AS567" s="3"/>
      <c r="AT567" s="28"/>
      <c r="AU567" s="28"/>
      <c r="AV567" s="3"/>
      <c r="AX567" s="44"/>
      <c r="BC567" s="44"/>
    </row>
    <row r="568" spans="1:55" ht="13">
      <c r="A568" s="3"/>
      <c r="B568" s="3"/>
      <c r="C568" s="3"/>
      <c r="D568" s="3"/>
      <c r="E568" s="3"/>
      <c r="F568" s="28"/>
      <c r="G568" s="28"/>
      <c r="H568" s="3"/>
      <c r="I568" s="3"/>
      <c r="J568" s="44"/>
      <c r="U568" s="3"/>
      <c r="V568" s="3"/>
      <c r="W568" s="3"/>
      <c r="X568" s="3"/>
      <c r="Y568" s="3"/>
      <c r="Z568" s="28"/>
      <c r="AA568" s="28"/>
      <c r="AB568" s="3"/>
      <c r="AD568" s="44"/>
      <c r="AO568" s="3"/>
      <c r="AP568" s="3"/>
      <c r="AQ568" s="3"/>
      <c r="AR568" s="3"/>
      <c r="AS568" s="3"/>
      <c r="AT568" s="28"/>
      <c r="AU568" s="28"/>
      <c r="AV568" s="3"/>
      <c r="AX568" s="44"/>
      <c r="BC568" s="44"/>
    </row>
    <row r="569" spans="1:55" ht="13">
      <c r="A569" s="3"/>
      <c r="B569" s="3"/>
      <c r="C569" s="3"/>
      <c r="D569" s="3"/>
      <c r="E569" s="3"/>
      <c r="F569" s="28"/>
      <c r="G569" s="28"/>
      <c r="H569" s="3"/>
      <c r="I569" s="3"/>
      <c r="J569" s="44"/>
      <c r="U569" s="3"/>
      <c r="V569" s="3"/>
      <c r="W569" s="3"/>
      <c r="X569" s="3"/>
      <c r="Y569" s="3"/>
      <c r="Z569" s="28"/>
      <c r="AA569" s="28"/>
      <c r="AB569" s="3"/>
      <c r="AD569" s="44"/>
      <c r="AO569" s="3"/>
      <c r="AP569" s="3"/>
      <c r="AQ569" s="3"/>
      <c r="AR569" s="3"/>
      <c r="AS569" s="3"/>
      <c r="AT569" s="28"/>
      <c r="AU569" s="28"/>
      <c r="AV569" s="3"/>
      <c r="AX569" s="44"/>
      <c r="BC569" s="44"/>
    </row>
    <row r="570" spans="1:55" ht="13">
      <c r="A570" s="3"/>
      <c r="B570" s="3"/>
      <c r="C570" s="3"/>
      <c r="D570" s="3"/>
      <c r="E570" s="3"/>
      <c r="F570" s="28"/>
      <c r="G570" s="28"/>
      <c r="H570" s="3"/>
      <c r="I570" s="3"/>
      <c r="J570" s="44"/>
      <c r="U570" s="3"/>
      <c r="V570" s="3"/>
      <c r="W570" s="3"/>
      <c r="X570" s="3"/>
      <c r="Y570" s="3"/>
      <c r="Z570" s="28"/>
      <c r="AA570" s="28"/>
      <c r="AB570" s="3"/>
      <c r="AD570" s="44"/>
      <c r="AO570" s="3"/>
      <c r="AP570" s="3"/>
      <c r="AQ570" s="3"/>
      <c r="AR570" s="3"/>
      <c r="AS570" s="3"/>
      <c r="AT570" s="28"/>
      <c r="AU570" s="28"/>
      <c r="AV570" s="3"/>
      <c r="AX570" s="44"/>
      <c r="BC570" s="44"/>
    </row>
    <row r="571" spans="1:55" ht="13">
      <c r="A571" s="3"/>
      <c r="B571" s="3"/>
      <c r="C571" s="3"/>
      <c r="D571" s="3"/>
      <c r="E571" s="3"/>
      <c r="F571" s="28"/>
      <c r="G571" s="28"/>
      <c r="H571" s="3"/>
      <c r="I571" s="3"/>
      <c r="J571" s="44"/>
      <c r="U571" s="3"/>
      <c r="V571" s="3"/>
      <c r="W571" s="3"/>
      <c r="X571" s="3"/>
      <c r="Y571" s="3"/>
      <c r="Z571" s="28"/>
      <c r="AA571" s="28"/>
      <c r="AB571" s="3"/>
      <c r="AD571" s="44"/>
      <c r="AO571" s="3"/>
      <c r="AP571" s="3"/>
      <c r="AQ571" s="3"/>
      <c r="AR571" s="3"/>
      <c r="AS571" s="3"/>
      <c r="AT571" s="28"/>
      <c r="AU571" s="28"/>
      <c r="AV571" s="3"/>
      <c r="AX571" s="44"/>
      <c r="BC571" s="44"/>
    </row>
    <row r="572" spans="1:55" ht="13">
      <c r="A572" s="3"/>
      <c r="B572" s="3"/>
      <c r="C572" s="3"/>
      <c r="D572" s="3"/>
      <c r="E572" s="3"/>
      <c r="F572" s="28"/>
      <c r="G572" s="28"/>
      <c r="H572" s="3"/>
      <c r="I572" s="3"/>
      <c r="J572" s="44"/>
      <c r="U572" s="3"/>
      <c r="V572" s="3"/>
      <c r="W572" s="3"/>
      <c r="X572" s="3"/>
      <c r="Y572" s="3"/>
      <c r="Z572" s="28"/>
      <c r="AA572" s="28"/>
      <c r="AB572" s="3"/>
      <c r="AD572" s="44"/>
      <c r="AO572" s="3"/>
      <c r="AP572" s="3"/>
      <c r="AQ572" s="3"/>
      <c r="AR572" s="3"/>
      <c r="AS572" s="3"/>
      <c r="AT572" s="28"/>
      <c r="AU572" s="28"/>
      <c r="AV572" s="3"/>
      <c r="AX572" s="44"/>
      <c r="BC572" s="44"/>
    </row>
    <row r="573" spans="1:55" ht="13">
      <c r="A573" s="3"/>
      <c r="B573" s="3"/>
      <c r="C573" s="3"/>
      <c r="D573" s="3"/>
      <c r="E573" s="3"/>
      <c r="F573" s="28"/>
      <c r="G573" s="28"/>
      <c r="H573" s="3"/>
      <c r="I573" s="3"/>
      <c r="J573" s="44"/>
      <c r="U573" s="3"/>
      <c r="V573" s="3"/>
      <c r="W573" s="3"/>
      <c r="X573" s="3"/>
      <c r="Y573" s="3"/>
      <c r="Z573" s="28"/>
      <c r="AA573" s="28"/>
      <c r="AB573" s="3"/>
      <c r="AD573" s="44"/>
      <c r="AO573" s="3"/>
      <c r="AP573" s="3"/>
      <c r="AQ573" s="3"/>
      <c r="AR573" s="3"/>
      <c r="AS573" s="3"/>
      <c r="AT573" s="28"/>
      <c r="AU573" s="28"/>
      <c r="AV573" s="3"/>
      <c r="AX573" s="44"/>
      <c r="BC573" s="44"/>
    </row>
    <row r="574" spans="1:55" ht="13">
      <c r="A574" s="3"/>
      <c r="B574" s="3"/>
      <c r="C574" s="3"/>
      <c r="D574" s="3"/>
      <c r="E574" s="3"/>
      <c r="F574" s="28"/>
      <c r="G574" s="28"/>
      <c r="H574" s="3"/>
      <c r="I574" s="3"/>
      <c r="J574" s="44"/>
      <c r="U574" s="3"/>
      <c r="V574" s="3"/>
      <c r="W574" s="3"/>
      <c r="X574" s="3"/>
      <c r="Y574" s="3"/>
      <c r="Z574" s="28"/>
      <c r="AA574" s="28"/>
      <c r="AB574" s="3"/>
      <c r="AD574" s="44"/>
      <c r="AO574" s="3"/>
      <c r="AP574" s="3"/>
      <c r="AQ574" s="3"/>
      <c r="AR574" s="3"/>
      <c r="AS574" s="3"/>
      <c r="AT574" s="28"/>
      <c r="AU574" s="28"/>
      <c r="AV574" s="3"/>
      <c r="AX574" s="44"/>
      <c r="BC574" s="44"/>
    </row>
    <row r="575" spans="1:55" ht="13">
      <c r="A575" s="3"/>
      <c r="B575" s="3"/>
      <c r="C575" s="3"/>
      <c r="D575" s="3"/>
      <c r="E575" s="3"/>
      <c r="F575" s="28"/>
      <c r="G575" s="28"/>
      <c r="H575" s="3"/>
      <c r="I575" s="3"/>
      <c r="J575" s="44"/>
      <c r="U575" s="3"/>
      <c r="V575" s="3"/>
      <c r="W575" s="3"/>
      <c r="X575" s="3"/>
      <c r="Y575" s="3"/>
      <c r="Z575" s="28"/>
      <c r="AA575" s="28"/>
      <c r="AB575" s="3"/>
      <c r="AD575" s="44"/>
      <c r="AO575" s="3"/>
      <c r="AP575" s="3"/>
      <c r="AQ575" s="3"/>
      <c r="AR575" s="3"/>
      <c r="AS575" s="3"/>
      <c r="AT575" s="28"/>
      <c r="AU575" s="28"/>
      <c r="AV575" s="3"/>
      <c r="AX575" s="44"/>
      <c r="BC575" s="44"/>
    </row>
    <row r="576" spans="1:55" ht="13">
      <c r="A576" s="3"/>
      <c r="B576" s="3"/>
      <c r="C576" s="3"/>
      <c r="D576" s="3"/>
      <c r="E576" s="3"/>
      <c r="F576" s="28"/>
      <c r="G576" s="28"/>
      <c r="H576" s="3"/>
      <c r="I576" s="3"/>
      <c r="J576" s="44"/>
      <c r="U576" s="3"/>
      <c r="V576" s="3"/>
      <c r="W576" s="3"/>
      <c r="X576" s="3"/>
      <c r="Y576" s="3"/>
      <c r="Z576" s="28"/>
      <c r="AA576" s="28"/>
      <c r="AB576" s="3"/>
      <c r="AD576" s="44"/>
      <c r="AO576" s="3"/>
      <c r="AP576" s="3"/>
      <c r="AQ576" s="3"/>
      <c r="AR576" s="3"/>
      <c r="AS576" s="3"/>
      <c r="AT576" s="28"/>
      <c r="AU576" s="28"/>
      <c r="AV576" s="3"/>
      <c r="AX576" s="44"/>
      <c r="BC576" s="44"/>
    </row>
    <row r="577" spans="1:55" ht="13">
      <c r="A577" s="3"/>
      <c r="B577" s="3"/>
      <c r="C577" s="3"/>
      <c r="D577" s="3"/>
      <c r="E577" s="3"/>
      <c r="F577" s="28"/>
      <c r="G577" s="28"/>
      <c r="H577" s="3"/>
      <c r="I577" s="3"/>
      <c r="J577" s="44"/>
      <c r="U577" s="3"/>
      <c r="V577" s="3"/>
      <c r="W577" s="3"/>
      <c r="X577" s="3"/>
      <c r="Y577" s="3"/>
      <c r="Z577" s="28"/>
      <c r="AA577" s="28"/>
      <c r="AB577" s="3"/>
      <c r="AD577" s="44"/>
      <c r="AO577" s="3"/>
      <c r="AP577" s="3"/>
      <c r="AQ577" s="3"/>
      <c r="AR577" s="3"/>
      <c r="AS577" s="3"/>
      <c r="AT577" s="28"/>
      <c r="AU577" s="28"/>
      <c r="AV577" s="3"/>
      <c r="AX577" s="44"/>
      <c r="BC577" s="44"/>
    </row>
    <row r="578" spans="1:55" ht="13">
      <c r="A578" s="3"/>
      <c r="B578" s="3"/>
      <c r="C578" s="3"/>
      <c r="D578" s="3"/>
      <c r="E578" s="3"/>
      <c r="F578" s="28"/>
      <c r="G578" s="28"/>
      <c r="H578" s="3"/>
      <c r="I578" s="3"/>
      <c r="J578" s="44"/>
      <c r="U578" s="3"/>
      <c r="V578" s="3"/>
      <c r="W578" s="3"/>
      <c r="X578" s="3"/>
      <c r="Y578" s="3"/>
      <c r="Z578" s="28"/>
      <c r="AA578" s="28"/>
      <c r="AB578" s="3"/>
      <c r="AD578" s="44"/>
      <c r="AO578" s="3"/>
      <c r="AP578" s="3"/>
      <c r="AQ578" s="3"/>
      <c r="AR578" s="3"/>
      <c r="AS578" s="3"/>
      <c r="AT578" s="28"/>
      <c r="AU578" s="28"/>
      <c r="AV578" s="3"/>
      <c r="AX578" s="44"/>
      <c r="BC578" s="44"/>
    </row>
    <row r="579" spans="1:55" ht="13">
      <c r="A579" s="3"/>
      <c r="B579" s="3"/>
      <c r="C579" s="3"/>
      <c r="D579" s="3"/>
      <c r="E579" s="3"/>
      <c r="F579" s="28"/>
      <c r="G579" s="28"/>
      <c r="H579" s="3"/>
      <c r="I579" s="3"/>
      <c r="J579" s="44"/>
      <c r="U579" s="3"/>
      <c r="V579" s="3"/>
      <c r="W579" s="3"/>
      <c r="X579" s="3"/>
      <c r="Y579" s="3"/>
      <c r="Z579" s="28"/>
      <c r="AA579" s="28"/>
      <c r="AB579" s="3"/>
      <c r="AD579" s="44"/>
      <c r="AO579" s="3"/>
      <c r="AP579" s="3"/>
      <c r="AQ579" s="3"/>
      <c r="AR579" s="3"/>
      <c r="AS579" s="3"/>
      <c r="AT579" s="28"/>
      <c r="AU579" s="28"/>
      <c r="AV579" s="3"/>
      <c r="AX579" s="44"/>
      <c r="BC579" s="44"/>
    </row>
    <row r="580" spans="1:55" ht="13">
      <c r="A580" s="3"/>
      <c r="B580" s="3"/>
      <c r="C580" s="3"/>
      <c r="D580" s="3"/>
      <c r="E580" s="3"/>
      <c r="F580" s="28"/>
      <c r="G580" s="28"/>
      <c r="H580" s="3"/>
      <c r="I580" s="3"/>
      <c r="J580" s="44"/>
      <c r="U580" s="3"/>
      <c r="V580" s="3"/>
      <c r="W580" s="3"/>
      <c r="X580" s="3"/>
      <c r="Y580" s="3"/>
      <c r="Z580" s="28"/>
      <c r="AA580" s="28"/>
      <c r="AB580" s="3"/>
      <c r="AD580" s="44"/>
      <c r="AO580" s="3"/>
      <c r="AP580" s="3"/>
      <c r="AQ580" s="3"/>
      <c r="AR580" s="3"/>
      <c r="AS580" s="3"/>
      <c r="AT580" s="28"/>
      <c r="AU580" s="28"/>
      <c r="AV580" s="3"/>
      <c r="AX580" s="44"/>
      <c r="BC580" s="44"/>
    </row>
    <row r="581" spans="1:55" ht="13">
      <c r="A581" s="3"/>
      <c r="B581" s="3"/>
      <c r="C581" s="3"/>
      <c r="D581" s="3"/>
      <c r="E581" s="3"/>
      <c r="F581" s="28"/>
      <c r="G581" s="28"/>
      <c r="H581" s="3"/>
      <c r="I581" s="3"/>
      <c r="J581" s="44"/>
      <c r="U581" s="3"/>
      <c r="V581" s="3"/>
      <c r="W581" s="3"/>
      <c r="X581" s="3"/>
      <c r="Y581" s="3"/>
      <c r="Z581" s="28"/>
      <c r="AA581" s="28"/>
      <c r="AB581" s="3"/>
      <c r="AD581" s="44"/>
      <c r="AO581" s="3"/>
      <c r="AP581" s="3"/>
      <c r="AQ581" s="3"/>
      <c r="AR581" s="3"/>
      <c r="AS581" s="3"/>
      <c r="AT581" s="28"/>
      <c r="AU581" s="28"/>
      <c r="AV581" s="3"/>
      <c r="AX581" s="44"/>
      <c r="BC581" s="44"/>
    </row>
    <row r="582" spans="1:55" ht="13">
      <c r="A582" s="3"/>
      <c r="B582" s="3"/>
      <c r="C582" s="3"/>
      <c r="D582" s="3"/>
      <c r="E582" s="3"/>
      <c r="F582" s="28"/>
      <c r="G582" s="28"/>
      <c r="H582" s="3"/>
      <c r="I582" s="3"/>
      <c r="J582" s="44"/>
      <c r="U582" s="3"/>
      <c r="V582" s="3"/>
      <c r="W582" s="3"/>
      <c r="X582" s="3"/>
      <c r="Y582" s="3"/>
      <c r="Z582" s="28"/>
      <c r="AA582" s="28"/>
      <c r="AB582" s="3"/>
      <c r="AD582" s="44"/>
      <c r="AO582" s="3"/>
      <c r="AP582" s="3"/>
      <c r="AQ582" s="3"/>
      <c r="AR582" s="3"/>
      <c r="AS582" s="3"/>
      <c r="AT582" s="28"/>
      <c r="AU582" s="28"/>
      <c r="AV582" s="3"/>
      <c r="AX582" s="44"/>
      <c r="BC582" s="44"/>
    </row>
    <row r="583" spans="1:55" ht="13">
      <c r="A583" s="3"/>
      <c r="B583" s="3"/>
      <c r="C583" s="3"/>
      <c r="D583" s="3"/>
      <c r="E583" s="3"/>
      <c r="F583" s="28"/>
      <c r="G583" s="28"/>
      <c r="H583" s="3"/>
      <c r="I583" s="3"/>
      <c r="J583" s="44"/>
      <c r="U583" s="3"/>
      <c r="V583" s="3"/>
      <c r="W583" s="3"/>
      <c r="X583" s="3"/>
      <c r="Y583" s="3"/>
      <c r="Z583" s="28"/>
      <c r="AA583" s="28"/>
      <c r="AB583" s="3"/>
      <c r="AD583" s="44"/>
      <c r="AO583" s="3"/>
      <c r="AP583" s="3"/>
      <c r="AQ583" s="3"/>
      <c r="AR583" s="3"/>
      <c r="AS583" s="3"/>
      <c r="AT583" s="28"/>
      <c r="AU583" s="28"/>
      <c r="AV583" s="3"/>
      <c r="AX583" s="44"/>
      <c r="BC583" s="44"/>
    </row>
    <row r="584" spans="1:55" ht="13">
      <c r="A584" s="3"/>
      <c r="B584" s="3"/>
      <c r="C584" s="3"/>
      <c r="D584" s="3"/>
      <c r="E584" s="3"/>
      <c r="F584" s="28"/>
      <c r="G584" s="28"/>
      <c r="H584" s="3"/>
      <c r="I584" s="3"/>
      <c r="J584" s="44"/>
      <c r="U584" s="3"/>
      <c r="V584" s="3"/>
      <c r="W584" s="3"/>
      <c r="X584" s="3"/>
      <c r="Y584" s="3"/>
      <c r="Z584" s="28"/>
      <c r="AA584" s="28"/>
      <c r="AB584" s="3"/>
      <c r="AD584" s="44"/>
      <c r="AO584" s="3"/>
      <c r="AP584" s="3"/>
      <c r="AQ584" s="3"/>
      <c r="AR584" s="3"/>
      <c r="AS584" s="3"/>
      <c r="AT584" s="28"/>
      <c r="AU584" s="28"/>
      <c r="AV584" s="3"/>
      <c r="AX584" s="44"/>
      <c r="BC584" s="44"/>
    </row>
    <row r="585" spans="1:55" ht="13">
      <c r="A585" s="3"/>
      <c r="B585" s="3"/>
      <c r="C585" s="3"/>
      <c r="D585" s="3"/>
      <c r="E585" s="3"/>
      <c r="F585" s="28"/>
      <c r="G585" s="28"/>
      <c r="H585" s="3"/>
      <c r="I585" s="3"/>
      <c r="J585" s="44"/>
      <c r="U585" s="3"/>
      <c r="V585" s="3"/>
      <c r="W585" s="3"/>
      <c r="X585" s="3"/>
      <c r="Y585" s="3"/>
      <c r="Z585" s="28"/>
      <c r="AA585" s="28"/>
      <c r="AB585" s="3"/>
      <c r="AD585" s="44"/>
      <c r="AO585" s="3"/>
      <c r="AP585" s="3"/>
      <c r="AQ585" s="3"/>
      <c r="AR585" s="3"/>
      <c r="AS585" s="3"/>
      <c r="AT585" s="28"/>
      <c r="AU585" s="28"/>
      <c r="AV585" s="3"/>
      <c r="AX585" s="44"/>
      <c r="BC585" s="44"/>
    </row>
    <row r="586" spans="1:55" ht="13">
      <c r="A586" s="3"/>
      <c r="B586" s="3"/>
      <c r="C586" s="3"/>
      <c r="D586" s="3"/>
      <c r="E586" s="3"/>
      <c r="F586" s="28"/>
      <c r="G586" s="28"/>
      <c r="H586" s="3"/>
      <c r="I586" s="3"/>
      <c r="J586" s="44"/>
      <c r="U586" s="3"/>
      <c r="V586" s="3"/>
      <c r="W586" s="3"/>
      <c r="X586" s="3"/>
      <c r="Y586" s="3"/>
      <c r="Z586" s="28"/>
      <c r="AA586" s="28"/>
      <c r="AB586" s="3"/>
      <c r="AD586" s="44"/>
      <c r="AO586" s="3"/>
      <c r="AP586" s="3"/>
      <c r="AQ586" s="3"/>
      <c r="AR586" s="3"/>
      <c r="AS586" s="3"/>
      <c r="AT586" s="28"/>
      <c r="AU586" s="28"/>
      <c r="AV586" s="3"/>
      <c r="AX586" s="44"/>
      <c r="BC586" s="44"/>
    </row>
    <row r="587" spans="1:55" ht="13">
      <c r="A587" s="3"/>
      <c r="B587" s="3"/>
      <c r="C587" s="3"/>
      <c r="D587" s="3"/>
      <c r="E587" s="3"/>
      <c r="F587" s="28"/>
      <c r="G587" s="28"/>
      <c r="H587" s="3"/>
      <c r="I587" s="3"/>
      <c r="J587" s="44"/>
      <c r="U587" s="3"/>
      <c r="V587" s="3"/>
      <c r="W587" s="3"/>
      <c r="X587" s="3"/>
      <c r="Y587" s="3"/>
      <c r="Z587" s="28"/>
      <c r="AA587" s="28"/>
      <c r="AB587" s="3"/>
      <c r="AD587" s="44"/>
      <c r="AO587" s="3"/>
      <c r="AP587" s="3"/>
      <c r="AQ587" s="3"/>
      <c r="AR587" s="3"/>
      <c r="AS587" s="3"/>
      <c r="AT587" s="28"/>
      <c r="AU587" s="28"/>
      <c r="AV587" s="3"/>
      <c r="AX587" s="44"/>
      <c r="BC587" s="44"/>
    </row>
    <row r="588" spans="1:55" ht="13">
      <c r="A588" s="3"/>
      <c r="B588" s="3"/>
      <c r="C588" s="3"/>
      <c r="D588" s="3"/>
      <c r="E588" s="3"/>
      <c r="F588" s="28"/>
      <c r="G588" s="28"/>
      <c r="H588" s="3"/>
      <c r="I588" s="3"/>
      <c r="J588" s="44"/>
      <c r="U588" s="3"/>
      <c r="V588" s="3"/>
      <c r="W588" s="3"/>
      <c r="X588" s="3"/>
      <c r="Y588" s="3"/>
      <c r="Z588" s="28"/>
      <c r="AA588" s="28"/>
      <c r="AB588" s="3"/>
      <c r="AD588" s="44"/>
      <c r="AO588" s="3"/>
      <c r="AP588" s="3"/>
      <c r="AQ588" s="3"/>
      <c r="AR588" s="3"/>
      <c r="AS588" s="3"/>
      <c r="AT588" s="28"/>
      <c r="AU588" s="28"/>
      <c r="AV588" s="3"/>
      <c r="AX588" s="44"/>
      <c r="BC588" s="44"/>
    </row>
    <row r="589" spans="1:55" ht="13">
      <c r="A589" s="3"/>
      <c r="B589" s="3"/>
      <c r="C589" s="3"/>
      <c r="D589" s="3"/>
      <c r="E589" s="3"/>
      <c r="F589" s="28"/>
      <c r="G589" s="28"/>
      <c r="H589" s="3"/>
      <c r="I589" s="3"/>
      <c r="J589" s="44"/>
      <c r="U589" s="3"/>
      <c r="V589" s="3"/>
      <c r="W589" s="3"/>
      <c r="X589" s="3"/>
      <c r="Y589" s="3"/>
      <c r="Z589" s="28"/>
      <c r="AA589" s="28"/>
      <c r="AB589" s="3"/>
      <c r="AD589" s="44"/>
      <c r="AO589" s="3"/>
      <c r="AP589" s="3"/>
      <c r="AQ589" s="3"/>
      <c r="AR589" s="3"/>
      <c r="AS589" s="3"/>
      <c r="AT589" s="28"/>
      <c r="AU589" s="28"/>
      <c r="AV589" s="3"/>
      <c r="AX589" s="44"/>
      <c r="BC589" s="44"/>
    </row>
    <row r="590" spans="1:55" ht="13">
      <c r="A590" s="3"/>
      <c r="B590" s="3"/>
      <c r="C590" s="3"/>
      <c r="D590" s="3"/>
      <c r="E590" s="3"/>
      <c r="F590" s="28"/>
      <c r="G590" s="28"/>
      <c r="H590" s="3"/>
      <c r="I590" s="3"/>
      <c r="J590" s="44"/>
      <c r="U590" s="3"/>
      <c r="V590" s="3"/>
      <c r="W590" s="3"/>
      <c r="X590" s="3"/>
      <c r="Y590" s="3"/>
      <c r="Z590" s="28"/>
      <c r="AA590" s="28"/>
      <c r="AB590" s="3"/>
      <c r="AD590" s="44"/>
      <c r="AO590" s="3"/>
      <c r="AP590" s="3"/>
      <c r="AQ590" s="3"/>
      <c r="AR590" s="3"/>
      <c r="AS590" s="3"/>
      <c r="AT590" s="28"/>
      <c r="AU590" s="28"/>
      <c r="AV590" s="3"/>
      <c r="AX590" s="44"/>
      <c r="BC590" s="44"/>
    </row>
    <row r="591" spans="1:55" ht="13">
      <c r="A591" s="3"/>
      <c r="B591" s="3"/>
      <c r="C591" s="3"/>
      <c r="D591" s="3"/>
      <c r="E591" s="3"/>
      <c r="F591" s="28"/>
      <c r="G591" s="28"/>
      <c r="H591" s="3"/>
      <c r="I591" s="3"/>
      <c r="J591" s="44"/>
      <c r="U591" s="3"/>
      <c r="V591" s="3"/>
      <c r="W591" s="3"/>
      <c r="X591" s="3"/>
      <c r="Y591" s="3"/>
      <c r="Z591" s="28"/>
      <c r="AA591" s="28"/>
      <c r="AB591" s="3"/>
      <c r="AD591" s="44"/>
      <c r="AO591" s="3"/>
      <c r="AP591" s="3"/>
      <c r="AQ591" s="3"/>
      <c r="AR591" s="3"/>
      <c r="AS591" s="3"/>
      <c r="AT591" s="28"/>
      <c r="AU591" s="28"/>
      <c r="AV591" s="3"/>
      <c r="AX591" s="44"/>
      <c r="BC591" s="44"/>
    </row>
    <row r="592" spans="1:55" ht="13">
      <c r="A592" s="3"/>
      <c r="B592" s="3"/>
      <c r="C592" s="3"/>
      <c r="D592" s="3"/>
      <c r="E592" s="3"/>
      <c r="F592" s="28"/>
      <c r="G592" s="28"/>
      <c r="H592" s="3"/>
      <c r="I592" s="3"/>
      <c r="J592" s="44"/>
      <c r="U592" s="3"/>
      <c r="V592" s="3"/>
      <c r="W592" s="3"/>
      <c r="X592" s="3"/>
      <c r="Y592" s="3"/>
      <c r="Z592" s="28"/>
      <c r="AA592" s="28"/>
      <c r="AB592" s="3"/>
      <c r="AD592" s="44"/>
      <c r="AO592" s="3"/>
      <c r="AP592" s="3"/>
      <c r="AQ592" s="3"/>
      <c r="AR592" s="3"/>
      <c r="AS592" s="3"/>
      <c r="AT592" s="28"/>
      <c r="AU592" s="28"/>
      <c r="AV592" s="3"/>
      <c r="AX592" s="44"/>
      <c r="BC592" s="44"/>
    </row>
    <row r="593" spans="1:55" ht="13">
      <c r="A593" s="3"/>
      <c r="B593" s="3"/>
      <c r="C593" s="3"/>
      <c r="D593" s="3"/>
      <c r="E593" s="3"/>
      <c r="F593" s="28"/>
      <c r="G593" s="28"/>
      <c r="H593" s="3"/>
      <c r="I593" s="3"/>
      <c r="J593" s="44"/>
      <c r="U593" s="3"/>
      <c r="V593" s="3"/>
      <c r="W593" s="3"/>
      <c r="X593" s="3"/>
      <c r="Y593" s="3"/>
      <c r="Z593" s="28"/>
      <c r="AA593" s="28"/>
      <c r="AB593" s="3"/>
      <c r="AD593" s="44"/>
      <c r="AO593" s="3"/>
      <c r="AP593" s="3"/>
      <c r="AQ593" s="3"/>
      <c r="AR593" s="3"/>
      <c r="AS593" s="3"/>
      <c r="AT593" s="28"/>
      <c r="AU593" s="28"/>
      <c r="AV593" s="3"/>
      <c r="AX593" s="44"/>
      <c r="BC593" s="44"/>
    </row>
    <row r="594" spans="1:55" ht="13">
      <c r="A594" s="3"/>
      <c r="B594" s="3"/>
      <c r="C594" s="3"/>
      <c r="D594" s="3"/>
      <c r="E594" s="3"/>
      <c r="F594" s="28"/>
      <c r="G594" s="28"/>
      <c r="H594" s="3"/>
      <c r="I594" s="3"/>
      <c r="J594" s="44"/>
      <c r="U594" s="3"/>
      <c r="V594" s="3"/>
      <c r="W594" s="3"/>
      <c r="X594" s="3"/>
      <c r="Y594" s="3"/>
      <c r="Z594" s="28"/>
      <c r="AA594" s="28"/>
      <c r="AB594" s="3"/>
      <c r="AD594" s="44"/>
      <c r="AO594" s="3"/>
      <c r="AP594" s="3"/>
      <c r="AQ594" s="3"/>
      <c r="AR594" s="3"/>
      <c r="AS594" s="3"/>
      <c r="AT594" s="28"/>
      <c r="AU594" s="28"/>
      <c r="AV594" s="3"/>
      <c r="AX594" s="44"/>
      <c r="BC594" s="44"/>
    </row>
    <row r="595" spans="1:55" ht="13">
      <c r="A595" s="3"/>
      <c r="B595" s="3"/>
      <c r="C595" s="3"/>
      <c r="D595" s="3"/>
      <c r="E595" s="3"/>
      <c r="F595" s="28"/>
      <c r="G595" s="28"/>
      <c r="H595" s="3"/>
      <c r="I595" s="3"/>
      <c r="J595" s="44"/>
      <c r="U595" s="3"/>
      <c r="V595" s="3"/>
      <c r="W595" s="3"/>
      <c r="X595" s="3"/>
      <c r="Y595" s="3"/>
      <c r="Z595" s="28"/>
      <c r="AA595" s="28"/>
      <c r="AB595" s="3"/>
      <c r="AD595" s="44"/>
      <c r="AO595" s="3"/>
      <c r="AP595" s="3"/>
      <c r="AQ595" s="3"/>
      <c r="AR595" s="3"/>
      <c r="AS595" s="3"/>
      <c r="AT595" s="28"/>
      <c r="AU595" s="28"/>
      <c r="AV595" s="3"/>
      <c r="AX595" s="44"/>
      <c r="BC595" s="44"/>
    </row>
    <row r="596" spans="1:55" ht="13">
      <c r="A596" s="3"/>
      <c r="B596" s="3"/>
      <c r="C596" s="3"/>
      <c r="D596" s="3"/>
      <c r="E596" s="3"/>
      <c r="F596" s="28"/>
      <c r="G596" s="28"/>
      <c r="H596" s="3"/>
      <c r="I596" s="3"/>
      <c r="J596" s="44"/>
      <c r="U596" s="3"/>
      <c r="V596" s="3"/>
      <c r="W596" s="3"/>
      <c r="X596" s="3"/>
      <c r="Y596" s="3"/>
      <c r="Z596" s="28"/>
      <c r="AA596" s="28"/>
      <c r="AB596" s="3"/>
      <c r="AD596" s="44"/>
      <c r="AO596" s="3"/>
      <c r="AP596" s="3"/>
      <c r="AQ596" s="3"/>
      <c r="AR596" s="3"/>
      <c r="AS596" s="3"/>
      <c r="AT596" s="28"/>
      <c r="AU596" s="28"/>
      <c r="AV596" s="3"/>
      <c r="AX596" s="44"/>
      <c r="BC596" s="44"/>
    </row>
    <row r="597" spans="1:55" ht="13">
      <c r="A597" s="3"/>
      <c r="B597" s="3"/>
      <c r="C597" s="3"/>
      <c r="D597" s="3"/>
      <c r="E597" s="3"/>
      <c r="F597" s="28"/>
      <c r="G597" s="28"/>
      <c r="H597" s="3"/>
      <c r="I597" s="3"/>
      <c r="J597" s="44"/>
      <c r="U597" s="3"/>
      <c r="V597" s="3"/>
      <c r="W597" s="3"/>
      <c r="X597" s="3"/>
      <c r="Y597" s="3"/>
      <c r="Z597" s="28"/>
      <c r="AA597" s="28"/>
      <c r="AB597" s="3"/>
      <c r="AD597" s="44"/>
      <c r="AO597" s="3"/>
      <c r="AP597" s="3"/>
      <c r="AQ597" s="3"/>
      <c r="AR597" s="3"/>
      <c r="AS597" s="3"/>
      <c r="AT597" s="28"/>
      <c r="AU597" s="28"/>
      <c r="AV597" s="3"/>
      <c r="AX597" s="44"/>
      <c r="BC597" s="44"/>
    </row>
    <row r="598" spans="1:55" ht="13">
      <c r="A598" s="3"/>
      <c r="B598" s="3"/>
      <c r="C598" s="3"/>
      <c r="D598" s="3"/>
      <c r="E598" s="3"/>
      <c r="F598" s="28"/>
      <c r="G598" s="28"/>
      <c r="H598" s="3"/>
      <c r="I598" s="3"/>
      <c r="J598" s="44"/>
      <c r="U598" s="3"/>
      <c r="V598" s="3"/>
      <c r="W598" s="3"/>
      <c r="X598" s="3"/>
      <c r="Y598" s="3"/>
      <c r="Z598" s="28"/>
      <c r="AA598" s="28"/>
      <c r="AB598" s="3"/>
      <c r="AD598" s="44"/>
      <c r="AO598" s="3"/>
      <c r="AP598" s="3"/>
      <c r="AQ598" s="3"/>
      <c r="AR598" s="3"/>
      <c r="AS598" s="3"/>
      <c r="AT598" s="28"/>
      <c r="AU598" s="28"/>
      <c r="AV598" s="3"/>
      <c r="AX598" s="44"/>
      <c r="BC598" s="44"/>
    </row>
    <row r="599" spans="1:55" ht="13">
      <c r="A599" s="3"/>
      <c r="B599" s="3"/>
      <c r="C599" s="3"/>
      <c r="D599" s="3"/>
      <c r="E599" s="3"/>
      <c r="F599" s="28"/>
      <c r="G599" s="28"/>
      <c r="H599" s="3"/>
      <c r="I599" s="3"/>
      <c r="J599" s="44"/>
      <c r="U599" s="3"/>
      <c r="V599" s="3"/>
      <c r="W599" s="3"/>
      <c r="X599" s="3"/>
      <c r="Y599" s="3"/>
      <c r="Z599" s="28"/>
      <c r="AA599" s="28"/>
      <c r="AB599" s="3"/>
      <c r="AD599" s="44"/>
      <c r="AO599" s="3"/>
      <c r="AP599" s="3"/>
      <c r="AQ599" s="3"/>
      <c r="AR599" s="3"/>
      <c r="AS599" s="3"/>
      <c r="AT599" s="28"/>
      <c r="AU599" s="28"/>
      <c r="AV599" s="3"/>
      <c r="AX599" s="44"/>
      <c r="BC599" s="44"/>
    </row>
    <row r="600" spans="1:55" ht="13">
      <c r="A600" s="3"/>
      <c r="B600" s="3"/>
      <c r="C600" s="3"/>
      <c r="D600" s="3"/>
      <c r="E600" s="3"/>
      <c r="F600" s="28"/>
      <c r="G600" s="28"/>
      <c r="H600" s="3"/>
      <c r="I600" s="3"/>
      <c r="J600" s="44"/>
      <c r="U600" s="3"/>
      <c r="V600" s="3"/>
      <c r="W600" s="3"/>
      <c r="X600" s="3"/>
      <c r="Y600" s="3"/>
      <c r="Z600" s="28"/>
      <c r="AA600" s="28"/>
      <c r="AB600" s="3"/>
      <c r="AD600" s="44"/>
      <c r="AO600" s="3"/>
      <c r="AP600" s="3"/>
      <c r="AQ600" s="3"/>
      <c r="AR600" s="3"/>
      <c r="AS600" s="3"/>
      <c r="AT600" s="28"/>
      <c r="AU600" s="28"/>
      <c r="AV600" s="3"/>
      <c r="AX600" s="44"/>
      <c r="BC600" s="44"/>
    </row>
    <row r="601" spans="1:55" ht="13">
      <c r="A601" s="3"/>
      <c r="B601" s="3"/>
      <c r="C601" s="3"/>
      <c r="D601" s="3"/>
      <c r="E601" s="3"/>
      <c r="F601" s="28"/>
      <c r="G601" s="28"/>
      <c r="H601" s="3"/>
      <c r="I601" s="3"/>
      <c r="J601" s="44"/>
      <c r="U601" s="3"/>
      <c r="V601" s="3"/>
      <c r="W601" s="3"/>
      <c r="X601" s="3"/>
      <c r="Y601" s="3"/>
      <c r="Z601" s="28"/>
      <c r="AA601" s="28"/>
      <c r="AB601" s="3"/>
      <c r="AD601" s="44"/>
      <c r="AO601" s="3"/>
      <c r="AP601" s="3"/>
      <c r="AQ601" s="3"/>
      <c r="AR601" s="3"/>
      <c r="AS601" s="3"/>
      <c r="AT601" s="28"/>
      <c r="AU601" s="28"/>
      <c r="AV601" s="3"/>
      <c r="AX601" s="44"/>
      <c r="BC601" s="44"/>
    </row>
    <row r="602" spans="1:55" ht="13">
      <c r="A602" s="3"/>
      <c r="B602" s="3"/>
      <c r="C602" s="3"/>
      <c r="D602" s="3"/>
      <c r="E602" s="3"/>
      <c r="F602" s="28"/>
      <c r="G602" s="28"/>
      <c r="H602" s="3"/>
      <c r="I602" s="3"/>
      <c r="J602" s="44"/>
      <c r="U602" s="3"/>
      <c r="V602" s="3"/>
      <c r="W602" s="3"/>
      <c r="X602" s="3"/>
      <c r="Y602" s="3"/>
      <c r="Z602" s="28"/>
      <c r="AA602" s="28"/>
      <c r="AB602" s="3"/>
      <c r="AD602" s="44"/>
      <c r="AO602" s="3"/>
      <c r="AP602" s="3"/>
      <c r="AQ602" s="3"/>
      <c r="AR602" s="3"/>
      <c r="AS602" s="3"/>
      <c r="AT602" s="28"/>
      <c r="AU602" s="28"/>
      <c r="AV602" s="3"/>
      <c r="AX602" s="44"/>
      <c r="BC602" s="44"/>
    </row>
    <row r="603" spans="1:55" ht="13">
      <c r="A603" s="3"/>
      <c r="B603" s="3"/>
      <c r="C603" s="3"/>
      <c r="D603" s="3"/>
      <c r="E603" s="3"/>
      <c r="F603" s="28"/>
      <c r="G603" s="28"/>
      <c r="H603" s="3"/>
      <c r="I603" s="3"/>
      <c r="J603" s="44"/>
      <c r="U603" s="3"/>
      <c r="V603" s="3"/>
      <c r="W603" s="3"/>
      <c r="X603" s="3"/>
      <c r="Y603" s="3"/>
      <c r="Z603" s="28"/>
      <c r="AA603" s="28"/>
      <c r="AB603" s="3"/>
      <c r="AD603" s="44"/>
      <c r="AO603" s="3"/>
      <c r="AP603" s="3"/>
      <c r="AQ603" s="3"/>
      <c r="AR603" s="3"/>
      <c r="AS603" s="3"/>
      <c r="AT603" s="28"/>
      <c r="AU603" s="28"/>
      <c r="AV603" s="3"/>
      <c r="AX603" s="44"/>
      <c r="BC603" s="44"/>
    </row>
    <row r="604" spans="1:55" ht="13">
      <c r="A604" s="3"/>
      <c r="B604" s="3"/>
      <c r="C604" s="3"/>
      <c r="D604" s="3"/>
      <c r="E604" s="3"/>
      <c r="F604" s="28"/>
      <c r="G604" s="28"/>
      <c r="H604" s="3"/>
      <c r="I604" s="3"/>
      <c r="J604" s="44"/>
      <c r="U604" s="3"/>
      <c r="V604" s="3"/>
      <c r="W604" s="3"/>
      <c r="X604" s="3"/>
      <c r="Y604" s="3"/>
      <c r="Z604" s="28"/>
      <c r="AA604" s="28"/>
      <c r="AB604" s="3"/>
      <c r="AD604" s="44"/>
      <c r="AO604" s="3"/>
      <c r="AP604" s="3"/>
      <c r="AQ604" s="3"/>
      <c r="AR604" s="3"/>
      <c r="AS604" s="3"/>
      <c r="AT604" s="28"/>
      <c r="AU604" s="28"/>
      <c r="AV604" s="3"/>
      <c r="AX604" s="44"/>
      <c r="BC604" s="44"/>
    </row>
    <row r="605" spans="1:55" ht="13">
      <c r="A605" s="3"/>
      <c r="B605" s="3"/>
      <c r="C605" s="3"/>
      <c r="D605" s="3"/>
      <c r="E605" s="3"/>
      <c r="F605" s="28"/>
      <c r="G605" s="28"/>
      <c r="H605" s="3"/>
      <c r="I605" s="3"/>
      <c r="J605" s="44"/>
      <c r="U605" s="3"/>
      <c r="V605" s="3"/>
      <c r="W605" s="3"/>
      <c r="X605" s="3"/>
      <c r="Y605" s="3"/>
      <c r="Z605" s="28"/>
      <c r="AA605" s="28"/>
      <c r="AB605" s="3"/>
      <c r="AD605" s="44"/>
      <c r="AO605" s="3"/>
      <c r="AP605" s="3"/>
      <c r="AQ605" s="3"/>
      <c r="AR605" s="3"/>
      <c r="AS605" s="3"/>
      <c r="AT605" s="28"/>
      <c r="AU605" s="28"/>
      <c r="AV605" s="3"/>
      <c r="AX605" s="44"/>
      <c r="BC605" s="44"/>
    </row>
    <row r="606" spans="1:55" ht="13">
      <c r="A606" s="3"/>
      <c r="B606" s="3"/>
      <c r="C606" s="3"/>
      <c r="D606" s="3"/>
      <c r="E606" s="3"/>
      <c r="F606" s="28"/>
      <c r="G606" s="28"/>
      <c r="H606" s="3"/>
      <c r="I606" s="3"/>
      <c r="J606" s="44"/>
      <c r="U606" s="3"/>
      <c r="V606" s="3"/>
      <c r="W606" s="3"/>
      <c r="X606" s="3"/>
      <c r="Y606" s="3"/>
      <c r="Z606" s="28"/>
      <c r="AA606" s="28"/>
      <c r="AB606" s="3"/>
      <c r="AD606" s="44"/>
      <c r="AO606" s="3"/>
      <c r="AP606" s="3"/>
      <c r="AQ606" s="3"/>
      <c r="AR606" s="3"/>
      <c r="AS606" s="3"/>
      <c r="AT606" s="28"/>
      <c r="AU606" s="28"/>
      <c r="AV606" s="3"/>
      <c r="AX606" s="44"/>
      <c r="BC606" s="44"/>
    </row>
    <row r="607" spans="1:55" ht="13">
      <c r="A607" s="3"/>
      <c r="B607" s="3"/>
      <c r="C607" s="3"/>
      <c r="D607" s="3"/>
      <c r="E607" s="3"/>
      <c r="F607" s="28"/>
      <c r="G607" s="28"/>
      <c r="H607" s="3"/>
      <c r="I607" s="3"/>
      <c r="J607" s="44"/>
      <c r="U607" s="3"/>
      <c r="V607" s="3"/>
      <c r="W607" s="3"/>
      <c r="X607" s="3"/>
      <c r="Y607" s="3"/>
      <c r="Z607" s="28"/>
      <c r="AA607" s="28"/>
      <c r="AB607" s="3"/>
      <c r="AD607" s="44"/>
      <c r="AO607" s="3"/>
      <c r="AP607" s="3"/>
      <c r="AQ607" s="3"/>
      <c r="AR607" s="3"/>
      <c r="AS607" s="3"/>
      <c r="AT607" s="28"/>
      <c r="AU607" s="28"/>
      <c r="AV607" s="3"/>
      <c r="AX607" s="44"/>
      <c r="BC607" s="44"/>
    </row>
    <row r="608" spans="1:55" ht="13">
      <c r="A608" s="3"/>
      <c r="B608" s="3"/>
      <c r="C608" s="3"/>
      <c r="D608" s="3"/>
      <c r="E608" s="3"/>
      <c r="F608" s="28"/>
      <c r="G608" s="28"/>
      <c r="H608" s="3"/>
      <c r="I608" s="3"/>
      <c r="J608" s="44"/>
      <c r="U608" s="3"/>
      <c r="V608" s="3"/>
      <c r="W608" s="3"/>
      <c r="X608" s="3"/>
      <c r="Y608" s="3"/>
      <c r="Z608" s="28"/>
      <c r="AA608" s="28"/>
      <c r="AB608" s="3"/>
      <c r="AD608" s="44"/>
      <c r="AO608" s="3"/>
      <c r="AP608" s="3"/>
      <c r="AQ608" s="3"/>
      <c r="AR608" s="3"/>
      <c r="AS608" s="3"/>
      <c r="AT608" s="28"/>
      <c r="AU608" s="28"/>
      <c r="AV608" s="3"/>
      <c r="AX608" s="44"/>
      <c r="BC608" s="44"/>
    </row>
    <row r="609" spans="1:55" ht="13">
      <c r="A609" s="3"/>
      <c r="B609" s="3"/>
      <c r="C609" s="3"/>
      <c r="D609" s="3"/>
      <c r="E609" s="3"/>
      <c r="F609" s="28"/>
      <c r="G609" s="28"/>
      <c r="H609" s="3"/>
      <c r="I609" s="3"/>
      <c r="J609" s="44"/>
      <c r="U609" s="3"/>
      <c r="V609" s="3"/>
      <c r="W609" s="3"/>
      <c r="X609" s="3"/>
      <c r="Y609" s="3"/>
      <c r="Z609" s="28"/>
      <c r="AA609" s="28"/>
      <c r="AB609" s="3"/>
      <c r="AD609" s="44"/>
      <c r="AO609" s="3"/>
      <c r="AP609" s="3"/>
      <c r="AQ609" s="3"/>
      <c r="AR609" s="3"/>
      <c r="AS609" s="3"/>
      <c r="AT609" s="28"/>
      <c r="AU609" s="28"/>
      <c r="AV609" s="3"/>
      <c r="AX609" s="44"/>
      <c r="BC609" s="44"/>
    </row>
    <row r="610" spans="1:55" ht="13">
      <c r="A610" s="3"/>
      <c r="B610" s="3"/>
      <c r="C610" s="3"/>
      <c r="D610" s="3"/>
      <c r="E610" s="3"/>
      <c r="F610" s="28"/>
      <c r="G610" s="28"/>
      <c r="H610" s="3"/>
      <c r="I610" s="3"/>
      <c r="J610" s="44"/>
      <c r="U610" s="3"/>
      <c r="V610" s="3"/>
      <c r="W610" s="3"/>
      <c r="X610" s="3"/>
      <c r="Y610" s="3"/>
      <c r="Z610" s="28"/>
      <c r="AA610" s="28"/>
      <c r="AB610" s="3"/>
      <c r="AD610" s="44"/>
      <c r="AO610" s="3"/>
      <c r="AP610" s="3"/>
      <c r="AQ610" s="3"/>
      <c r="AR610" s="3"/>
      <c r="AS610" s="3"/>
      <c r="AT610" s="28"/>
      <c r="AU610" s="28"/>
      <c r="AV610" s="3"/>
      <c r="AX610" s="44"/>
      <c r="BC610" s="44"/>
    </row>
    <row r="611" spans="1:55" ht="13">
      <c r="A611" s="3"/>
      <c r="B611" s="3"/>
      <c r="C611" s="3"/>
      <c r="D611" s="3"/>
      <c r="E611" s="3"/>
      <c r="F611" s="28"/>
      <c r="G611" s="28"/>
      <c r="H611" s="3"/>
      <c r="I611" s="3"/>
      <c r="J611" s="44"/>
      <c r="U611" s="3"/>
      <c r="V611" s="3"/>
      <c r="W611" s="3"/>
      <c r="X611" s="3"/>
      <c r="Y611" s="3"/>
      <c r="Z611" s="28"/>
      <c r="AA611" s="28"/>
      <c r="AB611" s="3"/>
      <c r="AD611" s="44"/>
      <c r="AO611" s="3"/>
      <c r="AP611" s="3"/>
      <c r="AQ611" s="3"/>
      <c r="AR611" s="3"/>
      <c r="AS611" s="3"/>
      <c r="AT611" s="28"/>
      <c r="AU611" s="28"/>
      <c r="AV611" s="3"/>
      <c r="AX611" s="44"/>
      <c r="BC611" s="44"/>
    </row>
    <row r="612" spans="1:55" ht="13">
      <c r="A612" s="3"/>
      <c r="B612" s="3"/>
      <c r="C612" s="3"/>
      <c r="D612" s="3"/>
      <c r="E612" s="3"/>
      <c r="F612" s="28"/>
      <c r="G612" s="28"/>
      <c r="H612" s="3"/>
      <c r="I612" s="3"/>
      <c r="J612" s="44"/>
      <c r="U612" s="3"/>
      <c r="V612" s="3"/>
      <c r="W612" s="3"/>
      <c r="X612" s="3"/>
      <c r="Y612" s="3"/>
      <c r="Z612" s="28"/>
      <c r="AA612" s="28"/>
      <c r="AB612" s="3"/>
      <c r="AD612" s="44"/>
      <c r="AO612" s="3"/>
      <c r="AP612" s="3"/>
      <c r="AQ612" s="3"/>
      <c r="AR612" s="3"/>
      <c r="AS612" s="3"/>
      <c r="AT612" s="28"/>
      <c r="AU612" s="28"/>
      <c r="AV612" s="3"/>
      <c r="AX612" s="44"/>
      <c r="BC612" s="44"/>
    </row>
    <row r="613" spans="1:55" ht="13">
      <c r="A613" s="3"/>
      <c r="B613" s="3"/>
      <c r="C613" s="3"/>
      <c r="D613" s="3"/>
      <c r="E613" s="3"/>
      <c r="F613" s="28"/>
      <c r="G613" s="28"/>
      <c r="H613" s="3"/>
      <c r="I613" s="3"/>
      <c r="J613" s="44"/>
      <c r="U613" s="3"/>
      <c r="V613" s="3"/>
      <c r="W613" s="3"/>
      <c r="X613" s="3"/>
      <c r="Y613" s="3"/>
      <c r="Z613" s="28"/>
      <c r="AA613" s="28"/>
      <c r="AB613" s="3"/>
      <c r="AD613" s="44"/>
      <c r="AO613" s="3"/>
      <c r="AP613" s="3"/>
      <c r="AQ613" s="3"/>
      <c r="AR613" s="3"/>
      <c r="AS613" s="3"/>
      <c r="AT613" s="28"/>
      <c r="AU613" s="28"/>
      <c r="AV613" s="3"/>
      <c r="AX613" s="44"/>
      <c r="BC613" s="44"/>
    </row>
    <row r="614" spans="1:55" ht="13">
      <c r="A614" s="3"/>
      <c r="B614" s="3"/>
      <c r="C614" s="3"/>
      <c r="D614" s="3"/>
      <c r="E614" s="3"/>
      <c r="F614" s="28"/>
      <c r="G614" s="28"/>
      <c r="H614" s="3"/>
      <c r="I614" s="3"/>
      <c r="J614" s="44"/>
      <c r="U614" s="3"/>
      <c r="V614" s="3"/>
      <c r="W614" s="3"/>
      <c r="X614" s="3"/>
      <c r="Y614" s="3"/>
      <c r="Z614" s="28"/>
      <c r="AA614" s="28"/>
      <c r="AB614" s="3"/>
      <c r="AD614" s="44"/>
      <c r="AO614" s="3"/>
      <c r="AP614" s="3"/>
      <c r="AQ614" s="3"/>
      <c r="AR614" s="3"/>
      <c r="AS614" s="3"/>
      <c r="AT614" s="28"/>
      <c r="AU614" s="28"/>
      <c r="AV614" s="3"/>
      <c r="AX614" s="44"/>
      <c r="BC614" s="44"/>
    </row>
    <row r="615" spans="1:55" ht="13">
      <c r="A615" s="3"/>
      <c r="B615" s="3"/>
      <c r="C615" s="3"/>
      <c r="D615" s="3"/>
      <c r="E615" s="3"/>
      <c r="F615" s="28"/>
      <c r="G615" s="28"/>
      <c r="H615" s="3"/>
      <c r="I615" s="3"/>
      <c r="J615" s="44"/>
      <c r="U615" s="3"/>
      <c r="V615" s="3"/>
      <c r="W615" s="3"/>
      <c r="X615" s="3"/>
      <c r="Y615" s="3"/>
      <c r="Z615" s="28"/>
      <c r="AA615" s="28"/>
      <c r="AB615" s="3"/>
      <c r="AD615" s="44"/>
      <c r="AO615" s="3"/>
      <c r="AP615" s="3"/>
      <c r="AQ615" s="3"/>
      <c r="AR615" s="3"/>
      <c r="AS615" s="3"/>
      <c r="AT615" s="28"/>
      <c r="AU615" s="28"/>
      <c r="AV615" s="3"/>
      <c r="AX615" s="44"/>
      <c r="BC615" s="44"/>
    </row>
    <row r="616" spans="1:55" ht="13">
      <c r="A616" s="3"/>
      <c r="B616" s="3"/>
      <c r="C616" s="3"/>
      <c r="D616" s="3"/>
      <c r="E616" s="3"/>
      <c r="F616" s="28"/>
      <c r="G616" s="28"/>
      <c r="H616" s="3"/>
      <c r="I616" s="3"/>
      <c r="J616" s="44"/>
      <c r="U616" s="3"/>
      <c r="V616" s="3"/>
      <c r="W616" s="3"/>
      <c r="X616" s="3"/>
      <c r="Y616" s="3"/>
      <c r="Z616" s="28"/>
      <c r="AA616" s="28"/>
      <c r="AB616" s="3"/>
      <c r="AD616" s="44"/>
      <c r="AO616" s="3"/>
      <c r="AP616" s="3"/>
      <c r="AQ616" s="3"/>
      <c r="AR616" s="3"/>
      <c r="AS616" s="3"/>
      <c r="AT616" s="28"/>
      <c r="AU616" s="28"/>
      <c r="AV616" s="3"/>
      <c r="AX616" s="44"/>
      <c r="BC616" s="44"/>
    </row>
    <row r="617" spans="1:55" ht="13">
      <c r="A617" s="3"/>
      <c r="B617" s="3"/>
      <c r="C617" s="3"/>
      <c r="D617" s="3"/>
      <c r="E617" s="3"/>
      <c r="F617" s="28"/>
      <c r="G617" s="28"/>
      <c r="H617" s="3"/>
      <c r="I617" s="3"/>
      <c r="J617" s="44"/>
      <c r="U617" s="3"/>
      <c r="V617" s="3"/>
      <c r="W617" s="3"/>
      <c r="X617" s="3"/>
      <c r="Y617" s="3"/>
      <c r="Z617" s="28"/>
      <c r="AA617" s="28"/>
      <c r="AB617" s="3"/>
      <c r="AD617" s="44"/>
      <c r="AO617" s="3"/>
      <c r="AP617" s="3"/>
      <c r="AQ617" s="3"/>
      <c r="AR617" s="3"/>
      <c r="AS617" s="3"/>
      <c r="AT617" s="28"/>
      <c r="AU617" s="28"/>
      <c r="AV617" s="3"/>
      <c r="AX617" s="44"/>
      <c r="BC617" s="44"/>
    </row>
    <row r="618" spans="1:55" ht="13">
      <c r="A618" s="3"/>
      <c r="B618" s="3"/>
      <c r="C618" s="3"/>
      <c r="D618" s="3"/>
      <c r="E618" s="3"/>
      <c r="F618" s="28"/>
      <c r="G618" s="28"/>
      <c r="H618" s="3"/>
      <c r="I618" s="3"/>
      <c r="J618" s="44"/>
      <c r="U618" s="3"/>
      <c r="V618" s="3"/>
      <c r="W618" s="3"/>
      <c r="X618" s="3"/>
      <c r="Y618" s="3"/>
      <c r="Z618" s="28"/>
      <c r="AA618" s="28"/>
      <c r="AB618" s="3"/>
      <c r="AD618" s="44"/>
      <c r="AO618" s="3"/>
      <c r="AP618" s="3"/>
      <c r="AQ618" s="3"/>
      <c r="AR618" s="3"/>
      <c r="AS618" s="3"/>
      <c r="AT618" s="28"/>
      <c r="AU618" s="28"/>
      <c r="AV618" s="3"/>
      <c r="AX618" s="44"/>
      <c r="BC618" s="44"/>
    </row>
    <row r="619" spans="1:55" ht="13">
      <c r="A619" s="3"/>
      <c r="B619" s="3"/>
      <c r="C619" s="3"/>
      <c r="D619" s="3"/>
      <c r="E619" s="3"/>
      <c r="F619" s="28"/>
      <c r="G619" s="28"/>
      <c r="H619" s="3"/>
      <c r="I619" s="3"/>
      <c r="J619" s="44"/>
      <c r="U619" s="3"/>
      <c r="V619" s="3"/>
      <c r="W619" s="3"/>
      <c r="X619" s="3"/>
      <c r="Y619" s="3"/>
      <c r="Z619" s="28"/>
      <c r="AA619" s="28"/>
      <c r="AB619" s="3"/>
      <c r="AD619" s="44"/>
      <c r="AO619" s="3"/>
      <c r="AP619" s="3"/>
      <c r="AQ619" s="3"/>
      <c r="AR619" s="3"/>
      <c r="AS619" s="3"/>
      <c r="AT619" s="28"/>
      <c r="AU619" s="28"/>
      <c r="AV619" s="3"/>
      <c r="AX619" s="44"/>
      <c r="BC619" s="44"/>
    </row>
    <row r="620" spans="1:55" ht="13">
      <c r="A620" s="3"/>
      <c r="B620" s="3"/>
      <c r="C620" s="3"/>
      <c r="D620" s="3"/>
      <c r="E620" s="3"/>
      <c r="F620" s="28"/>
      <c r="G620" s="28"/>
      <c r="H620" s="3"/>
      <c r="I620" s="3"/>
      <c r="J620" s="44"/>
      <c r="U620" s="3"/>
      <c r="V620" s="3"/>
      <c r="W620" s="3"/>
      <c r="X620" s="3"/>
      <c r="Y620" s="3"/>
      <c r="Z620" s="28"/>
      <c r="AA620" s="28"/>
      <c r="AB620" s="3"/>
      <c r="AD620" s="44"/>
      <c r="AO620" s="3"/>
      <c r="AP620" s="3"/>
      <c r="AQ620" s="3"/>
      <c r="AR620" s="3"/>
      <c r="AS620" s="3"/>
      <c r="AT620" s="28"/>
      <c r="AU620" s="28"/>
      <c r="AV620" s="3"/>
      <c r="AX620" s="44"/>
      <c r="BC620" s="44"/>
    </row>
    <row r="621" spans="1:55" ht="13">
      <c r="A621" s="3"/>
      <c r="B621" s="3"/>
      <c r="C621" s="3"/>
      <c r="D621" s="3"/>
      <c r="E621" s="3"/>
      <c r="F621" s="28"/>
      <c r="G621" s="28"/>
      <c r="H621" s="3"/>
      <c r="I621" s="3"/>
      <c r="J621" s="44"/>
      <c r="U621" s="3"/>
      <c r="V621" s="3"/>
      <c r="W621" s="3"/>
      <c r="X621" s="3"/>
      <c r="Y621" s="3"/>
      <c r="Z621" s="28"/>
      <c r="AA621" s="28"/>
      <c r="AB621" s="3"/>
      <c r="AD621" s="44"/>
      <c r="AO621" s="3"/>
      <c r="AP621" s="3"/>
      <c r="AQ621" s="3"/>
      <c r="AR621" s="3"/>
      <c r="AS621" s="3"/>
      <c r="AT621" s="28"/>
      <c r="AU621" s="28"/>
      <c r="AV621" s="3"/>
      <c r="AX621" s="44"/>
      <c r="BC621" s="44"/>
    </row>
    <row r="622" spans="1:55" ht="13">
      <c r="A622" s="3"/>
      <c r="B622" s="3"/>
      <c r="C622" s="3"/>
      <c r="D622" s="3"/>
      <c r="E622" s="3"/>
      <c r="F622" s="28"/>
      <c r="G622" s="28"/>
      <c r="H622" s="3"/>
      <c r="I622" s="3"/>
      <c r="J622" s="44"/>
      <c r="U622" s="3"/>
      <c r="V622" s="3"/>
      <c r="W622" s="3"/>
      <c r="X622" s="3"/>
      <c r="Y622" s="3"/>
      <c r="Z622" s="28"/>
      <c r="AA622" s="28"/>
      <c r="AB622" s="3"/>
      <c r="AD622" s="44"/>
      <c r="AO622" s="3"/>
      <c r="AP622" s="3"/>
      <c r="AQ622" s="3"/>
      <c r="AR622" s="3"/>
      <c r="AS622" s="3"/>
      <c r="AT622" s="28"/>
      <c r="AU622" s="28"/>
      <c r="AV622" s="3"/>
      <c r="AX622" s="44"/>
      <c r="BC622" s="44"/>
    </row>
    <row r="623" spans="1:55" ht="13">
      <c r="A623" s="3"/>
      <c r="B623" s="3"/>
      <c r="C623" s="3"/>
      <c r="D623" s="3"/>
      <c r="E623" s="3"/>
      <c r="F623" s="28"/>
      <c r="G623" s="28"/>
      <c r="H623" s="3"/>
      <c r="I623" s="3"/>
      <c r="J623" s="44"/>
      <c r="U623" s="3"/>
      <c r="V623" s="3"/>
      <c r="W623" s="3"/>
      <c r="X623" s="3"/>
      <c r="Y623" s="3"/>
      <c r="Z623" s="28"/>
      <c r="AA623" s="28"/>
      <c r="AB623" s="3"/>
      <c r="AD623" s="44"/>
      <c r="AO623" s="3"/>
      <c r="AP623" s="3"/>
      <c r="AQ623" s="3"/>
      <c r="AR623" s="3"/>
      <c r="AS623" s="3"/>
      <c r="AT623" s="28"/>
      <c r="AU623" s="28"/>
      <c r="AV623" s="3"/>
      <c r="AX623" s="44"/>
      <c r="BC623" s="44"/>
    </row>
    <row r="624" spans="1:55" ht="13">
      <c r="A624" s="3"/>
      <c r="B624" s="3"/>
      <c r="C624" s="3"/>
      <c r="D624" s="3"/>
      <c r="E624" s="3"/>
      <c r="F624" s="28"/>
      <c r="G624" s="28"/>
      <c r="H624" s="3"/>
      <c r="I624" s="3"/>
      <c r="J624" s="44"/>
      <c r="U624" s="3"/>
      <c r="V624" s="3"/>
      <c r="W624" s="3"/>
      <c r="X624" s="3"/>
      <c r="Y624" s="3"/>
      <c r="Z624" s="28"/>
      <c r="AA624" s="28"/>
      <c r="AB624" s="3"/>
      <c r="AD624" s="44"/>
      <c r="AO624" s="3"/>
      <c r="AP624" s="3"/>
      <c r="AQ624" s="3"/>
      <c r="AR624" s="3"/>
      <c r="AS624" s="3"/>
      <c r="AT624" s="28"/>
      <c r="AU624" s="28"/>
      <c r="AV624" s="3"/>
      <c r="AX624" s="44"/>
      <c r="BC624" s="44"/>
    </row>
    <row r="625" spans="1:55" ht="13">
      <c r="A625" s="3"/>
      <c r="B625" s="3"/>
      <c r="C625" s="3"/>
      <c r="D625" s="3"/>
      <c r="E625" s="3"/>
      <c r="F625" s="28"/>
      <c r="G625" s="28"/>
      <c r="H625" s="3"/>
      <c r="I625" s="3"/>
      <c r="J625" s="44"/>
      <c r="U625" s="3"/>
      <c r="V625" s="3"/>
      <c r="W625" s="3"/>
      <c r="X625" s="3"/>
      <c r="Y625" s="3"/>
      <c r="Z625" s="28"/>
      <c r="AA625" s="28"/>
      <c r="AB625" s="3"/>
      <c r="AD625" s="44"/>
      <c r="AO625" s="3"/>
      <c r="AP625" s="3"/>
      <c r="AQ625" s="3"/>
      <c r="AR625" s="3"/>
      <c r="AS625" s="3"/>
      <c r="AT625" s="28"/>
      <c r="AU625" s="28"/>
      <c r="AV625" s="3"/>
      <c r="AX625" s="44"/>
      <c r="BC625" s="44"/>
    </row>
    <row r="626" spans="1:55" ht="13">
      <c r="A626" s="3"/>
      <c r="B626" s="3"/>
      <c r="C626" s="3"/>
      <c r="D626" s="3"/>
      <c r="E626" s="3"/>
      <c r="F626" s="28"/>
      <c r="G626" s="28"/>
      <c r="H626" s="3"/>
      <c r="I626" s="3"/>
      <c r="J626" s="44"/>
      <c r="U626" s="3"/>
      <c r="V626" s="3"/>
      <c r="W626" s="3"/>
      <c r="X626" s="3"/>
      <c r="Y626" s="3"/>
      <c r="Z626" s="28"/>
      <c r="AA626" s="28"/>
      <c r="AB626" s="3"/>
      <c r="AD626" s="44"/>
      <c r="AO626" s="3"/>
      <c r="AP626" s="3"/>
      <c r="AQ626" s="3"/>
      <c r="AR626" s="3"/>
      <c r="AS626" s="3"/>
      <c r="AT626" s="28"/>
      <c r="AU626" s="28"/>
      <c r="AV626" s="3"/>
      <c r="AX626" s="44"/>
      <c r="BC626" s="44"/>
    </row>
    <row r="627" spans="1:55" ht="13">
      <c r="A627" s="3"/>
      <c r="B627" s="3"/>
      <c r="C627" s="3"/>
      <c r="D627" s="3"/>
      <c r="E627" s="3"/>
      <c r="F627" s="28"/>
      <c r="G627" s="28"/>
      <c r="H627" s="3"/>
      <c r="I627" s="3"/>
      <c r="J627" s="44"/>
      <c r="U627" s="3"/>
      <c r="V627" s="3"/>
      <c r="W627" s="3"/>
      <c r="X627" s="3"/>
      <c r="Y627" s="3"/>
      <c r="Z627" s="28"/>
      <c r="AA627" s="28"/>
      <c r="AB627" s="3"/>
      <c r="AD627" s="44"/>
      <c r="AO627" s="3"/>
      <c r="AP627" s="3"/>
      <c r="AQ627" s="3"/>
      <c r="AR627" s="3"/>
      <c r="AS627" s="3"/>
      <c r="AT627" s="28"/>
      <c r="AU627" s="28"/>
      <c r="AV627" s="3"/>
      <c r="AX627" s="44"/>
      <c r="BC627" s="44"/>
    </row>
    <row r="628" spans="1:55" ht="13">
      <c r="A628" s="3"/>
      <c r="B628" s="3"/>
      <c r="C628" s="3"/>
      <c r="D628" s="3"/>
      <c r="E628" s="3"/>
      <c r="F628" s="28"/>
      <c r="G628" s="28"/>
      <c r="H628" s="3"/>
      <c r="I628" s="3"/>
      <c r="J628" s="44"/>
      <c r="U628" s="3"/>
      <c r="V628" s="3"/>
      <c r="W628" s="3"/>
      <c r="X628" s="3"/>
      <c r="Y628" s="3"/>
      <c r="Z628" s="28"/>
      <c r="AA628" s="28"/>
      <c r="AB628" s="3"/>
      <c r="AD628" s="44"/>
      <c r="AO628" s="3"/>
      <c r="AP628" s="3"/>
      <c r="AQ628" s="3"/>
      <c r="AR628" s="3"/>
      <c r="AS628" s="3"/>
      <c r="AT628" s="28"/>
      <c r="AU628" s="28"/>
      <c r="AV628" s="3"/>
      <c r="AX628" s="44"/>
      <c r="BC628" s="44"/>
    </row>
    <row r="629" spans="1:55" ht="13">
      <c r="A629" s="3"/>
      <c r="B629" s="3"/>
      <c r="C629" s="3"/>
      <c r="D629" s="3"/>
      <c r="E629" s="3"/>
      <c r="F629" s="28"/>
      <c r="G629" s="28"/>
      <c r="H629" s="3"/>
      <c r="I629" s="3"/>
      <c r="J629" s="44"/>
      <c r="U629" s="3"/>
      <c r="V629" s="3"/>
      <c r="W629" s="3"/>
      <c r="X629" s="3"/>
      <c r="Y629" s="3"/>
      <c r="Z629" s="28"/>
      <c r="AA629" s="28"/>
      <c r="AB629" s="3"/>
      <c r="AD629" s="44"/>
      <c r="AO629" s="3"/>
      <c r="AP629" s="3"/>
      <c r="AQ629" s="3"/>
      <c r="AR629" s="3"/>
      <c r="AS629" s="3"/>
      <c r="AT629" s="28"/>
      <c r="AU629" s="28"/>
      <c r="AV629" s="3"/>
      <c r="AX629" s="44"/>
      <c r="BC629" s="44"/>
    </row>
    <row r="630" spans="1:55" ht="13">
      <c r="A630" s="3"/>
      <c r="B630" s="3"/>
      <c r="C630" s="3"/>
      <c r="D630" s="3"/>
      <c r="E630" s="3"/>
      <c r="F630" s="28"/>
      <c r="G630" s="28"/>
      <c r="H630" s="3"/>
      <c r="I630" s="3"/>
      <c r="J630" s="44"/>
      <c r="U630" s="3"/>
      <c r="V630" s="3"/>
      <c r="W630" s="3"/>
      <c r="X630" s="3"/>
      <c r="Y630" s="3"/>
      <c r="Z630" s="28"/>
      <c r="AA630" s="28"/>
      <c r="AB630" s="3"/>
      <c r="AD630" s="44"/>
      <c r="AO630" s="3"/>
      <c r="AP630" s="3"/>
      <c r="AQ630" s="3"/>
      <c r="AR630" s="3"/>
      <c r="AS630" s="3"/>
      <c r="AT630" s="28"/>
      <c r="AU630" s="28"/>
      <c r="AV630" s="3"/>
      <c r="AX630" s="44"/>
      <c r="BC630" s="44"/>
    </row>
    <row r="631" spans="1:55" ht="13">
      <c r="A631" s="3"/>
      <c r="B631" s="3"/>
      <c r="C631" s="3"/>
      <c r="D631" s="3"/>
      <c r="E631" s="3"/>
      <c r="F631" s="28"/>
      <c r="G631" s="28"/>
      <c r="H631" s="3"/>
      <c r="I631" s="3"/>
      <c r="J631" s="44"/>
      <c r="U631" s="3"/>
      <c r="V631" s="3"/>
      <c r="W631" s="3"/>
      <c r="X631" s="3"/>
      <c r="Y631" s="3"/>
      <c r="Z631" s="28"/>
      <c r="AA631" s="28"/>
      <c r="AB631" s="3"/>
      <c r="AD631" s="44"/>
      <c r="AO631" s="3"/>
      <c r="AP631" s="3"/>
      <c r="AQ631" s="3"/>
      <c r="AR631" s="3"/>
      <c r="AS631" s="3"/>
      <c r="AT631" s="28"/>
      <c r="AU631" s="28"/>
      <c r="AV631" s="3"/>
      <c r="AX631" s="44"/>
      <c r="BC631" s="44"/>
    </row>
    <row r="632" spans="1:55" ht="13">
      <c r="A632" s="3"/>
      <c r="B632" s="3"/>
      <c r="C632" s="3"/>
      <c r="D632" s="3"/>
      <c r="E632" s="3"/>
      <c r="F632" s="28"/>
      <c r="G632" s="28"/>
      <c r="H632" s="3"/>
      <c r="I632" s="3"/>
      <c r="J632" s="44"/>
      <c r="U632" s="3"/>
      <c r="V632" s="3"/>
      <c r="W632" s="3"/>
      <c r="X632" s="3"/>
      <c r="Y632" s="3"/>
      <c r="Z632" s="28"/>
      <c r="AA632" s="28"/>
      <c r="AB632" s="3"/>
      <c r="AD632" s="44"/>
      <c r="AO632" s="3"/>
      <c r="AP632" s="3"/>
      <c r="AQ632" s="3"/>
      <c r="AR632" s="3"/>
      <c r="AS632" s="3"/>
      <c r="AT632" s="28"/>
      <c r="AU632" s="28"/>
      <c r="AV632" s="3"/>
      <c r="AX632" s="44"/>
      <c r="BC632" s="44"/>
    </row>
    <row r="633" spans="1:55" ht="13">
      <c r="A633" s="3"/>
      <c r="B633" s="3"/>
      <c r="C633" s="3"/>
      <c r="D633" s="3"/>
      <c r="E633" s="3"/>
      <c r="F633" s="28"/>
      <c r="G633" s="28"/>
      <c r="H633" s="3"/>
      <c r="I633" s="3"/>
      <c r="J633" s="44"/>
      <c r="U633" s="3"/>
      <c r="V633" s="3"/>
      <c r="W633" s="3"/>
      <c r="X633" s="3"/>
      <c r="Y633" s="3"/>
      <c r="Z633" s="28"/>
      <c r="AA633" s="28"/>
      <c r="AB633" s="3"/>
      <c r="AD633" s="44"/>
      <c r="AO633" s="3"/>
      <c r="AP633" s="3"/>
      <c r="AQ633" s="3"/>
      <c r="AR633" s="3"/>
      <c r="AS633" s="3"/>
      <c r="AT633" s="28"/>
      <c r="AU633" s="28"/>
      <c r="AV633" s="3"/>
      <c r="AX633" s="44"/>
      <c r="BC633" s="44"/>
    </row>
    <row r="634" spans="1:55" ht="13">
      <c r="A634" s="3"/>
      <c r="B634" s="3"/>
      <c r="C634" s="3"/>
      <c r="D634" s="3"/>
      <c r="E634" s="3"/>
      <c r="F634" s="28"/>
      <c r="G634" s="28"/>
      <c r="H634" s="3"/>
      <c r="I634" s="3"/>
      <c r="J634" s="44"/>
      <c r="U634" s="3"/>
      <c r="V634" s="3"/>
      <c r="W634" s="3"/>
      <c r="X634" s="3"/>
      <c r="Y634" s="3"/>
      <c r="Z634" s="28"/>
      <c r="AA634" s="28"/>
      <c r="AB634" s="3"/>
      <c r="AD634" s="44"/>
      <c r="AO634" s="3"/>
      <c r="AP634" s="3"/>
      <c r="AQ634" s="3"/>
      <c r="AR634" s="3"/>
      <c r="AS634" s="3"/>
      <c r="AT634" s="28"/>
      <c r="AU634" s="28"/>
      <c r="AV634" s="3"/>
      <c r="AX634" s="44"/>
      <c r="BC634" s="44"/>
    </row>
    <row r="635" spans="1:55" ht="13">
      <c r="A635" s="3"/>
      <c r="B635" s="3"/>
      <c r="C635" s="3"/>
      <c r="D635" s="3"/>
      <c r="E635" s="3"/>
      <c r="F635" s="28"/>
      <c r="G635" s="28"/>
      <c r="H635" s="3"/>
      <c r="I635" s="3"/>
      <c r="J635" s="44"/>
      <c r="U635" s="3"/>
      <c r="V635" s="3"/>
      <c r="W635" s="3"/>
      <c r="X635" s="3"/>
      <c r="Y635" s="3"/>
      <c r="Z635" s="28"/>
      <c r="AA635" s="28"/>
      <c r="AB635" s="3"/>
      <c r="AD635" s="44"/>
      <c r="AO635" s="3"/>
      <c r="AP635" s="3"/>
      <c r="AQ635" s="3"/>
      <c r="AR635" s="3"/>
      <c r="AS635" s="3"/>
      <c r="AT635" s="28"/>
      <c r="AU635" s="28"/>
      <c r="AV635" s="3"/>
      <c r="AX635" s="44"/>
      <c r="BC635" s="44"/>
    </row>
    <row r="636" spans="1:55" ht="13">
      <c r="A636" s="3"/>
      <c r="B636" s="3"/>
      <c r="C636" s="3"/>
      <c r="D636" s="3"/>
      <c r="E636" s="3"/>
      <c r="F636" s="28"/>
      <c r="G636" s="28"/>
      <c r="H636" s="3"/>
      <c r="I636" s="3"/>
      <c r="J636" s="44"/>
      <c r="U636" s="3"/>
      <c r="V636" s="3"/>
      <c r="W636" s="3"/>
      <c r="X636" s="3"/>
      <c r="Y636" s="3"/>
      <c r="Z636" s="28"/>
      <c r="AA636" s="28"/>
      <c r="AB636" s="3"/>
      <c r="AD636" s="44"/>
      <c r="AO636" s="3"/>
      <c r="AP636" s="3"/>
      <c r="AQ636" s="3"/>
      <c r="AR636" s="3"/>
      <c r="AS636" s="3"/>
      <c r="AT636" s="28"/>
      <c r="AU636" s="28"/>
      <c r="AV636" s="3"/>
      <c r="AX636" s="44"/>
      <c r="BC636" s="44"/>
    </row>
    <row r="637" spans="1:55" ht="13">
      <c r="A637" s="3"/>
      <c r="B637" s="3"/>
      <c r="C637" s="3"/>
      <c r="D637" s="3"/>
      <c r="E637" s="3"/>
      <c r="F637" s="28"/>
      <c r="G637" s="28"/>
      <c r="H637" s="3"/>
      <c r="I637" s="3"/>
      <c r="J637" s="44"/>
      <c r="U637" s="3"/>
      <c r="V637" s="3"/>
      <c r="W637" s="3"/>
      <c r="X637" s="3"/>
      <c r="Y637" s="3"/>
      <c r="Z637" s="28"/>
      <c r="AA637" s="28"/>
      <c r="AB637" s="3"/>
      <c r="AD637" s="44"/>
      <c r="AO637" s="3"/>
      <c r="AP637" s="3"/>
      <c r="AQ637" s="3"/>
      <c r="AR637" s="3"/>
      <c r="AS637" s="3"/>
      <c r="AT637" s="28"/>
      <c r="AU637" s="28"/>
      <c r="AV637" s="3"/>
      <c r="AX637" s="44"/>
      <c r="BC637" s="44"/>
    </row>
    <row r="638" spans="1:55" ht="13">
      <c r="A638" s="3"/>
      <c r="B638" s="3"/>
      <c r="C638" s="3"/>
      <c r="D638" s="3"/>
      <c r="E638" s="3"/>
      <c r="F638" s="28"/>
      <c r="G638" s="28"/>
      <c r="H638" s="3"/>
      <c r="I638" s="3"/>
      <c r="J638" s="44"/>
      <c r="U638" s="3"/>
      <c r="V638" s="3"/>
      <c r="W638" s="3"/>
      <c r="X638" s="3"/>
      <c r="Y638" s="3"/>
      <c r="Z638" s="28"/>
      <c r="AA638" s="28"/>
      <c r="AB638" s="3"/>
      <c r="AD638" s="44"/>
      <c r="AO638" s="3"/>
      <c r="AP638" s="3"/>
      <c r="AQ638" s="3"/>
      <c r="AR638" s="3"/>
      <c r="AS638" s="3"/>
      <c r="AT638" s="28"/>
      <c r="AU638" s="28"/>
      <c r="AV638" s="3"/>
      <c r="AX638" s="44"/>
      <c r="BC638" s="44"/>
    </row>
    <row r="639" spans="1:55" ht="13">
      <c r="A639" s="3"/>
      <c r="B639" s="3"/>
      <c r="C639" s="3"/>
      <c r="D639" s="3"/>
      <c r="E639" s="3"/>
      <c r="F639" s="28"/>
      <c r="G639" s="28"/>
      <c r="H639" s="3"/>
      <c r="I639" s="3"/>
      <c r="J639" s="44"/>
      <c r="U639" s="3"/>
      <c r="V639" s="3"/>
      <c r="W639" s="3"/>
      <c r="X639" s="3"/>
      <c r="Y639" s="3"/>
      <c r="Z639" s="28"/>
      <c r="AA639" s="28"/>
      <c r="AB639" s="3"/>
      <c r="AD639" s="44"/>
      <c r="AO639" s="3"/>
      <c r="AP639" s="3"/>
      <c r="AQ639" s="3"/>
      <c r="AR639" s="3"/>
      <c r="AS639" s="3"/>
      <c r="AT639" s="28"/>
      <c r="AU639" s="28"/>
      <c r="AV639" s="3"/>
      <c r="AX639" s="44"/>
      <c r="BC639" s="44"/>
    </row>
    <row r="640" spans="1:55" ht="13">
      <c r="A640" s="3"/>
      <c r="B640" s="3"/>
      <c r="C640" s="3"/>
      <c r="D640" s="3"/>
      <c r="E640" s="3"/>
      <c r="F640" s="28"/>
      <c r="G640" s="28"/>
      <c r="H640" s="3"/>
      <c r="I640" s="3"/>
      <c r="J640" s="44"/>
      <c r="U640" s="3"/>
      <c r="V640" s="3"/>
      <c r="W640" s="3"/>
      <c r="X640" s="3"/>
      <c r="Y640" s="3"/>
      <c r="Z640" s="28"/>
      <c r="AA640" s="28"/>
      <c r="AB640" s="3"/>
      <c r="AD640" s="44"/>
      <c r="AO640" s="3"/>
      <c r="AP640" s="3"/>
      <c r="AQ640" s="3"/>
      <c r="AR640" s="3"/>
      <c r="AS640" s="3"/>
      <c r="AT640" s="28"/>
      <c r="AU640" s="28"/>
      <c r="AV640" s="3"/>
      <c r="AX640" s="44"/>
      <c r="BC640" s="44"/>
    </row>
    <row r="641" spans="1:55" ht="13">
      <c r="A641" s="3"/>
      <c r="B641" s="3"/>
      <c r="C641" s="3"/>
      <c r="D641" s="3"/>
      <c r="E641" s="3"/>
      <c r="F641" s="28"/>
      <c r="G641" s="28"/>
      <c r="H641" s="3"/>
      <c r="I641" s="3"/>
      <c r="J641" s="44"/>
      <c r="U641" s="3"/>
      <c r="V641" s="3"/>
      <c r="W641" s="3"/>
      <c r="X641" s="3"/>
      <c r="Y641" s="3"/>
      <c r="Z641" s="28"/>
      <c r="AA641" s="28"/>
      <c r="AB641" s="3"/>
      <c r="AD641" s="44"/>
      <c r="AO641" s="3"/>
      <c r="AP641" s="3"/>
      <c r="AQ641" s="3"/>
      <c r="AR641" s="3"/>
      <c r="AS641" s="3"/>
      <c r="AT641" s="28"/>
      <c r="AU641" s="28"/>
      <c r="AV641" s="3"/>
      <c r="AX641" s="44"/>
      <c r="BC641" s="44"/>
    </row>
    <row r="642" spans="1:55" ht="13">
      <c r="A642" s="3"/>
      <c r="B642" s="3"/>
      <c r="C642" s="3"/>
      <c r="D642" s="3"/>
      <c r="E642" s="3"/>
      <c r="F642" s="28"/>
      <c r="G642" s="28"/>
      <c r="H642" s="3"/>
      <c r="I642" s="3"/>
      <c r="J642" s="44"/>
      <c r="U642" s="3"/>
      <c r="V642" s="3"/>
      <c r="W642" s="3"/>
      <c r="X642" s="3"/>
      <c r="Y642" s="3"/>
      <c r="Z642" s="28"/>
      <c r="AA642" s="28"/>
      <c r="AB642" s="3"/>
      <c r="AD642" s="44"/>
      <c r="AO642" s="3"/>
      <c r="AP642" s="3"/>
      <c r="AQ642" s="3"/>
      <c r="AR642" s="3"/>
      <c r="AS642" s="3"/>
      <c r="AT642" s="28"/>
      <c r="AU642" s="28"/>
      <c r="AV642" s="3"/>
      <c r="AX642" s="44"/>
      <c r="BC642" s="44"/>
    </row>
    <row r="643" spans="1:55" ht="13">
      <c r="A643" s="3"/>
      <c r="B643" s="3"/>
      <c r="C643" s="3"/>
      <c r="D643" s="3"/>
      <c r="E643" s="3"/>
      <c r="F643" s="28"/>
      <c r="G643" s="28"/>
      <c r="H643" s="3"/>
      <c r="I643" s="3"/>
      <c r="J643" s="44"/>
      <c r="U643" s="3"/>
      <c r="V643" s="3"/>
      <c r="W643" s="3"/>
      <c r="X643" s="3"/>
      <c r="Y643" s="3"/>
      <c r="Z643" s="28"/>
      <c r="AA643" s="28"/>
      <c r="AB643" s="3"/>
      <c r="AD643" s="44"/>
      <c r="AO643" s="3"/>
      <c r="AP643" s="3"/>
      <c r="AQ643" s="3"/>
      <c r="AR643" s="3"/>
      <c r="AS643" s="3"/>
      <c r="AT643" s="28"/>
      <c r="AU643" s="28"/>
      <c r="AV643" s="3"/>
      <c r="AX643" s="44"/>
      <c r="BC643" s="44"/>
    </row>
    <row r="644" spans="1:55" ht="13">
      <c r="A644" s="3"/>
      <c r="B644" s="3"/>
      <c r="C644" s="3"/>
      <c r="D644" s="3"/>
      <c r="E644" s="3"/>
      <c r="F644" s="28"/>
      <c r="G644" s="28"/>
      <c r="H644" s="3"/>
      <c r="I644" s="3"/>
      <c r="J644" s="44"/>
      <c r="U644" s="3"/>
      <c r="V644" s="3"/>
      <c r="W644" s="3"/>
      <c r="X644" s="3"/>
      <c r="Y644" s="3"/>
      <c r="Z644" s="28"/>
      <c r="AA644" s="28"/>
      <c r="AB644" s="3"/>
      <c r="AD644" s="44"/>
      <c r="AO644" s="3"/>
      <c r="AP644" s="3"/>
      <c r="AQ644" s="3"/>
      <c r="AR644" s="3"/>
      <c r="AS644" s="3"/>
      <c r="AT644" s="28"/>
      <c r="AU644" s="28"/>
      <c r="AV644" s="3"/>
      <c r="AX644" s="44"/>
      <c r="BC644" s="44"/>
    </row>
    <row r="645" spans="1:55" ht="13">
      <c r="A645" s="3"/>
      <c r="B645" s="3"/>
      <c r="C645" s="3"/>
      <c r="D645" s="3"/>
      <c r="E645" s="3"/>
      <c r="F645" s="28"/>
      <c r="G645" s="28"/>
      <c r="H645" s="3"/>
      <c r="I645" s="3"/>
      <c r="J645" s="44"/>
      <c r="U645" s="3"/>
      <c r="V645" s="3"/>
      <c r="W645" s="3"/>
      <c r="X645" s="3"/>
      <c r="Y645" s="3"/>
      <c r="Z645" s="28"/>
      <c r="AA645" s="28"/>
      <c r="AB645" s="3"/>
      <c r="AD645" s="44"/>
      <c r="AO645" s="3"/>
      <c r="AP645" s="3"/>
      <c r="AQ645" s="3"/>
      <c r="AR645" s="3"/>
      <c r="AS645" s="3"/>
      <c r="AT645" s="28"/>
      <c r="AU645" s="28"/>
      <c r="AV645" s="3"/>
      <c r="AX645" s="44"/>
      <c r="BC645" s="44"/>
    </row>
    <row r="646" spans="1:55" ht="13">
      <c r="A646" s="3"/>
      <c r="B646" s="3"/>
      <c r="C646" s="3"/>
      <c r="D646" s="3"/>
      <c r="E646" s="3"/>
      <c r="F646" s="28"/>
      <c r="G646" s="28"/>
      <c r="H646" s="3"/>
      <c r="I646" s="3"/>
      <c r="J646" s="44"/>
      <c r="U646" s="3"/>
      <c r="V646" s="3"/>
      <c r="W646" s="3"/>
      <c r="X646" s="3"/>
      <c r="Y646" s="3"/>
      <c r="Z646" s="28"/>
      <c r="AA646" s="28"/>
      <c r="AB646" s="3"/>
      <c r="AD646" s="44"/>
      <c r="AO646" s="3"/>
      <c r="AP646" s="3"/>
      <c r="AQ646" s="3"/>
      <c r="AR646" s="3"/>
      <c r="AS646" s="3"/>
      <c r="AT646" s="28"/>
      <c r="AU646" s="28"/>
      <c r="AV646" s="3"/>
      <c r="AX646" s="44"/>
      <c r="BC646" s="44"/>
    </row>
    <row r="647" spans="1:55" ht="13">
      <c r="A647" s="3"/>
      <c r="B647" s="3"/>
      <c r="C647" s="3"/>
      <c r="D647" s="3"/>
      <c r="E647" s="3"/>
      <c r="F647" s="28"/>
      <c r="G647" s="28"/>
      <c r="H647" s="3"/>
      <c r="I647" s="3"/>
      <c r="J647" s="44"/>
      <c r="U647" s="3"/>
      <c r="V647" s="3"/>
      <c r="W647" s="3"/>
      <c r="X647" s="3"/>
      <c r="Y647" s="3"/>
      <c r="Z647" s="28"/>
      <c r="AA647" s="28"/>
      <c r="AB647" s="3"/>
      <c r="AD647" s="44"/>
      <c r="AO647" s="3"/>
      <c r="AP647" s="3"/>
      <c r="AQ647" s="3"/>
      <c r="AR647" s="3"/>
      <c r="AS647" s="3"/>
      <c r="AT647" s="28"/>
      <c r="AU647" s="28"/>
      <c r="AV647" s="3"/>
      <c r="AX647" s="44"/>
      <c r="BC647" s="44"/>
    </row>
    <row r="648" spans="1:55" ht="13">
      <c r="A648" s="3"/>
      <c r="B648" s="3"/>
      <c r="C648" s="3"/>
      <c r="D648" s="3"/>
      <c r="E648" s="3"/>
      <c r="F648" s="28"/>
      <c r="G648" s="28"/>
      <c r="H648" s="3"/>
      <c r="I648" s="3"/>
      <c r="J648" s="44"/>
      <c r="U648" s="3"/>
      <c r="V648" s="3"/>
      <c r="W648" s="3"/>
      <c r="X648" s="3"/>
      <c r="Y648" s="3"/>
      <c r="Z648" s="28"/>
      <c r="AA648" s="28"/>
      <c r="AB648" s="3"/>
      <c r="AD648" s="44"/>
      <c r="AO648" s="3"/>
      <c r="AP648" s="3"/>
      <c r="AQ648" s="3"/>
      <c r="AR648" s="3"/>
      <c r="AS648" s="3"/>
      <c r="AT648" s="28"/>
      <c r="AU648" s="28"/>
      <c r="AV648" s="3"/>
      <c r="AX648" s="44"/>
      <c r="BC648" s="44"/>
    </row>
    <row r="649" spans="1:55" ht="13">
      <c r="A649" s="3"/>
      <c r="B649" s="3"/>
      <c r="C649" s="3"/>
      <c r="D649" s="3"/>
      <c r="E649" s="3"/>
      <c r="F649" s="28"/>
      <c r="G649" s="28"/>
      <c r="H649" s="3"/>
      <c r="I649" s="3"/>
      <c r="J649" s="44"/>
      <c r="U649" s="3"/>
      <c r="V649" s="3"/>
      <c r="W649" s="3"/>
      <c r="X649" s="3"/>
      <c r="Y649" s="3"/>
      <c r="Z649" s="28"/>
      <c r="AA649" s="28"/>
      <c r="AB649" s="3"/>
      <c r="AD649" s="44"/>
      <c r="AO649" s="3"/>
      <c r="AP649" s="3"/>
      <c r="AQ649" s="3"/>
      <c r="AR649" s="3"/>
      <c r="AS649" s="3"/>
      <c r="AT649" s="28"/>
      <c r="AU649" s="28"/>
      <c r="AV649" s="3"/>
      <c r="AX649" s="44"/>
      <c r="BC649" s="44"/>
    </row>
    <row r="650" spans="1:55" ht="13">
      <c r="A650" s="3"/>
      <c r="B650" s="3"/>
      <c r="C650" s="3"/>
      <c r="D650" s="3"/>
      <c r="E650" s="3"/>
      <c r="F650" s="28"/>
      <c r="G650" s="28"/>
      <c r="H650" s="3"/>
      <c r="I650" s="3"/>
      <c r="J650" s="44"/>
      <c r="U650" s="3"/>
      <c r="V650" s="3"/>
      <c r="W650" s="3"/>
      <c r="X650" s="3"/>
      <c r="Y650" s="3"/>
      <c r="Z650" s="28"/>
      <c r="AA650" s="28"/>
      <c r="AB650" s="3"/>
      <c r="AD650" s="44"/>
      <c r="AO650" s="3"/>
      <c r="AP650" s="3"/>
      <c r="AQ650" s="3"/>
      <c r="AR650" s="3"/>
      <c r="AS650" s="3"/>
      <c r="AT650" s="28"/>
      <c r="AU650" s="28"/>
      <c r="AV650" s="3"/>
      <c r="AX650" s="44"/>
      <c r="BC650" s="44"/>
    </row>
    <row r="651" spans="1:55" ht="13">
      <c r="A651" s="3"/>
      <c r="B651" s="3"/>
      <c r="C651" s="3"/>
      <c r="D651" s="3"/>
      <c r="E651" s="3"/>
      <c r="F651" s="28"/>
      <c r="G651" s="28"/>
      <c r="H651" s="3"/>
      <c r="I651" s="3"/>
      <c r="J651" s="44"/>
      <c r="U651" s="3"/>
      <c r="V651" s="3"/>
      <c r="W651" s="3"/>
      <c r="X651" s="3"/>
      <c r="Y651" s="3"/>
      <c r="Z651" s="28"/>
      <c r="AA651" s="28"/>
      <c r="AB651" s="3"/>
      <c r="AD651" s="44"/>
      <c r="AO651" s="3"/>
      <c r="AP651" s="3"/>
      <c r="AQ651" s="3"/>
      <c r="AR651" s="3"/>
      <c r="AS651" s="3"/>
      <c r="AT651" s="28"/>
      <c r="AU651" s="28"/>
      <c r="AV651" s="3"/>
      <c r="AX651" s="44"/>
      <c r="BC651" s="44"/>
    </row>
    <row r="652" spans="1:55" ht="13">
      <c r="A652" s="3"/>
      <c r="B652" s="3"/>
      <c r="C652" s="3"/>
      <c r="D652" s="3"/>
      <c r="E652" s="3"/>
      <c r="F652" s="28"/>
      <c r="G652" s="28"/>
      <c r="H652" s="3"/>
      <c r="I652" s="3"/>
      <c r="J652" s="44"/>
      <c r="U652" s="3"/>
      <c r="V652" s="3"/>
      <c r="W652" s="3"/>
      <c r="X652" s="3"/>
      <c r="Y652" s="3"/>
      <c r="Z652" s="28"/>
      <c r="AA652" s="28"/>
      <c r="AB652" s="3"/>
      <c r="AD652" s="44"/>
      <c r="AO652" s="3"/>
      <c r="AP652" s="3"/>
      <c r="AQ652" s="3"/>
      <c r="AR652" s="3"/>
      <c r="AS652" s="3"/>
      <c r="AT652" s="28"/>
      <c r="AU652" s="28"/>
      <c r="AV652" s="3"/>
      <c r="AX652" s="44"/>
      <c r="BC652" s="44"/>
    </row>
    <row r="653" spans="1:55" ht="13">
      <c r="A653" s="3"/>
      <c r="B653" s="3"/>
      <c r="C653" s="3"/>
      <c r="D653" s="3"/>
      <c r="E653" s="3"/>
      <c r="F653" s="28"/>
      <c r="G653" s="28"/>
      <c r="H653" s="3"/>
      <c r="I653" s="3"/>
      <c r="J653" s="44"/>
      <c r="U653" s="3"/>
      <c r="V653" s="3"/>
      <c r="W653" s="3"/>
      <c r="X653" s="3"/>
      <c r="Y653" s="3"/>
      <c r="Z653" s="28"/>
      <c r="AA653" s="28"/>
      <c r="AB653" s="3"/>
      <c r="AD653" s="44"/>
      <c r="AO653" s="3"/>
      <c r="AP653" s="3"/>
      <c r="AQ653" s="3"/>
      <c r="AR653" s="3"/>
      <c r="AS653" s="3"/>
      <c r="AT653" s="28"/>
      <c r="AU653" s="28"/>
      <c r="AV653" s="3"/>
      <c r="AX653" s="44"/>
      <c r="BC653" s="44"/>
    </row>
    <row r="654" spans="1:55" ht="13">
      <c r="A654" s="3"/>
      <c r="B654" s="3"/>
      <c r="C654" s="3"/>
      <c r="D654" s="3"/>
      <c r="E654" s="3"/>
      <c r="F654" s="28"/>
      <c r="G654" s="28"/>
      <c r="H654" s="3"/>
      <c r="I654" s="3"/>
      <c r="J654" s="44"/>
      <c r="U654" s="3"/>
      <c r="V654" s="3"/>
      <c r="W654" s="3"/>
      <c r="X654" s="3"/>
      <c r="Y654" s="3"/>
      <c r="Z654" s="28"/>
      <c r="AA654" s="28"/>
      <c r="AB654" s="3"/>
      <c r="AD654" s="44"/>
      <c r="AO654" s="3"/>
      <c r="AP654" s="3"/>
      <c r="AQ654" s="3"/>
      <c r="AR654" s="3"/>
      <c r="AS654" s="3"/>
      <c r="AT654" s="28"/>
      <c r="AU654" s="28"/>
      <c r="AV654" s="3"/>
      <c r="AX654" s="44"/>
      <c r="BC654" s="44"/>
    </row>
    <row r="655" spans="1:55" ht="13">
      <c r="A655" s="3"/>
      <c r="B655" s="3"/>
      <c r="C655" s="3"/>
      <c r="D655" s="3"/>
      <c r="E655" s="3"/>
      <c r="F655" s="28"/>
      <c r="G655" s="28"/>
      <c r="H655" s="3"/>
      <c r="I655" s="3"/>
      <c r="J655" s="44"/>
      <c r="U655" s="3"/>
      <c r="V655" s="3"/>
      <c r="W655" s="3"/>
      <c r="X655" s="3"/>
      <c r="Y655" s="3"/>
      <c r="Z655" s="28"/>
      <c r="AA655" s="28"/>
      <c r="AB655" s="3"/>
      <c r="AD655" s="44"/>
      <c r="AO655" s="3"/>
      <c r="AP655" s="3"/>
      <c r="AQ655" s="3"/>
      <c r="AR655" s="3"/>
      <c r="AS655" s="3"/>
      <c r="AT655" s="28"/>
      <c r="AU655" s="28"/>
      <c r="AV655" s="3"/>
      <c r="AX655" s="44"/>
      <c r="BC655" s="44"/>
    </row>
    <row r="656" spans="1:55" ht="13">
      <c r="A656" s="3"/>
      <c r="B656" s="3"/>
      <c r="C656" s="3"/>
      <c r="D656" s="3"/>
      <c r="E656" s="3"/>
      <c r="F656" s="28"/>
      <c r="G656" s="28"/>
      <c r="H656" s="3"/>
      <c r="I656" s="3"/>
      <c r="J656" s="44"/>
      <c r="U656" s="3"/>
      <c r="V656" s="3"/>
      <c r="W656" s="3"/>
      <c r="X656" s="3"/>
      <c r="Y656" s="3"/>
      <c r="Z656" s="28"/>
      <c r="AA656" s="28"/>
      <c r="AB656" s="3"/>
      <c r="AD656" s="44"/>
      <c r="AO656" s="3"/>
      <c r="AP656" s="3"/>
      <c r="AQ656" s="3"/>
      <c r="AR656" s="3"/>
      <c r="AS656" s="3"/>
      <c r="AT656" s="28"/>
      <c r="AU656" s="28"/>
      <c r="AV656" s="3"/>
      <c r="AX656" s="44"/>
      <c r="BC656" s="44"/>
    </row>
    <row r="657" spans="1:55" ht="13">
      <c r="A657" s="3"/>
      <c r="B657" s="3"/>
      <c r="C657" s="3"/>
      <c r="D657" s="3"/>
      <c r="E657" s="3"/>
      <c r="F657" s="28"/>
      <c r="G657" s="28"/>
      <c r="H657" s="3"/>
      <c r="I657" s="3"/>
      <c r="J657" s="44"/>
      <c r="U657" s="3"/>
      <c r="V657" s="3"/>
      <c r="W657" s="3"/>
      <c r="X657" s="3"/>
      <c r="Y657" s="3"/>
      <c r="Z657" s="28"/>
      <c r="AA657" s="28"/>
      <c r="AB657" s="3"/>
      <c r="AD657" s="44"/>
      <c r="AO657" s="3"/>
      <c r="AP657" s="3"/>
      <c r="AQ657" s="3"/>
      <c r="AR657" s="3"/>
      <c r="AS657" s="3"/>
      <c r="AT657" s="28"/>
      <c r="AU657" s="28"/>
      <c r="AV657" s="3"/>
      <c r="AX657" s="44"/>
      <c r="BC657" s="44"/>
    </row>
    <row r="658" spans="1:55" ht="13">
      <c r="A658" s="3"/>
      <c r="B658" s="3"/>
      <c r="C658" s="3"/>
      <c r="D658" s="3"/>
      <c r="E658" s="3"/>
      <c r="F658" s="28"/>
      <c r="G658" s="28"/>
      <c r="H658" s="3"/>
      <c r="I658" s="3"/>
      <c r="J658" s="44"/>
      <c r="U658" s="3"/>
      <c r="V658" s="3"/>
      <c r="W658" s="3"/>
      <c r="X658" s="3"/>
      <c r="Y658" s="3"/>
      <c r="Z658" s="28"/>
      <c r="AA658" s="28"/>
      <c r="AB658" s="3"/>
      <c r="AD658" s="44"/>
      <c r="AO658" s="3"/>
      <c r="AP658" s="3"/>
      <c r="AQ658" s="3"/>
      <c r="AR658" s="3"/>
      <c r="AS658" s="3"/>
      <c r="AT658" s="28"/>
      <c r="AU658" s="28"/>
      <c r="AV658" s="3"/>
      <c r="AX658" s="44"/>
      <c r="BC658" s="44"/>
    </row>
    <row r="659" spans="1:55" ht="13">
      <c r="A659" s="3"/>
      <c r="B659" s="3"/>
      <c r="C659" s="3"/>
      <c r="D659" s="3"/>
      <c r="E659" s="3"/>
      <c r="F659" s="28"/>
      <c r="G659" s="28"/>
      <c r="H659" s="3"/>
      <c r="I659" s="3"/>
      <c r="J659" s="44"/>
      <c r="U659" s="3"/>
      <c r="V659" s="3"/>
      <c r="W659" s="3"/>
      <c r="X659" s="3"/>
      <c r="Y659" s="3"/>
      <c r="Z659" s="28"/>
      <c r="AA659" s="28"/>
      <c r="AB659" s="3"/>
      <c r="AD659" s="44"/>
      <c r="AO659" s="3"/>
      <c r="AP659" s="3"/>
      <c r="AQ659" s="3"/>
      <c r="AR659" s="3"/>
      <c r="AS659" s="3"/>
      <c r="AT659" s="28"/>
      <c r="AU659" s="28"/>
      <c r="AV659" s="3"/>
      <c r="AX659" s="44"/>
      <c r="BC659" s="44"/>
    </row>
    <row r="660" spans="1:55" ht="13">
      <c r="A660" s="3"/>
      <c r="B660" s="3"/>
      <c r="C660" s="3"/>
      <c r="D660" s="3"/>
      <c r="E660" s="3"/>
      <c r="F660" s="28"/>
      <c r="G660" s="28"/>
      <c r="H660" s="3"/>
      <c r="I660" s="3"/>
      <c r="J660" s="44"/>
      <c r="U660" s="3"/>
      <c r="V660" s="3"/>
      <c r="W660" s="3"/>
      <c r="X660" s="3"/>
      <c r="Y660" s="3"/>
      <c r="Z660" s="28"/>
      <c r="AA660" s="28"/>
      <c r="AB660" s="3"/>
      <c r="AD660" s="44"/>
      <c r="AO660" s="3"/>
      <c r="AP660" s="3"/>
      <c r="AQ660" s="3"/>
      <c r="AR660" s="3"/>
      <c r="AS660" s="3"/>
      <c r="AT660" s="28"/>
      <c r="AU660" s="28"/>
      <c r="AV660" s="3"/>
      <c r="AX660" s="44"/>
      <c r="BC660" s="44"/>
    </row>
    <row r="661" spans="1:55" ht="13">
      <c r="A661" s="3"/>
      <c r="B661" s="3"/>
      <c r="C661" s="3"/>
      <c r="D661" s="3"/>
      <c r="E661" s="3"/>
      <c r="F661" s="28"/>
      <c r="G661" s="28"/>
      <c r="H661" s="3"/>
      <c r="I661" s="3"/>
      <c r="J661" s="44"/>
      <c r="U661" s="3"/>
      <c r="V661" s="3"/>
      <c r="W661" s="3"/>
      <c r="X661" s="3"/>
      <c r="Y661" s="3"/>
      <c r="Z661" s="28"/>
      <c r="AA661" s="28"/>
      <c r="AB661" s="3"/>
      <c r="AD661" s="44"/>
      <c r="AO661" s="3"/>
      <c r="AP661" s="3"/>
      <c r="AQ661" s="3"/>
      <c r="AR661" s="3"/>
      <c r="AS661" s="3"/>
      <c r="AT661" s="28"/>
      <c r="AU661" s="28"/>
      <c r="AV661" s="3"/>
      <c r="AX661" s="44"/>
      <c r="BC661" s="44"/>
    </row>
    <row r="662" spans="1:55" ht="13">
      <c r="A662" s="3"/>
      <c r="B662" s="3"/>
      <c r="C662" s="3"/>
      <c r="D662" s="3"/>
      <c r="E662" s="3"/>
      <c r="F662" s="28"/>
      <c r="G662" s="28"/>
      <c r="H662" s="3"/>
      <c r="I662" s="3"/>
      <c r="J662" s="44"/>
      <c r="U662" s="3"/>
      <c r="V662" s="3"/>
      <c r="W662" s="3"/>
      <c r="X662" s="3"/>
      <c r="Y662" s="3"/>
      <c r="Z662" s="28"/>
      <c r="AA662" s="28"/>
      <c r="AB662" s="3"/>
      <c r="AD662" s="44"/>
      <c r="AO662" s="3"/>
      <c r="AP662" s="3"/>
      <c r="AQ662" s="3"/>
      <c r="AR662" s="3"/>
      <c r="AS662" s="3"/>
      <c r="AT662" s="28"/>
      <c r="AU662" s="28"/>
      <c r="AV662" s="3"/>
      <c r="AX662" s="44"/>
      <c r="BC662" s="44"/>
    </row>
    <row r="663" spans="1:55" ht="13">
      <c r="A663" s="3"/>
      <c r="B663" s="3"/>
      <c r="C663" s="3"/>
      <c r="D663" s="3"/>
      <c r="E663" s="3"/>
      <c r="F663" s="28"/>
      <c r="G663" s="28"/>
      <c r="H663" s="3"/>
      <c r="I663" s="3"/>
      <c r="J663" s="44"/>
      <c r="U663" s="3"/>
      <c r="V663" s="3"/>
      <c r="W663" s="3"/>
      <c r="X663" s="3"/>
      <c r="Y663" s="3"/>
      <c r="Z663" s="28"/>
      <c r="AA663" s="28"/>
      <c r="AB663" s="3"/>
      <c r="AD663" s="44"/>
      <c r="AO663" s="3"/>
      <c r="AP663" s="3"/>
      <c r="AQ663" s="3"/>
      <c r="AR663" s="3"/>
      <c r="AS663" s="3"/>
      <c r="AT663" s="28"/>
      <c r="AU663" s="28"/>
      <c r="AV663" s="3"/>
      <c r="AX663" s="44"/>
      <c r="BC663" s="44"/>
    </row>
    <row r="664" spans="1:55" ht="13">
      <c r="A664" s="3"/>
      <c r="B664" s="3"/>
      <c r="C664" s="3"/>
      <c r="D664" s="3"/>
      <c r="E664" s="3"/>
      <c r="F664" s="28"/>
      <c r="G664" s="28"/>
      <c r="H664" s="3"/>
      <c r="I664" s="3"/>
      <c r="J664" s="44"/>
      <c r="U664" s="3"/>
      <c r="V664" s="3"/>
      <c r="W664" s="3"/>
      <c r="X664" s="3"/>
      <c r="Y664" s="3"/>
      <c r="Z664" s="28"/>
      <c r="AA664" s="28"/>
      <c r="AB664" s="3"/>
      <c r="AD664" s="44"/>
      <c r="AO664" s="3"/>
      <c r="AP664" s="3"/>
      <c r="AQ664" s="3"/>
      <c r="AR664" s="3"/>
      <c r="AS664" s="3"/>
      <c r="AT664" s="28"/>
      <c r="AU664" s="28"/>
      <c r="AV664" s="3"/>
      <c r="AX664" s="44"/>
      <c r="BC664" s="44"/>
    </row>
    <row r="665" spans="1:55" ht="13">
      <c r="A665" s="3"/>
      <c r="B665" s="3"/>
      <c r="C665" s="3"/>
      <c r="D665" s="3"/>
      <c r="E665" s="3"/>
      <c r="F665" s="28"/>
      <c r="G665" s="28"/>
      <c r="H665" s="3"/>
      <c r="I665" s="3"/>
      <c r="J665" s="44"/>
      <c r="U665" s="3"/>
      <c r="V665" s="3"/>
      <c r="W665" s="3"/>
      <c r="X665" s="3"/>
      <c r="Y665" s="3"/>
      <c r="Z665" s="28"/>
      <c r="AA665" s="28"/>
      <c r="AB665" s="3"/>
      <c r="AD665" s="44"/>
      <c r="AO665" s="3"/>
      <c r="AP665" s="3"/>
      <c r="AQ665" s="3"/>
      <c r="AR665" s="3"/>
      <c r="AS665" s="3"/>
      <c r="AT665" s="28"/>
      <c r="AU665" s="28"/>
      <c r="AV665" s="3"/>
      <c r="AX665" s="44"/>
      <c r="BC665" s="44"/>
    </row>
    <row r="666" spans="1:55" ht="13">
      <c r="A666" s="3"/>
      <c r="B666" s="3"/>
      <c r="C666" s="3"/>
      <c r="D666" s="3"/>
      <c r="E666" s="3"/>
      <c r="F666" s="28"/>
      <c r="G666" s="28"/>
      <c r="H666" s="3"/>
      <c r="I666" s="3"/>
      <c r="J666" s="44"/>
      <c r="U666" s="3"/>
      <c r="V666" s="3"/>
      <c r="W666" s="3"/>
      <c r="X666" s="3"/>
      <c r="Y666" s="3"/>
      <c r="Z666" s="28"/>
      <c r="AA666" s="28"/>
      <c r="AB666" s="3"/>
      <c r="AD666" s="44"/>
      <c r="AO666" s="3"/>
      <c r="AP666" s="3"/>
      <c r="AQ666" s="3"/>
      <c r="AR666" s="3"/>
      <c r="AS666" s="3"/>
      <c r="AT666" s="28"/>
      <c r="AU666" s="28"/>
      <c r="AV666" s="3"/>
      <c r="AX666" s="44"/>
      <c r="BC666" s="44"/>
    </row>
    <row r="667" spans="1:55" ht="13">
      <c r="A667" s="3"/>
      <c r="B667" s="3"/>
      <c r="C667" s="3"/>
      <c r="D667" s="3"/>
      <c r="E667" s="3"/>
      <c r="F667" s="28"/>
      <c r="G667" s="28"/>
      <c r="H667" s="3"/>
      <c r="I667" s="3"/>
      <c r="J667" s="44"/>
      <c r="U667" s="3"/>
      <c r="V667" s="3"/>
      <c r="W667" s="3"/>
      <c r="X667" s="3"/>
      <c r="Y667" s="3"/>
      <c r="Z667" s="28"/>
      <c r="AA667" s="28"/>
      <c r="AB667" s="3"/>
      <c r="AD667" s="44"/>
      <c r="AO667" s="3"/>
      <c r="AP667" s="3"/>
      <c r="AQ667" s="3"/>
      <c r="AR667" s="3"/>
      <c r="AS667" s="3"/>
      <c r="AT667" s="28"/>
      <c r="AU667" s="28"/>
      <c r="AV667" s="3"/>
      <c r="AX667" s="44"/>
      <c r="BC667" s="44"/>
    </row>
    <row r="668" spans="1:55" ht="13">
      <c r="A668" s="3"/>
      <c r="B668" s="3"/>
      <c r="C668" s="3"/>
      <c r="D668" s="3"/>
      <c r="E668" s="3"/>
      <c r="F668" s="28"/>
      <c r="G668" s="28"/>
      <c r="H668" s="3"/>
      <c r="I668" s="3"/>
      <c r="J668" s="44"/>
      <c r="U668" s="3"/>
      <c r="V668" s="3"/>
      <c r="W668" s="3"/>
      <c r="X668" s="3"/>
      <c r="Y668" s="3"/>
      <c r="Z668" s="28"/>
      <c r="AA668" s="28"/>
      <c r="AB668" s="3"/>
      <c r="AD668" s="44"/>
      <c r="AO668" s="3"/>
      <c r="AP668" s="3"/>
      <c r="AQ668" s="3"/>
      <c r="AR668" s="3"/>
      <c r="AS668" s="3"/>
      <c r="AT668" s="28"/>
      <c r="AU668" s="28"/>
      <c r="AV668" s="3"/>
      <c r="AX668" s="44"/>
      <c r="BC668" s="44"/>
    </row>
    <row r="669" spans="1:55" ht="13">
      <c r="A669" s="3"/>
      <c r="B669" s="3"/>
      <c r="C669" s="3"/>
      <c r="D669" s="3"/>
      <c r="E669" s="3"/>
      <c r="F669" s="28"/>
      <c r="G669" s="28"/>
      <c r="H669" s="3"/>
      <c r="I669" s="3"/>
      <c r="J669" s="44"/>
      <c r="U669" s="3"/>
      <c r="V669" s="3"/>
      <c r="W669" s="3"/>
      <c r="X669" s="3"/>
      <c r="Y669" s="3"/>
      <c r="Z669" s="28"/>
      <c r="AA669" s="28"/>
      <c r="AB669" s="3"/>
      <c r="AD669" s="44"/>
      <c r="AO669" s="3"/>
      <c r="AP669" s="3"/>
      <c r="AQ669" s="3"/>
      <c r="AR669" s="3"/>
      <c r="AS669" s="3"/>
      <c r="AT669" s="28"/>
      <c r="AU669" s="28"/>
      <c r="AV669" s="3"/>
      <c r="AX669" s="44"/>
      <c r="BC669" s="44"/>
    </row>
    <row r="670" spans="1:55" ht="13">
      <c r="A670" s="3"/>
      <c r="B670" s="3"/>
      <c r="C670" s="3"/>
      <c r="D670" s="3"/>
      <c r="E670" s="3"/>
      <c r="F670" s="28"/>
      <c r="G670" s="28"/>
      <c r="H670" s="3"/>
      <c r="I670" s="3"/>
      <c r="J670" s="44"/>
      <c r="U670" s="3"/>
      <c r="V670" s="3"/>
      <c r="W670" s="3"/>
      <c r="X670" s="3"/>
      <c r="Y670" s="3"/>
      <c r="Z670" s="28"/>
      <c r="AA670" s="28"/>
      <c r="AB670" s="3"/>
      <c r="AD670" s="44"/>
      <c r="AO670" s="3"/>
      <c r="AP670" s="3"/>
      <c r="AQ670" s="3"/>
      <c r="AR670" s="3"/>
      <c r="AS670" s="3"/>
      <c r="AT670" s="28"/>
      <c r="AU670" s="28"/>
      <c r="AV670" s="3"/>
      <c r="AX670" s="44"/>
      <c r="BC670" s="44"/>
    </row>
    <row r="671" spans="1:55" ht="13">
      <c r="A671" s="3"/>
      <c r="B671" s="3"/>
      <c r="C671" s="3"/>
      <c r="D671" s="3"/>
      <c r="E671" s="3"/>
      <c r="F671" s="28"/>
      <c r="G671" s="28"/>
      <c r="H671" s="3"/>
      <c r="I671" s="3"/>
      <c r="J671" s="44"/>
      <c r="U671" s="3"/>
      <c r="V671" s="3"/>
      <c r="W671" s="3"/>
      <c r="X671" s="3"/>
      <c r="Y671" s="3"/>
      <c r="Z671" s="28"/>
      <c r="AA671" s="28"/>
      <c r="AB671" s="3"/>
      <c r="AD671" s="44"/>
      <c r="AO671" s="3"/>
      <c r="AP671" s="3"/>
      <c r="AQ671" s="3"/>
      <c r="AR671" s="3"/>
      <c r="AS671" s="3"/>
      <c r="AT671" s="28"/>
      <c r="AU671" s="28"/>
      <c r="AV671" s="3"/>
      <c r="AX671" s="44"/>
      <c r="BC671" s="44"/>
    </row>
    <row r="672" spans="1:55" ht="13">
      <c r="A672" s="3"/>
      <c r="B672" s="3"/>
      <c r="C672" s="3"/>
      <c r="D672" s="3"/>
      <c r="E672" s="3"/>
      <c r="F672" s="28"/>
      <c r="G672" s="28"/>
      <c r="H672" s="3"/>
      <c r="I672" s="3"/>
      <c r="J672" s="44"/>
      <c r="U672" s="3"/>
      <c r="V672" s="3"/>
      <c r="W672" s="3"/>
      <c r="X672" s="3"/>
      <c r="Y672" s="3"/>
      <c r="Z672" s="28"/>
      <c r="AA672" s="28"/>
      <c r="AB672" s="3"/>
      <c r="AD672" s="44"/>
      <c r="AO672" s="3"/>
      <c r="AP672" s="3"/>
      <c r="AQ672" s="3"/>
      <c r="AR672" s="3"/>
      <c r="AS672" s="3"/>
      <c r="AT672" s="28"/>
      <c r="AU672" s="28"/>
      <c r="AV672" s="3"/>
      <c r="AX672" s="44"/>
      <c r="BC672" s="44"/>
    </row>
    <row r="673" spans="1:55" ht="13">
      <c r="A673" s="3"/>
      <c r="B673" s="3"/>
      <c r="C673" s="3"/>
      <c r="D673" s="3"/>
      <c r="E673" s="3"/>
      <c r="F673" s="28"/>
      <c r="G673" s="28"/>
      <c r="H673" s="3"/>
      <c r="I673" s="3"/>
      <c r="J673" s="44"/>
      <c r="U673" s="3"/>
      <c r="V673" s="3"/>
      <c r="W673" s="3"/>
      <c r="X673" s="3"/>
      <c r="Y673" s="3"/>
      <c r="Z673" s="28"/>
      <c r="AA673" s="28"/>
      <c r="AB673" s="3"/>
      <c r="AD673" s="44"/>
      <c r="AO673" s="3"/>
      <c r="AP673" s="3"/>
      <c r="AQ673" s="3"/>
      <c r="AR673" s="3"/>
      <c r="AS673" s="3"/>
      <c r="AT673" s="28"/>
      <c r="AU673" s="28"/>
      <c r="AV673" s="3"/>
      <c r="AX673" s="44"/>
      <c r="BC673" s="44"/>
    </row>
    <row r="674" spans="1:55" ht="13">
      <c r="A674" s="3"/>
      <c r="B674" s="3"/>
      <c r="C674" s="3"/>
      <c r="D674" s="3"/>
      <c r="E674" s="3"/>
      <c r="F674" s="28"/>
      <c r="G674" s="28"/>
      <c r="H674" s="3"/>
      <c r="I674" s="3"/>
      <c r="J674" s="44"/>
      <c r="U674" s="3"/>
      <c r="V674" s="3"/>
      <c r="W674" s="3"/>
      <c r="X674" s="3"/>
      <c r="Y674" s="3"/>
      <c r="Z674" s="28"/>
      <c r="AA674" s="28"/>
      <c r="AB674" s="3"/>
      <c r="AD674" s="44"/>
      <c r="AO674" s="3"/>
      <c r="AP674" s="3"/>
      <c r="AQ674" s="3"/>
      <c r="AR674" s="3"/>
      <c r="AS674" s="3"/>
      <c r="AT674" s="28"/>
      <c r="AU674" s="28"/>
      <c r="AV674" s="3"/>
      <c r="AX674" s="44"/>
      <c r="BC674" s="44"/>
    </row>
    <row r="675" spans="1:55" ht="13">
      <c r="A675" s="3"/>
      <c r="B675" s="3"/>
      <c r="C675" s="3"/>
      <c r="D675" s="3"/>
      <c r="E675" s="3"/>
      <c r="F675" s="28"/>
      <c r="G675" s="28"/>
      <c r="H675" s="3"/>
      <c r="I675" s="3"/>
      <c r="J675" s="44"/>
      <c r="U675" s="3"/>
      <c r="V675" s="3"/>
      <c r="W675" s="3"/>
      <c r="X675" s="3"/>
      <c r="Y675" s="3"/>
      <c r="Z675" s="28"/>
      <c r="AA675" s="28"/>
      <c r="AB675" s="3"/>
      <c r="AD675" s="44"/>
      <c r="AO675" s="3"/>
      <c r="AP675" s="3"/>
      <c r="AQ675" s="3"/>
      <c r="AR675" s="3"/>
      <c r="AS675" s="3"/>
      <c r="AT675" s="28"/>
      <c r="AU675" s="28"/>
      <c r="AV675" s="3"/>
      <c r="AX675" s="44"/>
      <c r="BC675" s="44"/>
    </row>
    <row r="676" spans="1:55" ht="13">
      <c r="A676" s="3"/>
      <c r="B676" s="3"/>
      <c r="C676" s="3"/>
      <c r="D676" s="3"/>
      <c r="E676" s="3"/>
      <c r="F676" s="28"/>
      <c r="G676" s="28"/>
      <c r="H676" s="3"/>
      <c r="I676" s="3"/>
      <c r="J676" s="44"/>
      <c r="U676" s="3"/>
      <c r="V676" s="3"/>
      <c r="W676" s="3"/>
      <c r="X676" s="3"/>
      <c r="Y676" s="3"/>
      <c r="Z676" s="28"/>
      <c r="AA676" s="28"/>
      <c r="AB676" s="3"/>
      <c r="AD676" s="44"/>
      <c r="AO676" s="3"/>
      <c r="AP676" s="3"/>
      <c r="AQ676" s="3"/>
      <c r="AR676" s="3"/>
      <c r="AS676" s="3"/>
      <c r="AT676" s="28"/>
      <c r="AU676" s="28"/>
      <c r="AV676" s="3"/>
      <c r="AX676" s="44"/>
      <c r="BC676" s="44"/>
    </row>
    <row r="677" spans="1:55" ht="13">
      <c r="A677" s="3"/>
      <c r="B677" s="3"/>
      <c r="C677" s="3"/>
      <c r="D677" s="3"/>
      <c r="E677" s="3"/>
      <c r="F677" s="28"/>
      <c r="G677" s="28"/>
      <c r="H677" s="3"/>
      <c r="I677" s="3"/>
      <c r="J677" s="44"/>
      <c r="U677" s="3"/>
      <c r="V677" s="3"/>
      <c r="W677" s="3"/>
      <c r="X677" s="3"/>
      <c r="Y677" s="3"/>
      <c r="Z677" s="28"/>
      <c r="AA677" s="28"/>
      <c r="AB677" s="3"/>
      <c r="AD677" s="44"/>
      <c r="AO677" s="3"/>
      <c r="AP677" s="3"/>
      <c r="AQ677" s="3"/>
      <c r="AR677" s="3"/>
      <c r="AS677" s="3"/>
      <c r="AT677" s="28"/>
      <c r="AU677" s="28"/>
      <c r="AV677" s="3"/>
      <c r="AX677" s="44"/>
      <c r="BC677" s="44"/>
    </row>
    <row r="678" spans="1:55" ht="13">
      <c r="A678" s="3"/>
      <c r="B678" s="3"/>
      <c r="C678" s="3"/>
      <c r="D678" s="3"/>
      <c r="E678" s="3"/>
      <c r="F678" s="28"/>
      <c r="G678" s="28"/>
      <c r="H678" s="3"/>
      <c r="I678" s="3"/>
      <c r="J678" s="44"/>
      <c r="U678" s="3"/>
      <c r="V678" s="3"/>
      <c r="W678" s="3"/>
      <c r="X678" s="3"/>
      <c r="Y678" s="3"/>
      <c r="Z678" s="28"/>
      <c r="AA678" s="28"/>
      <c r="AB678" s="3"/>
      <c r="AD678" s="44"/>
      <c r="AO678" s="3"/>
      <c r="AP678" s="3"/>
      <c r="AQ678" s="3"/>
      <c r="AR678" s="3"/>
      <c r="AS678" s="3"/>
      <c r="AT678" s="28"/>
      <c r="AU678" s="28"/>
      <c r="AV678" s="3"/>
      <c r="AX678" s="44"/>
      <c r="BC678" s="44"/>
    </row>
    <row r="679" spans="1:55" ht="13">
      <c r="A679" s="3"/>
      <c r="B679" s="3"/>
      <c r="C679" s="3"/>
      <c r="D679" s="3"/>
      <c r="E679" s="3"/>
      <c r="F679" s="28"/>
      <c r="G679" s="28"/>
      <c r="H679" s="3"/>
      <c r="I679" s="3"/>
      <c r="J679" s="44"/>
      <c r="U679" s="3"/>
      <c r="V679" s="3"/>
      <c r="W679" s="3"/>
      <c r="X679" s="3"/>
      <c r="Y679" s="3"/>
      <c r="Z679" s="28"/>
      <c r="AA679" s="28"/>
      <c r="AB679" s="3"/>
      <c r="AD679" s="44"/>
      <c r="AO679" s="3"/>
      <c r="AP679" s="3"/>
      <c r="AQ679" s="3"/>
      <c r="AR679" s="3"/>
      <c r="AS679" s="3"/>
      <c r="AT679" s="28"/>
      <c r="AU679" s="28"/>
      <c r="AV679" s="3"/>
      <c r="AX679" s="44"/>
      <c r="BC679" s="44"/>
    </row>
    <row r="680" spans="1:55" ht="13">
      <c r="A680" s="3"/>
      <c r="B680" s="3"/>
      <c r="C680" s="3"/>
      <c r="D680" s="3"/>
      <c r="E680" s="3"/>
      <c r="F680" s="28"/>
      <c r="G680" s="28"/>
      <c r="H680" s="3"/>
      <c r="I680" s="3"/>
      <c r="J680" s="44"/>
      <c r="U680" s="3"/>
      <c r="V680" s="3"/>
      <c r="W680" s="3"/>
      <c r="X680" s="3"/>
      <c r="Y680" s="3"/>
      <c r="Z680" s="28"/>
      <c r="AA680" s="28"/>
      <c r="AB680" s="3"/>
      <c r="AD680" s="44"/>
      <c r="AO680" s="3"/>
      <c r="AP680" s="3"/>
      <c r="AQ680" s="3"/>
      <c r="AR680" s="3"/>
      <c r="AS680" s="3"/>
      <c r="AT680" s="28"/>
      <c r="AU680" s="28"/>
      <c r="AV680" s="3"/>
      <c r="AX680" s="44"/>
      <c r="BC680" s="44"/>
    </row>
    <row r="681" spans="1:55" ht="13">
      <c r="A681" s="3"/>
      <c r="B681" s="3"/>
      <c r="C681" s="3"/>
      <c r="D681" s="3"/>
      <c r="E681" s="3"/>
      <c r="F681" s="28"/>
      <c r="G681" s="28"/>
      <c r="H681" s="3"/>
      <c r="I681" s="3"/>
      <c r="J681" s="44"/>
      <c r="U681" s="3"/>
      <c r="V681" s="3"/>
      <c r="W681" s="3"/>
      <c r="X681" s="3"/>
      <c r="Y681" s="3"/>
      <c r="Z681" s="28"/>
      <c r="AA681" s="28"/>
      <c r="AB681" s="3"/>
      <c r="AD681" s="44"/>
      <c r="AO681" s="3"/>
      <c r="AP681" s="3"/>
      <c r="AQ681" s="3"/>
      <c r="AR681" s="3"/>
      <c r="AS681" s="3"/>
      <c r="AT681" s="28"/>
      <c r="AU681" s="28"/>
      <c r="AV681" s="3"/>
      <c r="AX681" s="44"/>
      <c r="BC681" s="44"/>
    </row>
    <row r="682" spans="1:55" ht="13">
      <c r="A682" s="3"/>
      <c r="B682" s="3"/>
      <c r="C682" s="3"/>
      <c r="D682" s="3"/>
      <c r="E682" s="3"/>
      <c r="F682" s="28"/>
      <c r="G682" s="28"/>
      <c r="H682" s="3"/>
      <c r="I682" s="3"/>
      <c r="J682" s="44"/>
      <c r="U682" s="3"/>
      <c r="V682" s="3"/>
      <c r="W682" s="3"/>
      <c r="X682" s="3"/>
      <c r="Y682" s="3"/>
      <c r="Z682" s="28"/>
      <c r="AA682" s="28"/>
      <c r="AB682" s="3"/>
      <c r="AD682" s="44"/>
      <c r="AO682" s="3"/>
      <c r="AP682" s="3"/>
      <c r="AQ682" s="3"/>
      <c r="AR682" s="3"/>
      <c r="AS682" s="3"/>
      <c r="AT682" s="28"/>
      <c r="AU682" s="28"/>
      <c r="AV682" s="3"/>
      <c r="AX682" s="44"/>
      <c r="BC682" s="44"/>
    </row>
    <row r="683" spans="1:55" ht="13">
      <c r="A683" s="3"/>
      <c r="B683" s="3"/>
      <c r="C683" s="3"/>
      <c r="D683" s="3"/>
      <c r="E683" s="3"/>
      <c r="F683" s="28"/>
      <c r="G683" s="28"/>
      <c r="H683" s="3"/>
      <c r="I683" s="3"/>
      <c r="J683" s="44"/>
      <c r="U683" s="3"/>
      <c r="V683" s="3"/>
      <c r="W683" s="3"/>
      <c r="X683" s="3"/>
      <c r="Y683" s="3"/>
      <c r="Z683" s="28"/>
      <c r="AA683" s="28"/>
      <c r="AB683" s="3"/>
      <c r="AD683" s="44"/>
      <c r="AO683" s="3"/>
      <c r="AP683" s="3"/>
      <c r="AQ683" s="3"/>
      <c r="AR683" s="3"/>
      <c r="AS683" s="3"/>
      <c r="AT683" s="28"/>
      <c r="AU683" s="28"/>
      <c r="AV683" s="3"/>
      <c r="AX683" s="44"/>
      <c r="BC683" s="44"/>
    </row>
    <row r="684" spans="1:55" ht="13">
      <c r="A684" s="3"/>
      <c r="B684" s="3"/>
      <c r="C684" s="3"/>
      <c r="D684" s="3"/>
      <c r="E684" s="3"/>
      <c r="F684" s="28"/>
      <c r="G684" s="28"/>
      <c r="H684" s="3"/>
      <c r="I684" s="3"/>
      <c r="J684" s="44"/>
      <c r="U684" s="3"/>
      <c r="V684" s="3"/>
      <c r="W684" s="3"/>
      <c r="X684" s="3"/>
      <c r="Y684" s="3"/>
      <c r="Z684" s="28"/>
      <c r="AA684" s="28"/>
      <c r="AB684" s="3"/>
      <c r="AD684" s="44"/>
      <c r="AO684" s="3"/>
      <c r="AP684" s="3"/>
      <c r="AQ684" s="3"/>
      <c r="AR684" s="3"/>
      <c r="AS684" s="3"/>
      <c r="AT684" s="28"/>
      <c r="AU684" s="28"/>
      <c r="AV684" s="3"/>
      <c r="AX684" s="44"/>
      <c r="BC684" s="44"/>
    </row>
    <row r="685" spans="1:55" ht="13">
      <c r="A685" s="3"/>
      <c r="B685" s="3"/>
      <c r="C685" s="3"/>
      <c r="D685" s="3"/>
      <c r="E685" s="3"/>
      <c r="F685" s="28"/>
      <c r="G685" s="28"/>
      <c r="H685" s="3"/>
      <c r="I685" s="3"/>
      <c r="J685" s="44"/>
      <c r="U685" s="3"/>
      <c r="V685" s="3"/>
      <c r="W685" s="3"/>
      <c r="X685" s="3"/>
      <c r="Y685" s="3"/>
      <c r="Z685" s="28"/>
      <c r="AA685" s="28"/>
      <c r="AB685" s="3"/>
      <c r="AD685" s="44"/>
      <c r="AO685" s="3"/>
      <c r="AP685" s="3"/>
      <c r="AQ685" s="3"/>
      <c r="AR685" s="3"/>
      <c r="AS685" s="3"/>
      <c r="AT685" s="28"/>
      <c r="AU685" s="28"/>
      <c r="AV685" s="3"/>
      <c r="AX685" s="44"/>
      <c r="BC685" s="44"/>
    </row>
    <row r="686" spans="1:55" ht="13">
      <c r="A686" s="3"/>
      <c r="B686" s="3"/>
      <c r="C686" s="3"/>
      <c r="D686" s="3"/>
      <c r="E686" s="3"/>
      <c r="F686" s="28"/>
      <c r="G686" s="28"/>
      <c r="H686" s="3"/>
      <c r="I686" s="3"/>
      <c r="J686" s="44"/>
      <c r="U686" s="3"/>
      <c r="V686" s="3"/>
      <c r="W686" s="3"/>
      <c r="X686" s="3"/>
      <c r="Y686" s="3"/>
      <c r="Z686" s="28"/>
      <c r="AA686" s="28"/>
      <c r="AB686" s="3"/>
      <c r="AD686" s="44"/>
      <c r="AO686" s="3"/>
      <c r="AP686" s="3"/>
      <c r="AQ686" s="3"/>
      <c r="AR686" s="3"/>
      <c r="AS686" s="3"/>
      <c r="AT686" s="28"/>
      <c r="AU686" s="28"/>
      <c r="AV686" s="3"/>
      <c r="AX686" s="44"/>
      <c r="BC686" s="44"/>
    </row>
    <row r="687" spans="1:55" ht="13">
      <c r="A687" s="3"/>
      <c r="B687" s="3"/>
      <c r="C687" s="3"/>
      <c r="D687" s="3"/>
      <c r="E687" s="3"/>
      <c r="F687" s="28"/>
      <c r="G687" s="28"/>
      <c r="H687" s="3"/>
      <c r="I687" s="3"/>
      <c r="J687" s="44"/>
      <c r="U687" s="3"/>
      <c r="V687" s="3"/>
      <c r="W687" s="3"/>
      <c r="X687" s="3"/>
      <c r="Y687" s="3"/>
      <c r="Z687" s="28"/>
      <c r="AA687" s="28"/>
      <c r="AB687" s="3"/>
      <c r="AD687" s="44"/>
      <c r="AO687" s="3"/>
      <c r="AP687" s="3"/>
      <c r="AQ687" s="3"/>
      <c r="AR687" s="3"/>
      <c r="AS687" s="3"/>
      <c r="AT687" s="28"/>
      <c r="AU687" s="28"/>
      <c r="AV687" s="3"/>
      <c r="AX687" s="44"/>
      <c r="BC687" s="44"/>
    </row>
    <row r="688" spans="1:55" ht="13">
      <c r="A688" s="3"/>
      <c r="B688" s="3"/>
      <c r="C688" s="3"/>
      <c r="D688" s="3"/>
      <c r="E688" s="3"/>
      <c r="F688" s="28"/>
      <c r="G688" s="28"/>
      <c r="H688" s="3"/>
      <c r="I688" s="3"/>
      <c r="J688" s="44"/>
      <c r="U688" s="3"/>
      <c r="V688" s="3"/>
      <c r="W688" s="3"/>
      <c r="X688" s="3"/>
      <c r="Y688" s="3"/>
      <c r="Z688" s="28"/>
      <c r="AA688" s="28"/>
      <c r="AB688" s="3"/>
      <c r="AD688" s="44"/>
      <c r="AO688" s="3"/>
      <c r="AP688" s="3"/>
      <c r="AQ688" s="3"/>
      <c r="AR688" s="3"/>
      <c r="AS688" s="3"/>
      <c r="AT688" s="28"/>
      <c r="AU688" s="28"/>
      <c r="AV688" s="3"/>
      <c r="AX688" s="44"/>
      <c r="BC688" s="44"/>
    </row>
    <row r="689" spans="1:55" ht="13">
      <c r="A689" s="3"/>
      <c r="B689" s="3"/>
      <c r="C689" s="3"/>
      <c r="D689" s="3"/>
      <c r="E689" s="3"/>
      <c r="F689" s="28"/>
      <c r="G689" s="28"/>
      <c r="H689" s="3"/>
      <c r="I689" s="3"/>
      <c r="J689" s="44"/>
      <c r="U689" s="3"/>
      <c r="V689" s="3"/>
      <c r="W689" s="3"/>
      <c r="X689" s="3"/>
      <c r="Y689" s="3"/>
      <c r="Z689" s="28"/>
      <c r="AA689" s="28"/>
      <c r="AB689" s="3"/>
      <c r="AD689" s="44"/>
      <c r="AO689" s="3"/>
      <c r="AP689" s="3"/>
      <c r="AQ689" s="3"/>
      <c r="AR689" s="3"/>
      <c r="AS689" s="3"/>
      <c r="AT689" s="28"/>
      <c r="AU689" s="28"/>
      <c r="AV689" s="3"/>
      <c r="AX689" s="44"/>
      <c r="BC689" s="44"/>
    </row>
    <row r="690" spans="1:55" ht="13">
      <c r="A690" s="3"/>
      <c r="B690" s="3"/>
      <c r="C690" s="3"/>
      <c r="D690" s="3"/>
      <c r="E690" s="3"/>
      <c r="F690" s="28"/>
      <c r="G690" s="28"/>
      <c r="H690" s="3"/>
      <c r="I690" s="3"/>
      <c r="J690" s="44"/>
      <c r="U690" s="3"/>
      <c r="V690" s="3"/>
      <c r="W690" s="3"/>
      <c r="X690" s="3"/>
      <c r="Y690" s="3"/>
      <c r="Z690" s="28"/>
      <c r="AA690" s="28"/>
      <c r="AB690" s="3"/>
      <c r="AD690" s="44"/>
      <c r="AO690" s="3"/>
      <c r="AP690" s="3"/>
      <c r="AQ690" s="3"/>
      <c r="AR690" s="3"/>
      <c r="AS690" s="3"/>
      <c r="AT690" s="28"/>
      <c r="AU690" s="28"/>
      <c r="AV690" s="3"/>
      <c r="AX690" s="44"/>
      <c r="BC690" s="44"/>
    </row>
    <row r="691" spans="1:55" ht="13">
      <c r="A691" s="3"/>
      <c r="B691" s="3"/>
      <c r="C691" s="3"/>
      <c r="D691" s="3"/>
      <c r="E691" s="3"/>
      <c r="F691" s="28"/>
      <c r="G691" s="28"/>
      <c r="H691" s="3"/>
      <c r="I691" s="3"/>
      <c r="J691" s="44"/>
      <c r="U691" s="3"/>
      <c r="V691" s="3"/>
      <c r="W691" s="3"/>
      <c r="X691" s="3"/>
      <c r="Y691" s="3"/>
      <c r="Z691" s="28"/>
      <c r="AA691" s="28"/>
      <c r="AB691" s="3"/>
      <c r="AD691" s="44"/>
      <c r="AO691" s="3"/>
      <c r="AP691" s="3"/>
      <c r="AQ691" s="3"/>
      <c r="AR691" s="3"/>
      <c r="AS691" s="3"/>
      <c r="AT691" s="28"/>
      <c r="AU691" s="28"/>
      <c r="AV691" s="3"/>
      <c r="AX691" s="44"/>
      <c r="BC691" s="44"/>
    </row>
    <row r="692" spans="1:55" ht="13">
      <c r="A692" s="3"/>
      <c r="B692" s="3"/>
      <c r="C692" s="3"/>
      <c r="D692" s="3"/>
      <c r="E692" s="3"/>
      <c r="F692" s="28"/>
      <c r="G692" s="28"/>
      <c r="H692" s="3"/>
      <c r="I692" s="3"/>
      <c r="J692" s="44"/>
      <c r="U692" s="3"/>
      <c r="V692" s="3"/>
      <c r="W692" s="3"/>
      <c r="X692" s="3"/>
      <c r="Y692" s="3"/>
      <c r="Z692" s="28"/>
      <c r="AA692" s="28"/>
      <c r="AB692" s="3"/>
      <c r="AD692" s="44"/>
      <c r="AO692" s="3"/>
      <c r="AP692" s="3"/>
      <c r="AQ692" s="3"/>
      <c r="AR692" s="3"/>
      <c r="AS692" s="3"/>
      <c r="AT692" s="28"/>
      <c r="AU692" s="28"/>
      <c r="AV692" s="3"/>
      <c r="AX692" s="44"/>
      <c r="BC692" s="44"/>
    </row>
    <row r="693" spans="1:55" ht="13">
      <c r="A693" s="3"/>
      <c r="B693" s="3"/>
      <c r="C693" s="3"/>
      <c r="D693" s="3"/>
      <c r="E693" s="3"/>
      <c r="F693" s="28"/>
      <c r="G693" s="28"/>
      <c r="H693" s="3"/>
      <c r="I693" s="3"/>
      <c r="J693" s="44"/>
      <c r="U693" s="3"/>
      <c r="V693" s="3"/>
      <c r="W693" s="3"/>
      <c r="X693" s="3"/>
      <c r="Y693" s="3"/>
      <c r="Z693" s="28"/>
      <c r="AA693" s="28"/>
      <c r="AB693" s="3"/>
      <c r="AD693" s="44"/>
      <c r="AO693" s="3"/>
      <c r="AP693" s="3"/>
      <c r="AQ693" s="3"/>
      <c r="AR693" s="3"/>
      <c r="AS693" s="3"/>
      <c r="AT693" s="28"/>
      <c r="AU693" s="28"/>
      <c r="AV693" s="3"/>
      <c r="AX693" s="44"/>
      <c r="BC693" s="44"/>
    </row>
    <row r="694" spans="1:55" ht="13">
      <c r="A694" s="3"/>
      <c r="B694" s="3"/>
      <c r="C694" s="3"/>
      <c r="D694" s="3"/>
      <c r="E694" s="3"/>
      <c r="F694" s="28"/>
      <c r="G694" s="28"/>
      <c r="H694" s="3"/>
      <c r="I694" s="3"/>
      <c r="J694" s="44"/>
      <c r="U694" s="3"/>
      <c r="V694" s="3"/>
      <c r="W694" s="3"/>
      <c r="X694" s="3"/>
      <c r="Y694" s="3"/>
      <c r="Z694" s="28"/>
      <c r="AA694" s="28"/>
      <c r="AB694" s="3"/>
      <c r="AD694" s="44"/>
      <c r="AO694" s="3"/>
      <c r="AP694" s="3"/>
      <c r="AQ694" s="3"/>
      <c r="AR694" s="3"/>
      <c r="AS694" s="3"/>
      <c r="AT694" s="28"/>
      <c r="AU694" s="28"/>
      <c r="AV694" s="3"/>
      <c r="AX694" s="44"/>
      <c r="BC694" s="44"/>
    </row>
    <row r="695" spans="1:55" ht="13">
      <c r="A695" s="3"/>
      <c r="B695" s="3"/>
      <c r="C695" s="3"/>
      <c r="D695" s="3"/>
      <c r="E695" s="3"/>
      <c r="F695" s="28"/>
      <c r="G695" s="28"/>
      <c r="H695" s="3"/>
      <c r="I695" s="3"/>
      <c r="J695" s="44"/>
      <c r="U695" s="3"/>
      <c r="V695" s="3"/>
      <c r="W695" s="3"/>
      <c r="X695" s="3"/>
      <c r="Y695" s="3"/>
      <c r="Z695" s="28"/>
      <c r="AA695" s="28"/>
      <c r="AB695" s="3"/>
      <c r="AD695" s="44"/>
      <c r="AO695" s="3"/>
      <c r="AP695" s="3"/>
      <c r="AQ695" s="3"/>
      <c r="AR695" s="3"/>
      <c r="AS695" s="3"/>
      <c r="AT695" s="28"/>
      <c r="AU695" s="28"/>
      <c r="AV695" s="3"/>
      <c r="AX695" s="44"/>
      <c r="BC695" s="44"/>
    </row>
    <row r="696" spans="1:55" ht="13">
      <c r="A696" s="3"/>
      <c r="B696" s="3"/>
      <c r="C696" s="3"/>
      <c r="D696" s="3"/>
      <c r="E696" s="3"/>
      <c r="F696" s="28"/>
      <c r="G696" s="28"/>
      <c r="H696" s="3"/>
      <c r="I696" s="3"/>
      <c r="J696" s="44"/>
      <c r="U696" s="3"/>
      <c r="V696" s="3"/>
      <c r="W696" s="3"/>
      <c r="X696" s="3"/>
      <c r="Y696" s="3"/>
      <c r="Z696" s="28"/>
      <c r="AA696" s="28"/>
      <c r="AB696" s="3"/>
      <c r="AD696" s="44"/>
      <c r="AO696" s="3"/>
      <c r="AP696" s="3"/>
      <c r="AQ696" s="3"/>
      <c r="AR696" s="3"/>
      <c r="AS696" s="3"/>
      <c r="AT696" s="28"/>
      <c r="AU696" s="28"/>
      <c r="AV696" s="3"/>
      <c r="AX696" s="44"/>
      <c r="BC696" s="44"/>
    </row>
    <row r="697" spans="1:55" ht="13">
      <c r="A697" s="3"/>
      <c r="B697" s="3"/>
      <c r="C697" s="3"/>
      <c r="D697" s="3"/>
      <c r="E697" s="3"/>
      <c r="F697" s="28"/>
      <c r="G697" s="28"/>
      <c r="H697" s="3"/>
      <c r="I697" s="3"/>
      <c r="J697" s="44"/>
      <c r="U697" s="3"/>
      <c r="V697" s="3"/>
      <c r="W697" s="3"/>
      <c r="X697" s="3"/>
      <c r="Y697" s="3"/>
      <c r="Z697" s="28"/>
      <c r="AA697" s="28"/>
      <c r="AB697" s="3"/>
      <c r="AD697" s="44"/>
      <c r="AO697" s="3"/>
      <c r="AP697" s="3"/>
      <c r="AQ697" s="3"/>
      <c r="AR697" s="3"/>
      <c r="AS697" s="3"/>
      <c r="AT697" s="28"/>
      <c r="AU697" s="28"/>
      <c r="AV697" s="3"/>
      <c r="AX697" s="44"/>
      <c r="BC697" s="44"/>
    </row>
    <row r="698" spans="1:55" ht="13">
      <c r="A698" s="3"/>
      <c r="B698" s="3"/>
      <c r="C698" s="3"/>
      <c r="D698" s="3"/>
      <c r="E698" s="3"/>
      <c r="F698" s="28"/>
      <c r="G698" s="28"/>
      <c r="H698" s="3"/>
      <c r="I698" s="3"/>
      <c r="J698" s="44"/>
      <c r="U698" s="3"/>
      <c r="V698" s="3"/>
      <c r="W698" s="3"/>
      <c r="X698" s="3"/>
      <c r="Y698" s="3"/>
      <c r="Z698" s="28"/>
      <c r="AA698" s="28"/>
      <c r="AB698" s="3"/>
      <c r="AD698" s="44"/>
      <c r="AO698" s="3"/>
      <c r="AP698" s="3"/>
      <c r="AQ698" s="3"/>
      <c r="AR698" s="3"/>
      <c r="AS698" s="3"/>
      <c r="AT698" s="28"/>
      <c r="AU698" s="28"/>
      <c r="AV698" s="3"/>
      <c r="AX698" s="44"/>
      <c r="BC698" s="44"/>
    </row>
    <row r="699" spans="1:55" ht="13">
      <c r="A699" s="3"/>
      <c r="B699" s="3"/>
      <c r="C699" s="3"/>
      <c r="D699" s="3"/>
      <c r="E699" s="3"/>
      <c r="F699" s="28"/>
      <c r="G699" s="28"/>
      <c r="H699" s="3"/>
      <c r="I699" s="3"/>
      <c r="J699" s="44"/>
      <c r="U699" s="3"/>
      <c r="V699" s="3"/>
      <c r="W699" s="3"/>
      <c r="X699" s="3"/>
      <c r="Y699" s="3"/>
      <c r="Z699" s="28"/>
      <c r="AA699" s="28"/>
      <c r="AB699" s="3"/>
      <c r="AD699" s="44"/>
      <c r="AO699" s="3"/>
      <c r="AP699" s="3"/>
      <c r="AQ699" s="3"/>
      <c r="AR699" s="3"/>
      <c r="AS699" s="3"/>
      <c r="AT699" s="28"/>
      <c r="AU699" s="28"/>
      <c r="AV699" s="3"/>
      <c r="AX699" s="44"/>
      <c r="BC699" s="44"/>
    </row>
    <row r="700" spans="1:55" ht="13">
      <c r="A700" s="3"/>
      <c r="B700" s="3"/>
      <c r="C700" s="3"/>
      <c r="D700" s="3"/>
      <c r="E700" s="3"/>
      <c r="F700" s="28"/>
      <c r="G700" s="28"/>
      <c r="H700" s="3"/>
      <c r="I700" s="3"/>
      <c r="J700" s="44"/>
      <c r="U700" s="3"/>
      <c r="V700" s="3"/>
      <c r="W700" s="3"/>
      <c r="X700" s="3"/>
      <c r="Y700" s="3"/>
      <c r="Z700" s="28"/>
      <c r="AA700" s="28"/>
      <c r="AB700" s="3"/>
      <c r="AD700" s="44"/>
      <c r="AO700" s="3"/>
      <c r="AP700" s="3"/>
      <c r="AQ700" s="3"/>
      <c r="AR700" s="3"/>
      <c r="AS700" s="3"/>
      <c r="AT700" s="28"/>
      <c r="AU700" s="28"/>
      <c r="AV700" s="3"/>
      <c r="AX700" s="44"/>
      <c r="BC700" s="44"/>
    </row>
    <row r="701" spans="1:55" ht="13">
      <c r="A701" s="3"/>
      <c r="B701" s="3"/>
      <c r="C701" s="3"/>
      <c r="D701" s="3"/>
      <c r="E701" s="3"/>
      <c r="F701" s="28"/>
      <c r="G701" s="28"/>
      <c r="H701" s="3"/>
      <c r="I701" s="3"/>
      <c r="J701" s="44"/>
      <c r="U701" s="3"/>
      <c r="V701" s="3"/>
      <c r="W701" s="3"/>
      <c r="X701" s="3"/>
      <c r="Y701" s="3"/>
      <c r="Z701" s="28"/>
      <c r="AA701" s="28"/>
      <c r="AB701" s="3"/>
      <c r="AD701" s="44"/>
      <c r="AO701" s="3"/>
      <c r="AP701" s="3"/>
      <c r="AQ701" s="3"/>
      <c r="AR701" s="3"/>
      <c r="AS701" s="3"/>
      <c r="AT701" s="28"/>
      <c r="AU701" s="28"/>
      <c r="AV701" s="3"/>
      <c r="AX701" s="44"/>
      <c r="BC701" s="44"/>
    </row>
    <row r="702" spans="1:55" ht="13">
      <c r="A702" s="3"/>
      <c r="B702" s="3"/>
      <c r="C702" s="3"/>
      <c r="D702" s="3"/>
      <c r="E702" s="3"/>
      <c r="F702" s="28"/>
      <c r="G702" s="28"/>
      <c r="H702" s="3"/>
      <c r="I702" s="3"/>
      <c r="J702" s="44"/>
      <c r="U702" s="3"/>
      <c r="V702" s="3"/>
      <c r="W702" s="3"/>
      <c r="X702" s="3"/>
      <c r="Y702" s="3"/>
      <c r="Z702" s="28"/>
      <c r="AA702" s="28"/>
      <c r="AB702" s="3"/>
      <c r="AD702" s="44"/>
      <c r="AO702" s="3"/>
      <c r="AP702" s="3"/>
      <c r="AQ702" s="3"/>
      <c r="AR702" s="3"/>
      <c r="AS702" s="3"/>
      <c r="AT702" s="28"/>
      <c r="AU702" s="28"/>
      <c r="AV702" s="3"/>
      <c r="AX702" s="44"/>
      <c r="BC702" s="44"/>
    </row>
    <row r="703" spans="1:55" ht="13">
      <c r="A703" s="3"/>
      <c r="B703" s="3"/>
      <c r="C703" s="3"/>
      <c r="D703" s="3"/>
      <c r="E703" s="3"/>
      <c r="F703" s="28"/>
      <c r="G703" s="28"/>
      <c r="H703" s="3"/>
      <c r="I703" s="3"/>
      <c r="J703" s="44"/>
      <c r="U703" s="3"/>
      <c r="V703" s="3"/>
      <c r="W703" s="3"/>
      <c r="X703" s="3"/>
      <c r="Y703" s="3"/>
      <c r="Z703" s="28"/>
      <c r="AA703" s="28"/>
      <c r="AB703" s="3"/>
      <c r="AD703" s="44"/>
      <c r="AO703" s="3"/>
      <c r="AP703" s="3"/>
      <c r="AQ703" s="3"/>
      <c r="AR703" s="3"/>
      <c r="AS703" s="3"/>
      <c r="AT703" s="28"/>
      <c r="AU703" s="28"/>
      <c r="AV703" s="3"/>
      <c r="AX703" s="44"/>
      <c r="BC703" s="44"/>
    </row>
    <row r="704" spans="1:55" ht="13">
      <c r="A704" s="3"/>
      <c r="B704" s="3"/>
      <c r="C704" s="3"/>
      <c r="D704" s="3"/>
      <c r="E704" s="3"/>
      <c r="F704" s="28"/>
      <c r="G704" s="28"/>
      <c r="H704" s="3"/>
      <c r="I704" s="3"/>
      <c r="J704" s="44"/>
      <c r="U704" s="3"/>
      <c r="V704" s="3"/>
      <c r="W704" s="3"/>
      <c r="X704" s="3"/>
      <c r="Y704" s="3"/>
      <c r="Z704" s="28"/>
      <c r="AA704" s="28"/>
      <c r="AB704" s="3"/>
      <c r="AD704" s="44"/>
      <c r="AO704" s="3"/>
      <c r="AP704" s="3"/>
      <c r="AQ704" s="3"/>
      <c r="AR704" s="3"/>
      <c r="AS704" s="3"/>
      <c r="AT704" s="28"/>
      <c r="AU704" s="28"/>
      <c r="AV704" s="3"/>
      <c r="AX704" s="44"/>
      <c r="BC704" s="44"/>
    </row>
    <row r="705" spans="1:55" ht="13">
      <c r="A705" s="3"/>
      <c r="B705" s="3"/>
      <c r="C705" s="3"/>
      <c r="D705" s="3"/>
      <c r="E705" s="3"/>
      <c r="F705" s="28"/>
      <c r="G705" s="28"/>
      <c r="H705" s="3"/>
      <c r="I705" s="3"/>
      <c r="J705" s="44"/>
      <c r="U705" s="3"/>
      <c r="V705" s="3"/>
      <c r="W705" s="3"/>
      <c r="X705" s="3"/>
      <c r="Y705" s="3"/>
      <c r="Z705" s="28"/>
      <c r="AA705" s="28"/>
      <c r="AB705" s="3"/>
      <c r="AD705" s="44"/>
      <c r="AO705" s="3"/>
      <c r="AP705" s="3"/>
      <c r="AQ705" s="3"/>
      <c r="AR705" s="3"/>
      <c r="AS705" s="3"/>
      <c r="AT705" s="28"/>
      <c r="AU705" s="28"/>
      <c r="AV705" s="3"/>
      <c r="AX705" s="44"/>
      <c r="BC705" s="44"/>
    </row>
    <row r="706" spans="1:55" ht="13">
      <c r="A706" s="3"/>
      <c r="B706" s="3"/>
      <c r="C706" s="3"/>
      <c r="D706" s="3"/>
      <c r="E706" s="3"/>
      <c r="F706" s="28"/>
      <c r="G706" s="28"/>
      <c r="H706" s="3"/>
      <c r="I706" s="3"/>
      <c r="J706" s="44"/>
      <c r="U706" s="3"/>
      <c r="V706" s="3"/>
      <c r="W706" s="3"/>
      <c r="X706" s="3"/>
      <c r="Y706" s="3"/>
      <c r="Z706" s="28"/>
      <c r="AA706" s="28"/>
      <c r="AB706" s="3"/>
      <c r="AD706" s="44"/>
      <c r="AO706" s="3"/>
      <c r="AP706" s="3"/>
      <c r="AQ706" s="3"/>
      <c r="AR706" s="3"/>
      <c r="AS706" s="3"/>
      <c r="AT706" s="28"/>
      <c r="AU706" s="28"/>
      <c r="AV706" s="3"/>
      <c r="AX706" s="44"/>
      <c r="BC706" s="44"/>
    </row>
    <row r="707" spans="1:55" ht="13">
      <c r="A707" s="3"/>
      <c r="B707" s="3"/>
      <c r="C707" s="3"/>
      <c r="D707" s="3"/>
      <c r="E707" s="3"/>
      <c r="F707" s="28"/>
      <c r="G707" s="28"/>
      <c r="H707" s="3"/>
      <c r="I707" s="3"/>
      <c r="J707" s="44"/>
      <c r="U707" s="3"/>
      <c r="V707" s="3"/>
      <c r="W707" s="3"/>
      <c r="X707" s="3"/>
      <c r="Y707" s="3"/>
      <c r="Z707" s="28"/>
      <c r="AA707" s="28"/>
      <c r="AB707" s="3"/>
      <c r="AD707" s="44"/>
      <c r="AO707" s="3"/>
      <c r="AP707" s="3"/>
      <c r="AQ707" s="3"/>
      <c r="AR707" s="3"/>
      <c r="AS707" s="3"/>
      <c r="AT707" s="28"/>
      <c r="AU707" s="28"/>
      <c r="AV707" s="3"/>
      <c r="AX707" s="44"/>
      <c r="BC707" s="44"/>
    </row>
    <row r="708" spans="1:55" ht="13">
      <c r="A708" s="3"/>
      <c r="B708" s="3"/>
      <c r="C708" s="3"/>
      <c r="D708" s="3"/>
      <c r="E708" s="3"/>
      <c r="F708" s="28"/>
      <c r="G708" s="28"/>
      <c r="H708" s="3"/>
      <c r="I708" s="3"/>
      <c r="J708" s="44"/>
      <c r="U708" s="3"/>
      <c r="V708" s="3"/>
      <c r="W708" s="3"/>
      <c r="X708" s="3"/>
      <c r="Y708" s="3"/>
      <c r="Z708" s="28"/>
      <c r="AA708" s="28"/>
      <c r="AB708" s="3"/>
      <c r="AD708" s="44"/>
      <c r="AO708" s="3"/>
      <c r="AP708" s="3"/>
      <c r="AQ708" s="3"/>
      <c r="AR708" s="3"/>
      <c r="AS708" s="3"/>
      <c r="AT708" s="28"/>
      <c r="AU708" s="28"/>
      <c r="AV708" s="3"/>
      <c r="AX708" s="44"/>
      <c r="BC708" s="44"/>
    </row>
    <row r="709" spans="1:55" ht="13">
      <c r="A709" s="3"/>
      <c r="B709" s="3"/>
      <c r="C709" s="3"/>
      <c r="D709" s="3"/>
      <c r="E709" s="3"/>
      <c r="F709" s="28"/>
      <c r="G709" s="28"/>
      <c r="H709" s="3"/>
      <c r="I709" s="3"/>
      <c r="J709" s="44"/>
      <c r="U709" s="3"/>
      <c r="V709" s="3"/>
      <c r="W709" s="3"/>
      <c r="X709" s="3"/>
      <c r="Y709" s="3"/>
      <c r="Z709" s="28"/>
      <c r="AA709" s="28"/>
      <c r="AB709" s="3"/>
      <c r="AD709" s="44"/>
      <c r="AO709" s="3"/>
      <c r="AP709" s="3"/>
      <c r="AQ709" s="3"/>
      <c r="AR709" s="3"/>
      <c r="AS709" s="3"/>
      <c r="AT709" s="28"/>
      <c r="AU709" s="28"/>
      <c r="AV709" s="3"/>
      <c r="AX709" s="44"/>
      <c r="BC709" s="44"/>
    </row>
    <row r="710" spans="1:55" ht="13">
      <c r="A710" s="3"/>
      <c r="B710" s="3"/>
      <c r="C710" s="3"/>
      <c r="D710" s="3"/>
      <c r="E710" s="3"/>
      <c r="F710" s="28"/>
      <c r="G710" s="28"/>
      <c r="H710" s="3"/>
      <c r="I710" s="3"/>
      <c r="J710" s="44"/>
      <c r="U710" s="3"/>
      <c r="V710" s="3"/>
      <c r="W710" s="3"/>
      <c r="X710" s="3"/>
      <c r="Y710" s="3"/>
      <c r="Z710" s="28"/>
      <c r="AA710" s="28"/>
      <c r="AB710" s="3"/>
      <c r="AD710" s="44"/>
      <c r="AO710" s="3"/>
      <c r="AP710" s="3"/>
      <c r="AQ710" s="3"/>
      <c r="AR710" s="3"/>
      <c r="AS710" s="3"/>
      <c r="AT710" s="28"/>
      <c r="AU710" s="28"/>
      <c r="AV710" s="3"/>
      <c r="AX710" s="44"/>
      <c r="BC710" s="44"/>
    </row>
    <row r="711" spans="1:55" ht="13">
      <c r="A711" s="3"/>
      <c r="B711" s="3"/>
      <c r="C711" s="3"/>
      <c r="D711" s="3"/>
      <c r="E711" s="3"/>
      <c r="F711" s="28"/>
      <c r="G711" s="28"/>
      <c r="H711" s="3"/>
      <c r="I711" s="3"/>
      <c r="J711" s="44"/>
      <c r="U711" s="3"/>
      <c r="V711" s="3"/>
      <c r="W711" s="3"/>
      <c r="X711" s="3"/>
      <c r="Y711" s="3"/>
      <c r="Z711" s="28"/>
      <c r="AA711" s="28"/>
      <c r="AB711" s="3"/>
      <c r="AD711" s="44"/>
      <c r="AO711" s="3"/>
      <c r="AP711" s="3"/>
      <c r="AQ711" s="3"/>
      <c r="AR711" s="3"/>
      <c r="AS711" s="3"/>
      <c r="AT711" s="28"/>
      <c r="AU711" s="28"/>
      <c r="AV711" s="3"/>
      <c r="AX711" s="44"/>
      <c r="BC711" s="44"/>
    </row>
    <row r="712" spans="1:55" ht="13">
      <c r="A712" s="3"/>
      <c r="B712" s="3"/>
      <c r="C712" s="3"/>
      <c r="D712" s="3"/>
      <c r="E712" s="3"/>
      <c r="F712" s="28"/>
      <c r="G712" s="28"/>
      <c r="H712" s="3"/>
      <c r="I712" s="3"/>
      <c r="J712" s="44"/>
      <c r="U712" s="3"/>
      <c r="V712" s="3"/>
      <c r="W712" s="3"/>
      <c r="X712" s="3"/>
      <c r="Y712" s="3"/>
      <c r="Z712" s="28"/>
      <c r="AA712" s="28"/>
      <c r="AB712" s="3"/>
      <c r="AD712" s="44"/>
      <c r="AO712" s="3"/>
      <c r="AP712" s="3"/>
      <c r="AQ712" s="3"/>
      <c r="AR712" s="3"/>
      <c r="AS712" s="3"/>
      <c r="AT712" s="28"/>
      <c r="AU712" s="28"/>
      <c r="AV712" s="3"/>
      <c r="AX712" s="44"/>
      <c r="BC712" s="44"/>
    </row>
    <row r="713" spans="1:55" ht="13">
      <c r="A713" s="3"/>
      <c r="B713" s="3"/>
      <c r="C713" s="3"/>
      <c r="D713" s="3"/>
      <c r="E713" s="3"/>
      <c r="F713" s="28"/>
      <c r="G713" s="28"/>
      <c r="H713" s="3"/>
      <c r="I713" s="3"/>
      <c r="J713" s="44"/>
      <c r="U713" s="3"/>
      <c r="V713" s="3"/>
      <c r="W713" s="3"/>
      <c r="X713" s="3"/>
      <c r="Y713" s="3"/>
      <c r="Z713" s="28"/>
      <c r="AA713" s="28"/>
      <c r="AB713" s="3"/>
      <c r="AD713" s="44"/>
      <c r="AO713" s="3"/>
      <c r="AP713" s="3"/>
      <c r="AQ713" s="3"/>
      <c r="AR713" s="3"/>
      <c r="AS713" s="3"/>
      <c r="AT713" s="28"/>
      <c r="AU713" s="28"/>
      <c r="AV713" s="3"/>
      <c r="AX713" s="44"/>
      <c r="BC713" s="44"/>
    </row>
    <row r="714" spans="1:55" ht="13">
      <c r="A714" s="3"/>
      <c r="B714" s="3"/>
      <c r="C714" s="3"/>
      <c r="D714" s="3"/>
      <c r="E714" s="3"/>
      <c r="F714" s="28"/>
      <c r="G714" s="28"/>
      <c r="H714" s="3"/>
      <c r="I714" s="3"/>
      <c r="J714" s="44"/>
      <c r="U714" s="3"/>
      <c r="V714" s="3"/>
      <c r="W714" s="3"/>
      <c r="X714" s="3"/>
      <c r="Y714" s="3"/>
      <c r="Z714" s="28"/>
      <c r="AA714" s="28"/>
      <c r="AB714" s="3"/>
      <c r="AD714" s="44"/>
      <c r="AO714" s="3"/>
      <c r="AP714" s="3"/>
      <c r="AQ714" s="3"/>
      <c r="AR714" s="3"/>
      <c r="AS714" s="3"/>
      <c r="AT714" s="28"/>
      <c r="AU714" s="28"/>
      <c r="AV714" s="3"/>
      <c r="AX714" s="44"/>
      <c r="BC714" s="44"/>
    </row>
    <row r="715" spans="1:55" ht="13">
      <c r="A715" s="3"/>
      <c r="B715" s="3"/>
      <c r="C715" s="3"/>
      <c r="D715" s="3"/>
      <c r="E715" s="3"/>
      <c r="F715" s="28"/>
      <c r="G715" s="28"/>
      <c r="H715" s="3"/>
      <c r="I715" s="3"/>
      <c r="J715" s="44"/>
      <c r="U715" s="3"/>
      <c r="V715" s="3"/>
      <c r="W715" s="3"/>
      <c r="X715" s="3"/>
      <c r="Y715" s="3"/>
      <c r="Z715" s="28"/>
      <c r="AA715" s="28"/>
      <c r="AB715" s="3"/>
      <c r="AD715" s="44"/>
      <c r="AO715" s="3"/>
      <c r="AP715" s="3"/>
      <c r="AQ715" s="3"/>
      <c r="AR715" s="3"/>
      <c r="AS715" s="3"/>
      <c r="AT715" s="28"/>
      <c r="AU715" s="28"/>
      <c r="AV715" s="3"/>
      <c r="AX715" s="44"/>
      <c r="BC715" s="44"/>
    </row>
    <row r="716" spans="1:55" ht="13">
      <c r="A716" s="3"/>
      <c r="B716" s="3"/>
      <c r="C716" s="3"/>
      <c r="D716" s="3"/>
      <c r="E716" s="3"/>
      <c r="F716" s="28"/>
      <c r="G716" s="28"/>
      <c r="H716" s="3"/>
      <c r="I716" s="3"/>
      <c r="J716" s="44"/>
      <c r="U716" s="3"/>
      <c r="V716" s="3"/>
      <c r="W716" s="3"/>
      <c r="X716" s="3"/>
      <c r="Y716" s="3"/>
      <c r="Z716" s="28"/>
      <c r="AA716" s="28"/>
      <c r="AB716" s="3"/>
      <c r="AD716" s="44"/>
      <c r="AO716" s="3"/>
      <c r="AP716" s="3"/>
      <c r="AQ716" s="3"/>
      <c r="AR716" s="3"/>
      <c r="AS716" s="3"/>
      <c r="AT716" s="28"/>
      <c r="AU716" s="28"/>
      <c r="AV716" s="3"/>
      <c r="AX716" s="44"/>
      <c r="BC716" s="44"/>
    </row>
    <row r="717" spans="1:55" ht="13">
      <c r="A717" s="3"/>
      <c r="B717" s="3"/>
      <c r="C717" s="3"/>
      <c r="D717" s="3"/>
      <c r="E717" s="3"/>
      <c r="F717" s="28"/>
      <c r="G717" s="28"/>
      <c r="H717" s="3"/>
      <c r="I717" s="3"/>
      <c r="J717" s="44"/>
      <c r="U717" s="3"/>
      <c r="V717" s="3"/>
      <c r="W717" s="3"/>
      <c r="X717" s="3"/>
      <c r="Y717" s="3"/>
      <c r="Z717" s="28"/>
      <c r="AA717" s="28"/>
      <c r="AB717" s="3"/>
      <c r="AD717" s="44"/>
      <c r="AO717" s="3"/>
      <c r="AP717" s="3"/>
      <c r="AQ717" s="3"/>
      <c r="AR717" s="3"/>
      <c r="AS717" s="3"/>
      <c r="AT717" s="28"/>
      <c r="AU717" s="28"/>
      <c r="AV717" s="3"/>
      <c r="AX717" s="44"/>
      <c r="BC717" s="44"/>
    </row>
    <row r="718" spans="1:55" ht="13">
      <c r="A718" s="3"/>
      <c r="B718" s="3"/>
      <c r="C718" s="3"/>
      <c r="D718" s="3"/>
      <c r="E718" s="3"/>
      <c r="F718" s="28"/>
      <c r="G718" s="28"/>
      <c r="H718" s="3"/>
      <c r="I718" s="3"/>
      <c r="J718" s="44"/>
      <c r="U718" s="3"/>
      <c r="V718" s="3"/>
      <c r="W718" s="3"/>
      <c r="X718" s="3"/>
      <c r="Y718" s="3"/>
      <c r="Z718" s="28"/>
      <c r="AA718" s="28"/>
      <c r="AB718" s="3"/>
      <c r="AD718" s="44"/>
      <c r="AO718" s="3"/>
      <c r="AP718" s="3"/>
      <c r="AQ718" s="3"/>
      <c r="AR718" s="3"/>
      <c r="AS718" s="3"/>
      <c r="AT718" s="28"/>
      <c r="AU718" s="28"/>
      <c r="AV718" s="3"/>
      <c r="AX718" s="44"/>
      <c r="BC718" s="44"/>
    </row>
    <row r="719" spans="1:55" ht="13">
      <c r="A719" s="3"/>
      <c r="B719" s="3"/>
      <c r="C719" s="3"/>
      <c r="D719" s="3"/>
      <c r="E719" s="3"/>
      <c r="F719" s="28"/>
      <c r="G719" s="28"/>
      <c r="H719" s="3"/>
      <c r="I719" s="3"/>
      <c r="J719" s="44"/>
      <c r="U719" s="3"/>
      <c r="V719" s="3"/>
      <c r="W719" s="3"/>
      <c r="X719" s="3"/>
      <c r="Y719" s="3"/>
      <c r="Z719" s="28"/>
      <c r="AA719" s="28"/>
      <c r="AB719" s="3"/>
      <c r="AD719" s="44"/>
      <c r="AO719" s="3"/>
      <c r="AP719" s="3"/>
      <c r="AQ719" s="3"/>
      <c r="AR719" s="3"/>
      <c r="AS719" s="3"/>
      <c r="AT719" s="28"/>
      <c r="AU719" s="28"/>
      <c r="AV719" s="3"/>
      <c r="AX719" s="44"/>
      <c r="BC719" s="44"/>
    </row>
    <row r="720" spans="1:55" ht="13">
      <c r="A720" s="3"/>
      <c r="B720" s="3"/>
      <c r="C720" s="3"/>
      <c r="D720" s="3"/>
      <c r="E720" s="3"/>
      <c r="F720" s="28"/>
      <c r="G720" s="28"/>
      <c r="H720" s="3"/>
      <c r="I720" s="3"/>
      <c r="J720" s="44"/>
      <c r="U720" s="3"/>
      <c r="V720" s="3"/>
      <c r="W720" s="3"/>
      <c r="X720" s="3"/>
      <c r="Y720" s="3"/>
      <c r="Z720" s="28"/>
      <c r="AA720" s="28"/>
      <c r="AB720" s="3"/>
      <c r="AD720" s="44"/>
      <c r="AO720" s="3"/>
      <c r="AP720" s="3"/>
      <c r="AQ720" s="3"/>
      <c r="AR720" s="3"/>
      <c r="AS720" s="3"/>
      <c r="AT720" s="28"/>
      <c r="AU720" s="28"/>
      <c r="AV720" s="3"/>
      <c r="AX720" s="44"/>
      <c r="BC720" s="44"/>
    </row>
    <row r="721" spans="1:55" ht="13">
      <c r="A721" s="3"/>
      <c r="B721" s="3"/>
      <c r="C721" s="3"/>
      <c r="D721" s="3"/>
      <c r="E721" s="3"/>
      <c r="F721" s="28"/>
      <c r="G721" s="28"/>
      <c r="H721" s="3"/>
      <c r="I721" s="3"/>
      <c r="J721" s="44"/>
      <c r="U721" s="3"/>
      <c r="V721" s="3"/>
      <c r="W721" s="3"/>
      <c r="X721" s="3"/>
      <c r="Y721" s="3"/>
      <c r="Z721" s="28"/>
      <c r="AA721" s="28"/>
      <c r="AB721" s="3"/>
      <c r="AD721" s="44"/>
      <c r="AO721" s="3"/>
      <c r="AP721" s="3"/>
      <c r="AQ721" s="3"/>
      <c r="AR721" s="3"/>
      <c r="AS721" s="3"/>
      <c r="AT721" s="28"/>
      <c r="AU721" s="28"/>
      <c r="AV721" s="3"/>
      <c r="AX721" s="44"/>
      <c r="BC721" s="44"/>
    </row>
    <row r="722" spans="1:55" ht="13">
      <c r="A722" s="3"/>
      <c r="B722" s="3"/>
      <c r="C722" s="3"/>
      <c r="D722" s="3"/>
      <c r="E722" s="3"/>
      <c r="F722" s="28"/>
      <c r="G722" s="28"/>
      <c r="H722" s="3"/>
      <c r="I722" s="3"/>
      <c r="J722" s="44"/>
      <c r="U722" s="3"/>
      <c r="V722" s="3"/>
      <c r="W722" s="3"/>
      <c r="X722" s="3"/>
      <c r="Y722" s="3"/>
      <c r="Z722" s="28"/>
      <c r="AA722" s="28"/>
      <c r="AB722" s="3"/>
      <c r="AD722" s="44"/>
      <c r="AO722" s="3"/>
      <c r="AP722" s="3"/>
      <c r="AQ722" s="3"/>
      <c r="AR722" s="3"/>
      <c r="AS722" s="3"/>
      <c r="AT722" s="28"/>
      <c r="AU722" s="28"/>
      <c r="AV722" s="3"/>
      <c r="AX722" s="44"/>
      <c r="BC722" s="44"/>
    </row>
    <row r="723" spans="1:55" ht="13">
      <c r="A723" s="3"/>
      <c r="B723" s="3"/>
      <c r="C723" s="3"/>
      <c r="D723" s="3"/>
      <c r="E723" s="3"/>
      <c r="F723" s="28"/>
      <c r="G723" s="28"/>
      <c r="H723" s="3"/>
      <c r="I723" s="3"/>
      <c r="J723" s="44"/>
      <c r="U723" s="3"/>
      <c r="V723" s="3"/>
      <c r="W723" s="3"/>
      <c r="X723" s="3"/>
      <c r="Y723" s="3"/>
      <c r="Z723" s="28"/>
      <c r="AA723" s="28"/>
      <c r="AB723" s="3"/>
      <c r="AD723" s="44"/>
      <c r="AO723" s="3"/>
      <c r="AP723" s="3"/>
      <c r="AQ723" s="3"/>
      <c r="AR723" s="3"/>
      <c r="AS723" s="3"/>
      <c r="AT723" s="28"/>
      <c r="AU723" s="28"/>
      <c r="AV723" s="3"/>
      <c r="AX723" s="44"/>
      <c r="BC723" s="44"/>
    </row>
    <row r="724" spans="1:55" ht="13">
      <c r="A724" s="3"/>
      <c r="B724" s="3"/>
      <c r="C724" s="3"/>
      <c r="D724" s="3"/>
      <c r="E724" s="3"/>
      <c r="F724" s="28"/>
      <c r="G724" s="28"/>
      <c r="H724" s="3"/>
      <c r="I724" s="3"/>
      <c r="J724" s="44"/>
      <c r="U724" s="3"/>
      <c r="V724" s="3"/>
      <c r="W724" s="3"/>
      <c r="X724" s="3"/>
      <c r="Y724" s="3"/>
      <c r="Z724" s="28"/>
      <c r="AA724" s="28"/>
      <c r="AB724" s="3"/>
      <c r="AD724" s="44"/>
      <c r="AO724" s="3"/>
      <c r="AP724" s="3"/>
      <c r="AQ724" s="3"/>
      <c r="AR724" s="3"/>
      <c r="AS724" s="3"/>
      <c r="AT724" s="28"/>
      <c r="AU724" s="28"/>
      <c r="AV724" s="3"/>
      <c r="AX724" s="44"/>
      <c r="BC724" s="44"/>
    </row>
    <row r="725" spans="1:55" ht="13">
      <c r="A725" s="3"/>
      <c r="B725" s="3"/>
      <c r="C725" s="3"/>
      <c r="D725" s="3"/>
      <c r="E725" s="3"/>
      <c r="F725" s="28"/>
      <c r="G725" s="28"/>
      <c r="H725" s="3"/>
      <c r="I725" s="3"/>
      <c r="J725" s="44"/>
      <c r="U725" s="3"/>
      <c r="V725" s="3"/>
      <c r="W725" s="3"/>
      <c r="X725" s="3"/>
      <c r="Y725" s="3"/>
      <c r="Z725" s="28"/>
      <c r="AA725" s="28"/>
      <c r="AB725" s="3"/>
      <c r="AD725" s="44"/>
      <c r="AO725" s="3"/>
      <c r="AP725" s="3"/>
      <c r="AQ725" s="3"/>
      <c r="AR725" s="3"/>
      <c r="AS725" s="3"/>
      <c r="AT725" s="28"/>
      <c r="AU725" s="28"/>
      <c r="AV725" s="3"/>
      <c r="AX725" s="44"/>
      <c r="BC725" s="44"/>
    </row>
    <row r="726" spans="1:55" ht="13">
      <c r="A726" s="3"/>
      <c r="B726" s="3"/>
      <c r="C726" s="3"/>
      <c r="D726" s="3"/>
      <c r="E726" s="3"/>
      <c r="F726" s="28"/>
      <c r="G726" s="28"/>
      <c r="H726" s="3"/>
      <c r="I726" s="3"/>
      <c r="J726" s="44"/>
      <c r="U726" s="3"/>
      <c r="V726" s="3"/>
      <c r="W726" s="3"/>
      <c r="X726" s="3"/>
      <c r="Y726" s="3"/>
      <c r="Z726" s="28"/>
      <c r="AA726" s="28"/>
      <c r="AB726" s="3"/>
      <c r="AD726" s="44"/>
      <c r="AO726" s="3"/>
      <c r="AP726" s="3"/>
      <c r="AQ726" s="3"/>
      <c r="AR726" s="3"/>
      <c r="AS726" s="3"/>
      <c r="AT726" s="28"/>
      <c r="AU726" s="28"/>
      <c r="AV726" s="3"/>
      <c r="AX726" s="44"/>
      <c r="BC726" s="44"/>
    </row>
    <row r="727" spans="1:55" ht="13">
      <c r="A727" s="3"/>
      <c r="B727" s="3"/>
      <c r="C727" s="3"/>
      <c r="D727" s="3"/>
      <c r="E727" s="3"/>
      <c r="F727" s="28"/>
      <c r="G727" s="28"/>
      <c r="H727" s="3"/>
      <c r="I727" s="3"/>
      <c r="J727" s="44"/>
      <c r="U727" s="3"/>
      <c r="V727" s="3"/>
      <c r="W727" s="3"/>
      <c r="X727" s="3"/>
      <c r="Y727" s="3"/>
      <c r="Z727" s="28"/>
      <c r="AA727" s="28"/>
      <c r="AB727" s="3"/>
      <c r="AD727" s="44"/>
      <c r="AO727" s="3"/>
      <c r="AP727" s="3"/>
      <c r="AQ727" s="3"/>
      <c r="AR727" s="3"/>
      <c r="AS727" s="3"/>
      <c r="AT727" s="28"/>
      <c r="AU727" s="28"/>
      <c r="AV727" s="3"/>
      <c r="AX727" s="44"/>
      <c r="BC727" s="44"/>
    </row>
    <row r="728" spans="1:55" ht="13">
      <c r="A728" s="3"/>
      <c r="B728" s="3"/>
      <c r="C728" s="3"/>
      <c r="D728" s="3"/>
      <c r="E728" s="3"/>
      <c r="F728" s="28"/>
      <c r="G728" s="28"/>
      <c r="H728" s="3"/>
      <c r="I728" s="3"/>
      <c r="J728" s="44"/>
      <c r="U728" s="3"/>
      <c r="V728" s="3"/>
      <c r="W728" s="3"/>
      <c r="X728" s="3"/>
      <c r="Y728" s="3"/>
      <c r="Z728" s="28"/>
      <c r="AA728" s="28"/>
      <c r="AB728" s="3"/>
      <c r="AD728" s="44"/>
      <c r="AO728" s="3"/>
      <c r="AP728" s="3"/>
      <c r="AQ728" s="3"/>
      <c r="AR728" s="3"/>
      <c r="AS728" s="3"/>
      <c r="AT728" s="28"/>
      <c r="AU728" s="28"/>
      <c r="AV728" s="3"/>
      <c r="AX728" s="44"/>
      <c r="BC728" s="44"/>
    </row>
    <row r="729" spans="1:55" ht="13">
      <c r="A729" s="3"/>
      <c r="B729" s="3"/>
      <c r="C729" s="3"/>
      <c r="D729" s="3"/>
      <c r="E729" s="3"/>
      <c r="F729" s="28"/>
      <c r="G729" s="28"/>
      <c r="H729" s="3"/>
      <c r="I729" s="3"/>
      <c r="J729" s="44"/>
      <c r="U729" s="3"/>
      <c r="V729" s="3"/>
      <c r="W729" s="3"/>
      <c r="X729" s="3"/>
      <c r="Y729" s="3"/>
      <c r="Z729" s="28"/>
      <c r="AA729" s="28"/>
      <c r="AB729" s="3"/>
      <c r="AD729" s="44"/>
      <c r="AO729" s="3"/>
      <c r="AP729" s="3"/>
      <c r="AQ729" s="3"/>
      <c r="AR729" s="3"/>
      <c r="AS729" s="3"/>
      <c r="AT729" s="28"/>
      <c r="AU729" s="28"/>
      <c r="AV729" s="3"/>
      <c r="AX729" s="44"/>
      <c r="BC729" s="44"/>
    </row>
    <row r="730" spans="1:55" ht="13">
      <c r="A730" s="3"/>
      <c r="B730" s="3"/>
      <c r="C730" s="3"/>
      <c r="D730" s="3"/>
      <c r="E730" s="3"/>
      <c r="F730" s="28"/>
      <c r="G730" s="28"/>
      <c r="H730" s="3"/>
      <c r="I730" s="3"/>
      <c r="J730" s="44"/>
      <c r="U730" s="3"/>
      <c r="V730" s="3"/>
      <c r="W730" s="3"/>
      <c r="X730" s="3"/>
      <c r="Y730" s="3"/>
      <c r="Z730" s="28"/>
      <c r="AA730" s="28"/>
      <c r="AB730" s="3"/>
      <c r="AD730" s="44"/>
      <c r="AO730" s="3"/>
      <c r="AP730" s="3"/>
      <c r="AQ730" s="3"/>
      <c r="AR730" s="3"/>
      <c r="AS730" s="3"/>
      <c r="AT730" s="28"/>
      <c r="AU730" s="28"/>
      <c r="AV730" s="3"/>
      <c r="AX730" s="44"/>
      <c r="BC730" s="44"/>
    </row>
    <row r="731" spans="1:55" ht="13">
      <c r="A731" s="3"/>
      <c r="B731" s="3"/>
      <c r="C731" s="3"/>
      <c r="D731" s="3"/>
      <c r="E731" s="3"/>
      <c r="F731" s="28"/>
      <c r="G731" s="28"/>
      <c r="H731" s="3"/>
      <c r="I731" s="3"/>
      <c r="J731" s="44"/>
      <c r="U731" s="3"/>
      <c r="V731" s="3"/>
      <c r="W731" s="3"/>
      <c r="X731" s="3"/>
      <c r="Y731" s="3"/>
      <c r="Z731" s="28"/>
      <c r="AA731" s="28"/>
      <c r="AB731" s="3"/>
      <c r="AD731" s="44"/>
      <c r="AO731" s="3"/>
      <c r="AP731" s="3"/>
      <c r="AQ731" s="3"/>
      <c r="AR731" s="3"/>
      <c r="AS731" s="3"/>
      <c r="AT731" s="28"/>
      <c r="AU731" s="28"/>
      <c r="AV731" s="3"/>
      <c r="AX731" s="44"/>
      <c r="BC731" s="44"/>
    </row>
    <row r="732" spans="1:55" ht="13">
      <c r="A732" s="3"/>
      <c r="B732" s="3"/>
      <c r="C732" s="3"/>
      <c r="D732" s="3"/>
      <c r="E732" s="3"/>
      <c r="F732" s="28"/>
      <c r="G732" s="28"/>
      <c r="H732" s="3"/>
      <c r="I732" s="3"/>
      <c r="J732" s="44"/>
      <c r="U732" s="3"/>
      <c r="V732" s="3"/>
      <c r="W732" s="3"/>
      <c r="X732" s="3"/>
      <c r="Y732" s="3"/>
      <c r="Z732" s="28"/>
      <c r="AA732" s="28"/>
      <c r="AB732" s="3"/>
      <c r="AD732" s="44"/>
      <c r="AO732" s="3"/>
      <c r="AP732" s="3"/>
      <c r="AQ732" s="3"/>
      <c r="AR732" s="3"/>
      <c r="AS732" s="3"/>
      <c r="AT732" s="28"/>
      <c r="AU732" s="28"/>
      <c r="AV732" s="3"/>
      <c r="AX732" s="44"/>
      <c r="BC732" s="44"/>
    </row>
    <row r="733" spans="1:55" ht="13">
      <c r="A733" s="3"/>
      <c r="B733" s="3"/>
      <c r="C733" s="3"/>
      <c r="D733" s="3"/>
      <c r="E733" s="3"/>
      <c r="F733" s="28"/>
      <c r="G733" s="28"/>
      <c r="H733" s="3"/>
      <c r="I733" s="3"/>
      <c r="J733" s="44"/>
      <c r="U733" s="3"/>
      <c r="V733" s="3"/>
      <c r="W733" s="3"/>
      <c r="X733" s="3"/>
      <c r="Y733" s="3"/>
      <c r="Z733" s="28"/>
      <c r="AA733" s="28"/>
      <c r="AB733" s="3"/>
      <c r="AD733" s="44"/>
      <c r="AO733" s="3"/>
      <c r="AP733" s="3"/>
      <c r="AQ733" s="3"/>
      <c r="AR733" s="3"/>
      <c r="AS733" s="3"/>
      <c r="AT733" s="28"/>
      <c r="AU733" s="28"/>
      <c r="AV733" s="3"/>
      <c r="AX733" s="44"/>
      <c r="BC733" s="44"/>
    </row>
    <row r="734" spans="1:55" ht="13">
      <c r="A734" s="3"/>
      <c r="B734" s="3"/>
      <c r="C734" s="3"/>
      <c r="D734" s="3"/>
      <c r="E734" s="3"/>
      <c r="F734" s="28"/>
      <c r="G734" s="28"/>
      <c r="H734" s="3"/>
      <c r="I734" s="3"/>
      <c r="J734" s="44"/>
      <c r="U734" s="3"/>
      <c r="V734" s="3"/>
      <c r="W734" s="3"/>
      <c r="X734" s="3"/>
      <c r="Y734" s="3"/>
      <c r="Z734" s="28"/>
      <c r="AA734" s="28"/>
      <c r="AB734" s="3"/>
      <c r="AD734" s="44"/>
      <c r="AO734" s="3"/>
      <c r="AP734" s="3"/>
      <c r="AQ734" s="3"/>
      <c r="AR734" s="3"/>
      <c r="AS734" s="3"/>
      <c r="AT734" s="28"/>
      <c r="AU734" s="28"/>
      <c r="AV734" s="3"/>
      <c r="AX734" s="44"/>
      <c r="BC734" s="44"/>
    </row>
    <row r="735" spans="1:55" ht="13">
      <c r="A735" s="3"/>
      <c r="B735" s="3"/>
      <c r="C735" s="3"/>
      <c r="D735" s="3"/>
      <c r="E735" s="3"/>
      <c r="F735" s="28"/>
      <c r="G735" s="28"/>
      <c r="H735" s="3"/>
      <c r="I735" s="3"/>
      <c r="J735" s="44"/>
      <c r="U735" s="3"/>
      <c r="V735" s="3"/>
      <c r="W735" s="3"/>
      <c r="X735" s="3"/>
      <c r="Y735" s="3"/>
      <c r="Z735" s="28"/>
      <c r="AA735" s="28"/>
      <c r="AB735" s="3"/>
      <c r="AD735" s="44"/>
      <c r="AO735" s="3"/>
      <c r="AP735" s="3"/>
      <c r="AQ735" s="3"/>
      <c r="AR735" s="3"/>
      <c r="AS735" s="3"/>
      <c r="AT735" s="28"/>
      <c r="AU735" s="28"/>
      <c r="AV735" s="3"/>
      <c r="AX735" s="44"/>
      <c r="BC735" s="44"/>
    </row>
    <row r="736" spans="1:55" ht="13">
      <c r="A736" s="3"/>
      <c r="B736" s="3"/>
      <c r="C736" s="3"/>
      <c r="D736" s="3"/>
      <c r="E736" s="3"/>
      <c r="F736" s="28"/>
      <c r="G736" s="28"/>
      <c r="H736" s="3"/>
      <c r="I736" s="3"/>
      <c r="J736" s="44"/>
      <c r="U736" s="3"/>
      <c r="V736" s="3"/>
      <c r="W736" s="3"/>
      <c r="X736" s="3"/>
      <c r="Y736" s="3"/>
      <c r="Z736" s="28"/>
      <c r="AA736" s="28"/>
      <c r="AB736" s="3"/>
      <c r="AD736" s="44"/>
      <c r="AO736" s="3"/>
      <c r="AP736" s="3"/>
      <c r="AQ736" s="3"/>
      <c r="AR736" s="3"/>
      <c r="AS736" s="3"/>
      <c r="AT736" s="28"/>
      <c r="AU736" s="28"/>
      <c r="AV736" s="3"/>
      <c r="AX736" s="44"/>
      <c r="BC736" s="44"/>
    </row>
    <row r="737" spans="1:55" ht="13">
      <c r="A737" s="3"/>
      <c r="B737" s="3"/>
      <c r="C737" s="3"/>
      <c r="D737" s="3"/>
      <c r="E737" s="3"/>
      <c r="F737" s="28"/>
      <c r="G737" s="28"/>
      <c r="H737" s="3"/>
      <c r="I737" s="3"/>
      <c r="J737" s="44"/>
      <c r="U737" s="3"/>
      <c r="V737" s="3"/>
      <c r="W737" s="3"/>
      <c r="X737" s="3"/>
      <c r="Y737" s="3"/>
      <c r="Z737" s="28"/>
      <c r="AA737" s="28"/>
      <c r="AB737" s="3"/>
      <c r="AD737" s="44"/>
      <c r="AO737" s="3"/>
      <c r="AP737" s="3"/>
      <c r="AQ737" s="3"/>
      <c r="AR737" s="3"/>
      <c r="AS737" s="3"/>
      <c r="AT737" s="28"/>
      <c r="AU737" s="28"/>
      <c r="AV737" s="3"/>
      <c r="AX737" s="44"/>
      <c r="BC737" s="44"/>
    </row>
    <row r="738" spans="1:55" ht="13">
      <c r="A738" s="3"/>
      <c r="B738" s="3"/>
      <c r="C738" s="3"/>
      <c r="D738" s="3"/>
      <c r="E738" s="3"/>
      <c r="F738" s="28"/>
      <c r="G738" s="28"/>
      <c r="H738" s="3"/>
      <c r="I738" s="3"/>
      <c r="J738" s="44"/>
      <c r="U738" s="3"/>
      <c r="V738" s="3"/>
      <c r="W738" s="3"/>
      <c r="X738" s="3"/>
      <c r="Y738" s="3"/>
      <c r="Z738" s="28"/>
      <c r="AA738" s="28"/>
      <c r="AB738" s="3"/>
      <c r="AD738" s="44"/>
      <c r="AO738" s="3"/>
      <c r="AP738" s="3"/>
      <c r="AQ738" s="3"/>
      <c r="AR738" s="3"/>
      <c r="AS738" s="3"/>
      <c r="AT738" s="28"/>
      <c r="AU738" s="28"/>
      <c r="AV738" s="3"/>
      <c r="AX738" s="44"/>
      <c r="BC738" s="44"/>
    </row>
    <row r="739" spans="1:55" ht="13">
      <c r="A739" s="3"/>
      <c r="B739" s="3"/>
      <c r="C739" s="3"/>
      <c r="D739" s="3"/>
      <c r="E739" s="3"/>
      <c r="F739" s="28"/>
      <c r="G739" s="28"/>
      <c r="H739" s="3"/>
      <c r="I739" s="3"/>
      <c r="J739" s="44"/>
      <c r="U739" s="3"/>
      <c r="V739" s="3"/>
      <c r="W739" s="3"/>
      <c r="X739" s="3"/>
      <c r="Y739" s="3"/>
      <c r="Z739" s="28"/>
      <c r="AA739" s="28"/>
      <c r="AB739" s="3"/>
      <c r="AD739" s="44"/>
      <c r="AO739" s="3"/>
      <c r="AP739" s="3"/>
      <c r="AQ739" s="3"/>
      <c r="AR739" s="3"/>
      <c r="AS739" s="3"/>
      <c r="AT739" s="28"/>
      <c r="AU739" s="28"/>
      <c r="AV739" s="3"/>
      <c r="AX739" s="44"/>
      <c r="BC739" s="44"/>
    </row>
    <row r="740" spans="1:55" ht="13">
      <c r="A740" s="3"/>
      <c r="B740" s="3"/>
      <c r="C740" s="3"/>
      <c r="D740" s="3"/>
      <c r="E740" s="3"/>
      <c r="F740" s="28"/>
      <c r="G740" s="28"/>
      <c r="H740" s="3"/>
      <c r="I740" s="3"/>
      <c r="J740" s="44"/>
      <c r="U740" s="3"/>
      <c r="V740" s="3"/>
      <c r="W740" s="3"/>
      <c r="X740" s="3"/>
      <c r="Y740" s="3"/>
      <c r="Z740" s="28"/>
      <c r="AA740" s="28"/>
      <c r="AB740" s="3"/>
      <c r="AD740" s="44"/>
      <c r="AO740" s="3"/>
      <c r="AP740" s="3"/>
      <c r="AQ740" s="3"/>
      <c r="AR740" s="3"/>
      <c r="AS740" s="3"/>
      <c r="AT740" s="28"/>
      <c r="AU740" s="28"/>
      <c r="AV740" s="3"/>
      <c r="AX740" s="44"/>
      <c r="BC740" s="44"/>
    </row>
    <row r="741" spans="1:55" ht="13">
      <c r="A741" s="3"/>
      <c r="B741" s="3"/>
      <c r="C741" s="3"/>
      <c r="D741" s="3"/>
      <c r="E741" s="3"/>
      <c r="F741" s="28"/>
      <c r="G741" s="28"/>
      <c r="H741" s="3"/>
      <c r="I741" s="3"/>
      <c r="J741" s="44"/>
      <c r="U741" s="3"/>
      <c r="V741" s="3"/>
      <c r="W741" s="3"/>
      <c r="X741" s="3"/>
      <c r="Y741" s="3"/>
      <c r="Z741" s="28"/>
      <c r="AA741" s="28"/>
      <c r="AB741" s="3"/>
      <c r="AD741" s="44"/>
      <c r="AO741" s="3"/>
      <c r="AP741" s="3"/>
      <c r="AQ741" s="3"/>
      <c r="AR741" s="3"/>
      <c r="AS741" s="3"/>
      <c r="AT741" s="28"/>
      <c r="AU741" s="28"/>
      <c r="AV741" s="3"/>
      <c r="AX741" s="44"/>
      <c r="BC741" s="44"/>
    </row>
    <row r="742" spans="1:55" ht="13">
      <c r="A742" s="3"/>
      <c r="B742" s="3"/>
      <c r="C742" s="3"/>
      <c r="D742" s="3"/>
      <c r="E742" s="3"/>
      <c r="F742" s="28"/>
      <c r="G742" s="28"/>
      <c r="H742" s="3"/>
      <c r="I742" s="3"/>
      <c r="J742" s="44"/>
      <c r="U742" s="3"/>
      <c r="V742" s="3"/>
      <c r="W742" s="3"/>
      <c r="X742" s="3"/>
      <c r="Y742" s="3"/>
      <c r="Z742" s="28"/>
      <c r="AA742" s="28"/>
      <c r="AB742" s="3"/>
      <c r="AD742" s="44"/>
      <c r="AO742" s="3"/>
      <c r="AP742" s="3"/>
      <c r="AQ742" s="3"/>
      <c r="AR742" s="3"/>
      <c r="AS742" s="3"/>
      <c r="AT742" s="28"/>
      <c r="AU742" s="28"/>
      <c r="AV742" s="3"/>
      <c r="AX742" s="44"/>
      <c r="BC742" s="44"/>
    </row>
    <row r="743" spans="1:55" ht="13">
      <c r="A743" s="3"/>
      <c r="B743" s="3"/>
      <c r="C743" s="3"/>
      <c r="D743" s="3"/>
      <c r="E743" s="3"/>
      <c r="F743" s="28"/>
      <c r="G743" s="28"/>
      <c r="H743" s="3"/>
      <c r="I743" s="3"/>
      <c r="J743" s="44"/>
      <c r="U743" s="3"/>
      <c r="V743" s="3"/>
      <c r="W743" s="3"/>
      <c r="X743" s="3"/>
      <c r="Y743" s="3"/>
      <c r="Z743" s="28"/>
      <c r="AA743" s="28"/>
      <c r="AB743" s="3"/>
      <c r="AD743" s="44"/>
      <c r="AO743" s="3"/>
      <c r="AP743" s="3"/>
      <c r="AQ743" s="3"/>
      <c r="AR743" s="3"/>
      <c r="AS743" s="3"/>
      <c r="AT743" s="28"/>
      <c r="AU743" s="28"/>
      <c r="AV743" s="3"/>
      <c r="AX743" s="44"/>
      <c r="BC743" s="44"/>
    </row>
    <row r="744" spans="1:55" ht="13">
      <c r="A744" s="3"/>
      <c r="B744" s="3"/>
      <c r="C744" s="3"/>
      <c r="D744" s="3"/>
      <c r="E744" s="3"/>
      <c r="F744" s="28"/>
      <c r="G744" s="28"/>
      <c r="H744" s="3"/>
      <c r="I744" s="3"/>
      <c r="J744" s="44"/>
      <c r="U744" s="3"/>
      <c r="V744" s="3"/>
      <c r="W744" s="3"/>
      <c r="X744" s="3"/>
      <c r="Y744" s="3"/>
      <c r="Z744" s="28"/>
      <c r="AA744" s="28"/>
      <c r="AB744" s="3"/>
      <c r="AD744" s="44"/>
      <c r="AO744" s="3"/>
      <c r="AP744" s="3"/>
      <c r="AQ744" s="3"/>
      <c r="AR744" s="3"/>
      <c r="AS744" s="3"/>
      <c r="AT744" s="28"/>
      <c r="AU744" s="28"/>
      <c r="AV744" s="3"/>
      <c r="AX744" s="44"/>
      <c r="BC744" s="44"/>
    </row>
    <row r="745" spans="1:55" ht="13">
      <c r="A745" s="3"/>
      <c r="B745" s="3"/>
      <c r="C745" s="3"/>
      <c r="D745" s="3"/>
      <c r="E745" s="3"/>
      <c r="F745" s="28"/>
      <c r="G745" s="28"/>
      <c r="H745" s="3"/>
      <c r="I745" s="3"/>
      <c r="J745" s="44"/>
      <c r="U745" s="3"/>
      <c r="V745" s="3"/>
      <c r="W745" s="3"/>
      <c r="X745" s="3"/>
      <c r="Y745" s="3"/>
      <c r="Z745" s="28"/>
      <c r="AA745" s="28"/>
      <c r="AB745" s="3"/>
      <c r="AD745" s="44"/>
      <c r="AO745" s="3"/>
      <c r="AP745" s="3"/>
      <c r="AQ745" s="3"/>
      <c r="AR745" s="3"/>
      <c r="AS745" s="3"/>
      <c r="AT745" s="28"/>
      <c r="AU745" s="28"/>
      <c r="AV745" s="3"/>
      <c r="AX745" s="44"/>
      <c r="BC745" s="44"/>
    </row>
    <row r="746" spans="1:55" ht="13">
      <c r="A746" s="3"/>
      <c r="B746" s="3"/>
      <c r="C746" s="3"/>
      <c r="D746" s="3"/>
      <c r="E746" s="3"/>
      <c r="F746" s="28"/>
      <c r="G746" s="28"/>
      <c r="H746" s="3"/>
      <c r="I746" s="3"/>
      <c r="J746" s="44"/>
      <c r="U746" s="3"/>
      <c r="V746" s="3"/>
      <c r="W746" s="3"/>
      <c r="X746" s="3"/>
      <c r="Y746" s="3"/>
      <c r="Z746" s="28"/>
      <c r="AA746" s="28"/>
      <c r="AB746" s="3"/>
      <c r="AD746" s="44"/>
      <c r="AO746" s="3"/>
      <c r="AP746" s="3"/>
      <c r="AQ746" s="3"/>
      <c r="AR746" s="3"/>
      <c r="AS746" s="3"/>
      <c r="AT746" s="28"/>
      <c r="AU746" s="28"/>
      <c r="AV746" s="3"/>
      <c r="AX746" s="44"/>
      <c r="BC746" s="44"/>
    </row>
    <row r="747" spans="1:55" ht="13">
      <c r="A747" s="3"/>
      <c r="B747" s="3"/>
      <c r="C747" s="3"/>
      <c r="D747" s="3"/>
      <c r="E747" s="3"/>
      <c r="F747" s="28"/>
      <c r="G747" s="28"/>
      <c r="H747" s="3"/>
      <c r="I747" s="3"/>
      <c r="J747" s="44"/>
      <c r="U747" s="3"/>
      <c r="V747" s="3"/>
      <c r="W747" s="3"/>
      <c r="X747" s="3"/>
      <c r="Y747" s="3"/>
      <c r="Z747" s="28"/>
      <c r="AA747" s="28"/>
      <c r="AB747" s="3"/>
      <c r="AD747" s="44"/>
      <c r="AO747" s="3"/>
      <c r="AP747" s="3"/>
      <c r="AQ747" s="3"/>
      <c r="AR747" s="3"/>
      <c r="AS747" s="3"/>
      <c r="AT747" s="28"/>
      <c r="AU747" s="28"/>
      <c r="AV747" s="3"/>
      <c r="AX747" s="44"/>
      <c r="BC747" s="44"/>
    </row>
    <row r="748" spans="1:55" ht="13">
      <c r="A748" s="3"/>
      <c r="B748" s="3"/>
      <c r="C748" s="3"/>
      <c r="D748" s="3"/>
      <c r="E748" s="3"/>
      <c r="F748" s="28"/>
      <c r="G748" s="28"/>
      <c r="H748" s="3"/>
      <c r="I748" s="3"/>
      <c r="J748" s="44"/>
      <c r="U748" s="3"/>
      <c r="V748" s="3"/>
      <c r="W748" s="3"/>
      <c r="X748" s="3"/>
      <c r="Y748" s="3"/>
      <c r="Z748" s="28"/>
      <c r="AA748" s="28"/>
      <c r="AB748" s="3"/>
      <c r="AD748" s="44"/>
      <c r="AO748" s="3"/>
      <c r="AP748" s="3"/>
      <c r="AQ748" s="3"/>
      <c r="AR748" s="3"/>
      <c r="AS748" s="3"/>
      <c r="AT748" s="28"/>
      <c r="AU748" s="28"/>
      <c r="AV748" s="3"/>
      <c r="AX748" s="44"/>
      <c r="BC748" s="44"/>
    </row>
    <row r="749" spans="1:55" ht="13">
      <c r="A749" s="3"/>
      <c r="B749" s="3"/>
      <c r="C749" s="3"/>
      <c r="D749" s="3"/>
      <c r="E749" s="3"/>
      <c r="F749" s="28"/>
      <c r="G749" s="28"/>
      <c r="H749" s="3"/>
      <c r="I749" s="3"/>
      <c r="J749" s="44"/>
      <c r="U749" s="3"/>
      <c r="V749" s="3"/>
      <c r="W749" s="3"/>
      <c r="X749" s="3"/>
      <c r="Y749" s="3"/>
      <c r="Z749" s="28"/>
      <c r="AA749" s="28"/>
      <c r="AB749" s="3"/>
      <c r="AD749" s="44"/>
      <c r="AO749" s="3"/>
      <c r="AP749" s="3"/>
      <c r="AQ749" s="3"/>
      <c r="AR749" s="3"/>
      <c r="AS749" s="3"/>
      <c r="AT749" s="28"/>
      <c r="AU749" s="28"/>
      <c r="AV749" s="3"/>
      <c r="AX749" s="44"/>
      <c r="BC749" s="44"/>
    </row>
    <row r="750" spans="1:55" ht="13">
      <c r="A750" s="3"/>
      <c r="B750" s="3"/>
      <c r="C750" s="3"/>
      <c r="D750" s="3"/>
      <c r="E750" s="3"/>
      <c r="F750" s="28"/>
      <c r="G750" s="28"/>
      <c r="H750" s="3"/>
      <c r="I750" s="3"/>
      <c r="J750" s="44"/>
      <c r="U750" s="3"/>
      <c r="V750" s="3"/>
      <c r="W750" s="3"/>
      <c r="X750" s="3"/>
      <c r="Y750" s="3"/>
      <c r="Z750" s="28"/>
      <c r="AA750" s="28"/>
      <c r="AB750" s="3"/>
      <c r="AD750" s="44"/>
      <c r="AO750" s="3"/>
      <c r="AP750" s="3"/>
      <c r="AQ750" s="3"/>
      <c r="AR750" s="3"/>
      <c r="AS750" s="3"/>
      <c r="AT750" s="28"/>
      <c r="AU750" s="28"/>
      <c r="AV750" s="3"/>
      <c r="AX750" s="44"/>
      <c r="BC750" s="44"/>
    </row>
    <row r="751" spans="1:55" ht="13">
      <c r="A751" s="3"/>
      <c r="B751" s="3"/>
      <c r="C751" s="3"/>
      <c r="D751" s="3"/>
      <c r="E751" s="3"/>
      <c r="F751" s="28"/>
      <c r="G751" s="28"/>
      <c r="H751" s="3"/>
      <c r="I751" s="3"/>
      <c r="J751" s="44"/>
      <c r="U751" s="3"/>
      <c r="V751" s="3"/>
      <c r="W751" s="3"/>
      <c r="X751" s="3"/>
      <c r="Y751" s="3"/>
      <c r="Z751" s="28"/>
      <c r="AA751" s="28"/>
      <c r="AB751" s="3"/>
      <c r="AD751" s="44"/>
      <c r="AO751" s="3"/>
      <c r="AP751" s="3"/>
      <c r="AQ751" s="3"/>
      <c r="AR751" s="3"/>
      <c r="AS751" s="3"/>
      <c r="AT751" s="28"/>
      <c r="AU751" s="28"/>
      <c r="AV751" s="3"/>
      <c r="AX751" s="44"/>
      <c r="BC751" s="44"/>
    </row>
    <row r="752" spans="1:55" ht="13">
      <c r="A752" s="3"/>
      <c r="B752" s="3"/>
      <c r="C752" s="3"/>
      <c r="D752" s="3"/>
      <c r="E752" s="3"/>
      <c r="F752" s="28"/>
      <c r="G752" s="28"/>
      <c r="H752" s="3"/>
      <c r="I752" s="3"/>
      <c r="J752" s="44"/>
      <c r="U752" s="3"/>
      <c r="V752" s="3"/>
      <c r="W752" s="3"/>
      <c r="X752" s="3"/>
      <c r="Y752" s="3"/>
      <c r="Z752" s="28"/>
      <c r="AA752" s="28"/>
      <c r="AB752" s="3"/>
      <c r="AD752" s="44"/>
      <c r="AO752" s="3"/>
      <c r="AP752" s="3"/>
      <c r="AQ752" s="3"/>
      <c r="AR752" s="3"/>
      <c r="AS752" s="3"/>
      <c r="AT752" s="28"/>
      <c r="AU752" s="28"/>
      <c r="AV752" s="3"/>
      <c r="AX752" s="44"/>
      <c r="BC752" s="44"/>
    </row>
    <row r="753" spans="1:55" ht="13">
      <c r="A753" s="3"/>
      <c r="B753" s="3"/>
      <c r="C753" s="3"/>
      <c r="D753" s="3"/>
      <c r="E753" s="3"/>
      <c r="F753" s="28"/>
      <c r="G753" s="28"/>
      <c r="H753" s="3"/>
      <c r="I753" s="3"/>
      <c r="J753" s="44"/>
      <c r="U753" s="3"/>
      <c r="V753" s="3"/>
      <c r="W753" s="3"/>
      <c r="X753" s="3"/>
      <c r="Y753" s="3"/>
      <c r="Z753" s="28"/>
      <c r="AA753" s="28"/>
      <c r="AB753" s="3"/>
      <c r="AD753" s="44"/>
      <c r="AO753" s="3"/>
      <c r="AP753" s="3"/>
      <c r="AQ753" s="3"/>
      <c r="AR753" s="3"/>
      <c r="AS753" s="3"/>
      <c r="AT753" s="28"/>
      <c r="AU753" s="28"/>
      <c r="AV753" s="3"/>
      <c r="AX753" s="44"/>
      <c r="BC753" s="44"/>
    </row>
    <row r="754" spans="1:55" ht="13">
      <c r="A754" s="3"/>
      <c r="B754" s="3"/>
      <c r="C754" s="3"/>
      <c r="D754" s="3"/>
      <c r="E754" s="3"/>
      <c r="F754" s="28"/>
      <c r="G754" s="28"/>
      <c r="H754" s="3"/>
      <c r="I754" s="3"/>
      <c r="J754" s="44"/>
      <c r="U754" s="3"/>
      <c r="V754" s="3"/>
      <c r="W754" s="3"/>
      <c r="X754" s="3"/>
      <c r="Y754" s="3"/>
      <c r="Z754" s="28"/>
      <c r="AA754" s="28"/>
      <c r="AB754" s="3"/>
      <c r="AD754" s="44"/>
      <c r="AO754" s="3"/>
      <c r="AP754" s="3"/>
      <c r="AQ754" s="3"/>
      <c r="AR754" s="3"/>
      <c r="AS754" s="3"/>
      <c r="AT754" s="28"/>
      <c r="AU754" s="28"/>
      <c r="AV754" s="3"/>
      <c r="AX754" s="44"/>
      <c r="BC754" s="44"/>
    </row>
    <row r="755" spans="1:55" ht="13">
      <c r="A755" s="3"/>
      <c r="B755" s="3"/>
      <c r="C755" s="3"/>
      <c r="D755" s="3"/>
      <c r="E755" s="3"/>
      <c r="F755" s="28"/>
      <c r="G755" s="28"/>
      <c r="H755" s="3"/>
      <c r="I755" s="3"/>
      <c r="J755" s="44"/>
      <c r="U755" s="3"/>
      <c r="V755" s="3"/>
      <c r="W755" s="3"/>
      <c r="X755" s="3"/>
      <c r="Y755" s="3"/>
      <c r="Z755" s="28"/>
      <c r="AA755" s="28"/>
      <c r="AB755" s="3"/>
      <c r="AD755" s="44"/>
      <c r="AO755" s="3"/>
      <c r="AP755" s="3"/>
      <c r="AQ755" s="3"/>
      <c r="AR755" s="3"/>
      <c r="AS755" s="3"/>
      <c r="AT755" s="28"/>
      <c r="AU755" s="28"/>
      <c r="AV755" s="3"/>
      <c r="AX755" s="44"/>
      <c r="BC755" s="44"/>
    </row>
    <row r="756" spans="1:55" ht="13">
      <c r="A756" s="3"/>
      <c r="B756" s="3"/>
      <c r="C756" s="3"/>
      <c r="D756" s="3"/>
      <c r="E756" s="3"/>
      <c r="F756" s="28"/>
      <c r="G756" s="28"/>
      <c r="H756" s="3"/>
      <c r="I756" s="3"/>
      <c r="J756" s="44"/>
      <c r="U756" s="3"/>
      <c r="V756" s="3"/>
      <c r="W756" s="3"/>
      <c r="X756" s="3"/>
      <c r="Y756" s="3"/>
      <c r="Z756" s="28"/>
      <c r="AA756" s="28"/>
      <c r="AB756" s="3"/>
      <c r="AD756" s="44"/>
      <c r="AO756" s="3"/>
      <c r="AP756" s="3"/>
      <c r="AQ756" s="3"/>
      <c r="AR756" s="3"/>
      <c r="AS756" s="3"/>
      <c r="AT756" s="28"/>
      <c r="AU756" s="28"/>
      <c r="AV756" s="3"/>
      <c r="AX756" s="44"/>
      <c r="BC756" s="44"/>
    </row>
    <row r="757" spans="1:55" ht="13">
      <c r="A757" s="3"/>
      <c r="B757" s="3"/>
      <c r="C757" s="3"/>
      <c r="D757" s="3"/>
      <c r="E757" s="3"/>
      <c r="F757" s="28"/>
      <c r="G757" s="28"/>
      <c r="H757" s="3"/>
      <c r="I757" s="3"/>
      <c r="J757" s="44"/>
      <c r="U757" s="3"/>
      <c r="V757" s="3"/>
      <c r="W757" s="3"/>
      <c r="X757" s="3"/>
      <c r="Y757" s="3"/>
      <c r="Z757" s="28"/>
      <c r="AA757" s="28"/>
      <c r="AB757" s="3"/>
      <c r="AD757" s="44"/>
      <c r="AO757" s="3"/>
      <c r="AP757" s="3"/>
      <c r="AQ757" s="3"/>
      <c r="AR757" s="3"/>
      <c r="AS757" s="3"/>
      <c r="AT757" s="28"/>
      <c r="AU757" s="28"/>
      <c r="AV757" s="3"/>
      <c r="AX757" s="44"/>
      <c r="BC757" s="44"/>
    </row>
    <row r="758" spans="1:55" ht="13">
      <c r="A758" s="3"/>
      <c r="B758" s="3"/>
      <c r="C758" s="3"/>
      <c r="D758" s="3"/>
      <c r="E758" s="3"/>
      <c r="F758" s="28"/>
      <c r="G758" s="28"/>
      <c r="H758" s="3"/>
      <c r="I758" s="3"/>
      <c r="J758" s="44"/>
      <c r="U758" s="3"/>
      <c r="V758" s="3"/>
      <c r="W758" s="3"/>
      <c r="X758" s="3"/>
      <c r="Y758" s="3"/>
      <c r="Z758" s="28"/>
      <c r="AA758" s="28"/>
      <c r="AB758" s="3"/>
      <c r="AD758" s="44"/>
      <c r="AO758" s="3"/>
      <c r="AP758" s="3"/>
      <c r="AQ758" s="3"/>
      <c r="AR758" s="3"/>
      <c r="AS758" s="3"/>
      <c r="AT758" s="28"/>
      <c r="AU758" s="28"/>
      <c r="AV758" s="3"/>
      <c r="AX758" s="44"/>
      <c r="BC758" s="44"/>
    </row>
    <row r="759" spans="1:55" ht="13">
      <c r="A759" s="3"/>
      <c r="B759" s="3"/>
      <c r="C759" s="3"/>
      <c r="D759" s="3"/>
      <c r="E759" s="3"/>
      <c r="F759" s="28"/>
      <c r="G759" s="28"/>
      <c r="H759" s="3"/>
      <c r="I759" s="3"/>
      <c r="J759" s="44"/>
      <c r="U759" s="3"/>
      <c r="V759" s="3"/>
      <c r="W759" s="3"/>
      <c r="X759" s="3"/>
      <c r="Y759" s="3"/>
      <c r="Z759" s="28"/>
      <c r="AA759" s="28"/>
      <c r="AB759" s="3"/>
      <c r="AD759" s="44"/>
      <c r="AO759" s="3"/>
      <c r="AP759" s="3"/>
      <c r="AQ759" s="3"/>
      <c r="AR759" s="3"/>
      <c r="AS759" s="3"/>
      <c r="AT759" s="28"/>
      <c r="AU759" s="28"/>
      <c r="AV759" s="3"/>
      <c r="AX759" s="44"/>
      <c r="BC759" s="44"/>
    </row>
    <row r="760" spans="1:55" ht="13">
      <c r="A760" s="3"/>
      <c r="B760" s="3"/>
      <c r="C760" s="3"/>
      <c r="D760" s="3"/>
      <c r="E760" s="3"/>
      <c r="F760" s="28"/>
      <c r="G760" s="28"/>
      <c r="H760" s="3"/>
      <c r="I760" s="3"/>
      <c r="J760" s="44"/>
      <c r="U760" s="3"/>
      <c r="V760" s="3"/>
      <c r="W760" s="3"/>
      <c r="X760" s="3"/>
      <c r="Y760" s="3"/>
      <c r="Z760" s="28"/>
      <c r="AA760" s="28"/>
      <c r="AB760" s="3"/>
      <c r="AD760" s="44"/>
      <c r="AO760" s="3"/>
      <c r="AP760" s="3"/>
      <c r="AQ760" s="3"/>
      <c r="AR760" s="3"/>
      <c r="AS760" s="3"/>
      <c r="AT760" s="28"/>
      <c r="AU760" s="28"/>
      <c r="AV760" s="3"/>
      <c r="AX760" s="44"/>
      <c r="BC760" s="44"/>
    </row>
    <row r="761" spans="1:55" ht="13">
      <c r="A761" s="3"/>
      <c r="B761" s="3"/>
      <c r="C761" s="3"/>
      <c r="D761" s="3"/>
      <c r="E761" s="3"/>
      <c r="F761" s="28"/>
      <c r="G761" s="28"/>
      <c r="H761" s="3"/>
      <c r="I761" s="3"/>
      <c r="J761" s="44"/>
      <c r="U761" s="3"/>
      <c r="V761" s="3"/>
      <c r="W761" s="3"/>
      <c r="X761" s="3"/>
      <c r="Y761" s="3"/>
      <c r="Z761" s="28"/>
      <c r="AA761" s="28"/>
      <c r="AB761" s="3"/>
      <c r="AD761" s="44"/>
      <c r="AO761" s="3"/>
      <c r="AP761" s="3"/>
      <c r="AQ761" s="3"/>
      <c r="AR761" s="3"/>
      <c r="AS761" s="3"/>
      <c r="AT761" s="28"/>
      <c r="AU761" s="28"/>
      <c r="AV761" s="3"/>
      <c r="AX761" s="44"/>
      <c r="BC761" s="44"/>
    </row>
    <row r="762" spans="1:55" ht="13">
      <c r="A762" s="3"/>
      <c r="B762" s="3"/>
      <c r="C762" s="3"/>
      <c r="D762" s="3"/>
      <c r="E762" s="3"/>
      <c r="F762" s="28"/>
      <c r="G762" s="28"/>
      <c r="H762" s="3"/>
      <c r="I762" s="3"/>
      <c r="J762" s="44"/>
      <c r="U762" s="3"/>
      <c r="V762" s="3"/>
      <c r="W762" s="3"/>
      <c r="X762" s="3"/>
      <c r="Y762" s="3"/>
      <c r="Z762" s="28"/>
      <c r="AA762" s="28"/>
      <c r="AB762" s="3"/>
      <c r="AD762" s="44"/>
      <c r="AO762" s="3"/>
      <c r="AP762" s="3"/>
      <c r="AQ762" s="3"/>
      <c r="AR762" s="3"/>
      <c r="AS762" s="3"/>
      <c r="AT762" s="28"/>
      <c r="AU762" s="28"/>
      <c r="AV762" s="3"/>
      <c r="AX762" s="44"/>
      <c r="BC762" s="44"/>
    </row>
    <row r="763" spans="1:55" ht="13">
      <c r="A763" s="3"/>
      <c r="B763" s="3"/>
      <c r="C763" s="3"/>
      <c r="D763" s="3"/>
      <c r="E763" s="3"/>
      <c r="F763" s="28"/>
      <c r="G763" s="28"/>
      <c r="H763" s="3"/>
      <c r="I763" s="3"/>
      <c r="J763" s="44"/>
      <c r="U763" s="3"/>
      <c r="V763" s="3"/>
      <c r="W763" s="3"/>
      <c r="X763" s="3"/>
      <c r="Y763" s="3"/>
      <c r="Z763" s="28"/>
      <c r="AA763" s="28"/>
      <c r="AB763" s="3"/>
      <c r="AD763" s="44"/>
      <c r="AO763" s="3"/>
      <c r="AP763" s="3"/>
      <c r="AQ763" s="3"/>
      <c r="AR763" s="3"/>
      <c r="AS763" s="3"/>
      <c r="AT763" s="28"/>
      <c r="AU763" s="28"/>
      <c r="AV763" s="3"/>
      <c r="AX763" s="44"/>
      <c r="BC763" s="44"/>
    </row>
    <row r="764" spans="1:55" ht="13">
      <c r="A764" s="3"/>
      <c r="B764" s="3"/>
      <c r="C764" s="3"/>
      <c r="D764" s="3"/>
      <c r="E764" s="3"/>
      <c r="F764" s="28"/>
      <c r="G764" s="28"/>
      <c r="H764" s="3"/>
      <c r="I764" s="3"/>
      <c r="J764" s="44"/>
      <c r="U764" s="3"/>
      <c r="V764" s="3"/>
      <c r="W764" s="3"/>
      <c r="X764" s="3"/>
      <c r="Y764" s="3"/>
      <c r="Z764" s="28"/>
      <c r="AA764" s="28"/>
      <c r="AB764" s="3"/>
      <c r="AD764" s="44"/>
      <c r="AO764" s="3"/>
      <c r="AP764" s="3"/>
      <c r="AQ764" s="3"/>
      <c r="AR764" s="3"/>
      <c r="AS764" s="3"/>
      <c r="AT764" s="28"/>
      <c r="AU764" s="28"/>
      <c r="AV764" s="3"/>
      <c r="AX764" s="44"/>
      <c r="BC764" s="44"/>
    </row>
    <row r="765" spans="1:55" ht="13">
      <c r="A765" s="3"/>
      <c r="B765" s="3"/>
      <c r="C765" s="3"/>
      <c r="D765" s="3"/>
      <c r="E765" s="3"/>
      <c r="F765" s="28"/>
      <c r="G765" s="28"/>
      <c r="H765" s="3"/>
      <c r="I765" s="3"/>
      <c r="J765" s="44"/>
      <c r="U765" s="3"/>
      <c r="V765" s="3"/>
      <c r="W765" s="3"/>
      <c r="X765" s="3"/>
      <c r="Y765" s="3"/>
      <c r="Z765" s="28"/>
      <c r="AA765" s="28"/>
      <c r="AB765" s="3"/>
      <c r="AD765" s="44"/>
      <c r="AO765" s="3"/>
      <c r="AP765" s="3"/>
      <c r="AQ765" s="3"/>
      <c r="AR765" s="3"/>
      <c r="AS765" s="3"/>
      <c r="AT765" s="28"/>
      <c r="AU765" s="28"/>
      <c r="AV765" s="3"/>
      <c r="AX765" s="44"/>
      <c r="BC765" s="44"/>
    </row>
    <row r="766" spans="1:55" ht="13">
      <c r="A766" s="3"/>
      <c r="B766" s="3"/>
      <c r="C766" s="3"/>
      <c r="D766" s="3"/>
      <c r="E766" s="3"/>
      <c r="F766" s="28"/>
      <c r="G766" s="28"/>
      <c r="H766" s="3"/>
      <c r="I766" s="3"/>
      <c r="J766" s="44"/>
      <c r="U766" s="3"/>
      <c r="V766" s="3"/>
      <c r="W766" s="3"/>
      <c r="X766" s="3"/>
      <c r="Y766" s="3"/>
      <c r="Z766" s="28"/>
      <c r="AA766" s="28"/>
      <c r="AB766" s="3"/>
      <c r="AD766" s="44"/>
      <c r="AO766" s="3"/>
      <c r="AP766" s="3"/>
      <c r="AQ766" s="3"/>
      <c r="AR766" s="3"/>
      <c r="AS766" s="3"/>
      <c r="AT766" s="28"/>
      <c r="AU766" s="28"/>
      <c r="AV766" s="3"/>
      <c r="AX766" s="44"/>
      <c r="BC766" s="44"/>
    </row>
    <row r="767" spans="1:55" ht="13">
      <c r="A767" s="3"/>
      <c r="B767" s="3"/>
      <c r="C767" s="3"/>
      <c r="D767" s="3"/>
      <c r="E767" s="3"/>
      <c r="F767" s="28"/>
      <c r="G767" s="28"/>
      <c r="H767" s="3"/>
      <c r="I767" s="3"/>
      <c r="J767" s="44"/>
      <c r="U767" s="3"/>
      <c r="V767" s="3"/>
      <c r="W767" s="3"/>
      <c r="X767" s="3"/>
      <c r="Y767" s="3"/>
      <c r="Z767" s="28"/>
      <c r="AA767" s="28"/>
      <c r="AB767" s="3"/>
      <c r="AD767" s="44"/>
      <c r="AO767" s="3"/>
      <c r="AP767" s="3"/>
      <c r="AQ767" s="3"/>
      <c r="AR767" s="3"/>
      <c r="AS767" s="3"/>
      <c r="AT767" s="28"/>
      <c r="AU767" s="28"/>
      <c r="AV767" s="3"/>
      <c r="AX767" s="44"/>
      <c r="BC767" s="44"/>
    </row>
    <row r="768" spans="1:55" ht="13">
      <c r="A768" s="3"/>
      <c r="B768" s="3"/>
      <c r="C768" s="3"/>
      <c r="D768" s="3"/>
      <c r="E768" s="3"/>
      <c r="F768" s="28"/>
      <c r="G768" s="28"/>
      <c r="H768" s="3"/>
      <c r="I768" s="3"/>
      <c r="J768" s="44"/>
      <c r="U768" s="3"/>
      <c r="V768" s="3"/>
      <c r="W768" s="3"/>
      <c r="X768" s="3"/>
      <c r="Y768" s="3"/>
      <c r="Z768" s="28"/>
      <c r="AA768" s="28"/>
      <c r="AB768" s="3"/>
      <c r="AD768" s="44"/>
      <c r="AO768" s="3"/>
      <c r="AP768" s="3"/>
      <c r="AQ768" s="3"/>
      <c r="AR768" s="3"/>
      <c r="AS768" s="3"/>
      <c r="AT768" s="28"/>
      <c r="AU768" s="28"/>
      <c r="AV768" s="3"/>
      <c r="AX768" s="44"/>
      <c r="BC768" s="44"/>
    </row>
    <row r="769" spans="1:55" ht="13">
      <c r="A769" s="3"/>
      <c r="B769" s="3"/>
      <c r="C769" s="3"/>
      <c r="D769" s="3"/>
      <c r="E769" s="3"/>
      <c r="F769" s="28"/>
      <c r="G769" s="28"/>
      <c r="H769" s="3"/>
      <c r="I769" s="3"/>
      <c r="J769" s="44"/>
      <c r="U769" s="3"/>
      <c r="V769" s="3"/>
      <c r="W769" s="3"/>
      <c r="X769" s="3"/>
      <c r="Y769" s="3"/>
      <c r="Z769" s="28"/>
      <c r="AA769" s="28"/>
      <c r="AB769" s="3"/>
      <c r="AD769" s="44"/>
      <c r="AO769" s="3"/>
      <c r="AP769" s="3"/>
      <c r="AQ769" s="3"/>
      <c r="AR769" s="3"/>
      <c r="AS769" s="3"/>
      <c r="AT769" s="28"/>
      <c r="AU769" s="28"/>
      <c r="AV769" s="3"/>
      <c r="AX769" s="44"/>
      <c r="BC769" s="44"/>
    </row>
    <row r="770" spans="1:55" ht="13">
      <c r="A770" s="3"/>
      <c r="B770" s="3"/>
      <c r="C770" s="3"/>
      <c r="D770" s="3"/>
      <c r="E770" s="3"/>
      <c r="F770" s="28"/>
      <c r="G770" s="28"/>
      <c r="H770" s="3"/>
      <c r="I770" s="3"/>
      <c r="J770" s="44"/>
      <c r="U770" s="3"/>
      <c r="V770" s="3"/>
      <c r="W770" s="3"/>
      <c r="X770" s="3"/>
      <c r="Y770" s="3"/>
      <c r="Z770" s="28"/>
      <c r="AA770" s="28"/>
      <c r="AB770" s="3"/>
      <c r="AD770" s="44"/>
      <c r="AO770" s="3"/>
      <c r="AP770" s="3"/>
      <c r="AQ770" s="3"/>
      <c r="AR770" s="3"/>
      <c r="AS770" s="3"/>
      <c r="AT770" s="28"/>
      <c r="AU770" s="28"/>
      <c r="AV770" s="3"/>
      <c r="AX770" s="44"/>
      <c r="BC770" s="44"/>
    </row>
    <row r="771" spans="1:55" ht="13">
      <c r="A771" s="3"/>
      <c r="B771" s="3"/>
      <c r="C771" s="3"/>
      <c r="D771" s="3"/>
      <c r="E771" s="3"/>
      <c r="F771" s="28"/>
      <c r="G771" s="28"/>
      <c r="H771" s="3"/>
      <c r="I771" s="3"/>
      <c r="J771" s="44"/>
      <c r="U771" s="3"/>
      <c r="V771" s="3"/>
      <c r="W771" s="3"/>
      <c r="X771" s="3"/>
      <c r="Y771" s="3"/>
      <c r="Z771" s="28"/>
      <c r="AA771" s="28"/>
      <c r="AB771" s="3"/>
      <c r="AD771" s="44"/>
      <c r="AO771" s="3"/>
      <c r="AP771" s="3"/>
      <c r="AQ771" s="3"/>
      <c r="AR771" s="3"/>
      <c r="AS771" s="3"/>
      <c r="AT771" s="28"/>
      <c r="AU771" s="28"/>
      <c r="AV771" s="3"/>
      <c r="AX771" s="44"/>
      <c r="BC771" s="44"/>
    </row>
    <row r="772" spans="1:55" ht="13">
      <c r="A772" s="3"/>
      <c r="B772" s="3"/>
      <c r="C772" s="3"/>
      <c r="D772" s="3"/>
      <c r="E772" s="3"/>
      <c r="F772" s="28"/>
      <c r="G772" s="28"/>
      <c r="H772" s="3"/>
      <c r="I772" s="3"/>
      <c r="J772" s="44"/>
      <c r="U772" s="3"/>
      <c r="V772" s="3"/>
      <c r="W772" s="3"/>
      <c r="X772" s="3"/>
      <c r="Y772" s="3"/>
      <c r="Z772" s="28"/>
      <c r="AA772" s="28"/>
      <c r="AB772" s="3"/>
      <c r="AD772" s="44"/>
      <c r="AO772" s="3"/>
      <c r="AP772" s="3"/>
      <c r="AQ772" s="3"/>
      <c r="AR772" s="3"/>
      <c r="AS772" s="3"/>
      <c r="AT772" s="28"/>
      <c r="AU772" s="28"/>
      <c r="AV772" s="3"/>
      <c r="AX772" s="44"/>
      <c r="BC772" s="44"/>
    </row>
    <row r="773" spans="1:55" ht="13">
      <c r="A773" s="3"/>
      <c r="B773" s="3"/>
      <c r="C773" s="3"/>
      <c r="D773" s="3"/>
      <c r="E773" s="3"/>
      <c r="F773" s="28"/>
      <c r="G773" s="28"/>
      <c r="H773" s="3"/>
      <c r="I773" s="3"/>
      <c r="J773" s="44"/>
      <c r="U773" s="3"/>
      <c r="V773" s="3"/>
      <c r="W773" s="3"/>
      <c r="X773" s="3"/>
      <c r="Y773" s="3"/>
      <c r="Z773" s="28"/>
      <c r="AA773" s="28"/>
      <c r="AB773" s="3"/>
      <c r="AD773" s="44"/>
      <c r="AO773" s="3"/>
      <c r="AP773" s="3"/>
      <c r="AQ773" s="3"/>
      <c r="AR773" s="3"/>
      <c r="AS773" s="3"/>
      <c r="AT773" s="28"/>
      <c r="AU773" s="28"/>
      <c r="AV773" s="3"/>
      <c r="AX773" s="44"/>
      <c r="BC773" s="44"/>
    </row>
    <row r="774" spans="1:55" ht="13">
      <c r="A774" s="3"/>
      <c r="B774" s="3"/>
      <c r="C774" s="3"/>
      <c r="D774" s="3"/>
      <c r="E774" s="3"/>
      <c r="F774" s="28"/>
      <c r="G774" s="28"/>
      <c r="H774" s="3"/>
      <c r="I774" s="3"/>
      <c r="J774" s="44"/>
      <c r="U774" s="3"/>
      <c r="V774" s="3"/>
      <c r="W774" s="3"/>
      <c r="X774" s="3"/>
      <c r="Y774" s="3"/>
      <c r="Z774" s="28"/>
      <c r="AA774" s="28"/>
      <c r="AB774" s="3"/>
      <c r="AD774" s="44"/>
      <c r="AO774" s="3"/>
      <c r="AP774" s="3"/>
      <c r="AQ774" s="3"/>
      <c r="AR774" s="3"/>
      <c r="AS774" s="3"/>
      <c r="AT774" s="28"/>
      <c r="AU774" s="28"/>
      <c r="AV774" s="3"/>
      <c r="AX774" s="44"/>
      <c r="BC774" s="44"/>
    </row>
    <row r="775" spans="1:55" ht="13">
      <c r="A775" s="3"/>
      <c r="B775" s="3"/>
      <c r="C775" s="3"/>
      <c r="D775" s="3"/>
      <c r="E775" s="3"/>
      <c r="F775" s="28"/>
      <c r="G775" s="28"/>
      <c r="H775" s="3"/>
      <c r="I775" s="3"/>
      <c r="J775" s="44"/>
      <c r="U775" s="3"/>
      <c r="V775" s="3"/>
      <c r="W775" s="3"/>
      <c r="X775" s="3"/>
      <c r="Y775" s="3"/>
      <c r="Z775" s="28"/>
      <c r="AA775" s="28"/>
      <c r="AB775" s="3"/>
      <c r="AD775" s="44"/>
      <c r="AO775" s="3"/>
      <c r="AP775" s="3"/>
      <c r="AQ775" s="3"/>
      <c r="AR775" s="3"/>
      <c r="AS775" s="3"/>
      <c r="AT775" s="28"/>
      <c r="AU775" s="28"/>
      <c r="AV775" s="3"/>
      <c r="AX775" s="44"/>
      <c r="BC775" s="44"/>
    </row>
    <row r="776" spans="1:55" ht="13">
      <c r="A776" s="3"/>
      <c r="B776" s="3"/>
      <c r="C776" s="3"/>
      <c r="D776" s="3"/>
      <c r="E776" s="3"/>
      <c r="F776" s="28"/>
      <c r="G776" s="28"/>
      <c r="H776" s="3"/>
      <c r="I776" s="3"/>
      <c r="J776" s="44"/>
      <c r="U776" s="3"/>
      <c r="V776" s="3"/>
      <c r="W776" s="3"/>
      <c r="X776" s="3"/>
      <c r="Y776" s="3"/>
      <c r="Z776" s="28"/>
      <c r="AA776" s="28"/>
      <c r="AB776" s="3"/>
      <c r="AD776" s="44"/>
      <c r="AO776" s="3"/>
      <c r="AP776" s="3"/>
      <c r="AQ776" s="3"/>
      <c r="AR776" s="3"/>
      <c r="AS776" s="3"/>
      <c r="AT776" s="28"/>
      <c r="AU776" s="28"/>
      <c r="AV776" s="3"/>
      <c r="AX776" s="44"/>
      <c r="BC776" s="44"/>
    </row>
    <row r="777" spans="1:55" ht="13">
      <c r="A777" s="3"/>
      <c r="B777" s="3"/>
      <c r="C777" s="3"/>
      <c r="D777" s="3"/>
      <c r="E777" s="3"/>
      <c r="F777" s="28"/>
      <c r="G777" s="28"/>
      <c r="H777" s="3"/>
      <c r="I777" s="3"/>
      <c r="J777" s="44"/>
      <c r="U777" s="3"/>
      <c r="V777" s="3"/>
      <c r="W777" s="3"/>
      <c r="X777" s="3"/>
      <c r="Y777" s="3"/>
      <c r="Z777" s="28"/>
      <c r="AA777" s="28"/>
      <c r="AB777" s="3"/>
      <c r="AD777" s="44"/>
      <c r="AO777" s="3"/>
      <c r="AP777" s="3"/>
      <c r="AQ777" s="3"/>
      <c r="AR777" s="3"/>
      <c r="AS777" s="3"/>
      <c r="AT777" s="28"/>
      <c r="AU777" s="28"/>
      <c r="AV777" s="3"/>
      <c r="AX777" s="44"/>
      <c r="BC777" s="44"/>
    </row>
    <row r="778" spans="1:55" ht="13">
      <c r="A778" s="3"/>
      <c r="B778" s="3"/>
      <c r="C778" s="3"/>
      <c r="D778" s="3"/>
      <c r="E778" s="3"/>
      <c r="F778" s="28"/>
      <c r="G778" s="28"/>
      <c r="H778" s="3"/>
      <c r="I778" s="3"/>
      <c r="J778" s="44"/>
      <c r="U778" s="3"/>
      <c r="V778" s="3"/>
      <c r="W778" s="3"/>
      <c r="X778" s="3"/>
      <c r="Y778" s="3"/>
      <c r="Z778" s="28"/>
      <c r="AA778" s="28"/>
      <c r="AB778" s="3"/>
      <c r="AD778" s="44"/>
      <c r="AO778" s="3"/>
      <c r="AP778" s="3"/>
      <c r="AQ778" s="3"/>
      <c r="AR778" s="3"/>
      <c r="AS778" s="3"/>
      <c r="AT778" s="28"/>
      <c r="AU778" s="28"/>
      <c r="AV778" s="3"/>
      <c r="AX778" s="44"/>
      <c r="BC778" s="44"/>
    </row>
    <row r="779" spans="1:55" ht="13">
      <c r="A779" s="3"/>
      <c r="B779" s="3"/>
      <c r="C779" s="3"/>
      <c r="D779" s="3"/>
      <c r="E779" s="3"/>
      <c r="F779" s="28"/>
      <c r="G779" s="28"/>
      <c r="H779" s="3"/>
      <c r="I779" s="3"/>
      <c r="J779" s="44"/>
      <c r="U779" s="3"/>
      <c r="V779" s="3"/>
      <c r="W779" s="3"/>
      <c r="X779" s="3"/>
      <c r="Y779" s="3"/>
      <c r="Z779" s="28"/>
      <c r="AA779" s="28"/>
      <c r="AB779" s="3"/>
      <c r="AD779" s="44"/>
      <c r="AO779" s="3"/>
      <c r="AP779" s="3"/>
      <c r="AQ779" s="3"/>
      <c r="AR779" s="3"/>
      <c r="AS779" s="3"/>
      <c r="AT779" s="28"/>
      <c r="AU779" s="28"/>
      <c r="AV779" s="3"/>
      <c r="AX779" s="44"/>
      <c r="BC779" s="44"/>
    </row>
    <row r="780" spans="1:55" ht="13">
      <c r="A780" s="3"/>
      <c r="B780" s="3"/>
      <c r="C780" s="3"/>
      <c r="D780" s="3"/>
      <c r="E780" s="3"/>
      <c r="F780" s="28"/>
      <c r="G780" s="28"/>
      <c r="H780" s="3"/>
      <c r="I780" s="3"/>
      <c r="J780" s="44"/>
      <c r="U780" s="3"/>
      <c r="V780" s="3"/>
      <c r="W780" s="3"/>
      <c r="X780" s="3"/>
      <c r="Y780" s="3"/>
      <c r="Z780" s="28"/>
      <c r="AA780" s="28"/>
      <c r="AB780" s="3"/>
      <c r="AD780" s="44"/>
      <c r="AO780" s="3"/>
      <c r="AP780" s="3"/>
      <c r="AQ780" s="3"/>
      <c r="AR780" s="3"/>
      <c r="AS780" s="3"/>
      <c r="AT780" s="28"/>
      <c r="AU780" s="28"/>
      <c r="AV780" s="3"/>
      <c r="AX780" s="44"/>
      <c r="BC780" s="44"/>
    </row>
    <row r="781" spans="1:55" ht="13">
      <c r="A781" s="3"/>
      <c r="B781" s="3"/>
      <c r="C781" s="3"/>
      <c r="D781" s="3"/>
      <c r="E781" s="3"/>
      <c r="F781" s="28"/>
      <c r="G781" s="28"/>
      <c r="H781" s="3"/>
      <c r="I781" s="3"/>
      <c r="J781" s="44"/>
      <c r="U781" s="3"/>
      <c r="V781" s="3"/>
      <c r="W781" s="3"/>
      <c r="X781" s="3"/>
      <c r="Y781" s="3"/>
      <c r="Z781" s="28"/>
      <c r="AA781" s="28"/>
      <c r="AB781" s="3"/>
      <c r="AD781" s="44"/>
      <c r="AO781" s="3"/>
      <c r="AP781" s="3"/>
      <c r="AQ781" s="3"/>
      <c r="AR781" s="3"/>
      <c r="AS781" s="3"/>
      <c r="AT781" s="28"/>
      <c r="AU781" s="28"/>
      <c r="AV781" s="3"/>
      <c r="AX781" s="44"/>
      <c r="BC781" s="44"/>
    </row>
    <row r="782" spans="1:55" ht="13">
      <c r="A782" s="3"/>
      <c r="B782" s="3"/>
      <c r="C782" s="3"/>
      <c r="D782" s="3"/>
      <c r="E782" s="3"/>
      <c r="F782" s="28"/>
      <c r="G782" s="28"/>
      <c r="H782" s="3"/>
      <c r="I782" s="3"/>
      <c r="J782" s="44"/>
      <c r="U782" s="3"/>
      <c r="V782" s="3"/>
      <c r="W782" s="3"/>
      <c r="X782" s="3"/>
      <c r="Y782" s="3"/>
      <c r="Z782" s="28"/>
      <c r="AA782" s="28"/>
      <c r="AB782" s="3"/>
      <c r="AD782" s="44"/>
      <c r="AO782" s="3"/>
      <c r="AP782" s="3"/>
      <c r="AQ782" s="3"/>
      <c r="AR782" s="3"/>
      <c r="AS782" s="3"/>
      <c r="AT782" s="28"/>
      <c r="AU782" s="28"/>
      <c r="AV782" s="3"/>
      <c r="AX782" s="44"/>
      <c r="BC782" s="44"/>
    </row>
    <row r="783" spans="1:55" ht="13">
      <c r="A783" s="3"/>
      <c r="B783" s="3"/>
      <c r="C783" s="3"/>
      <c r="D783" s="3"/>
      <c r="E783" s="3"/>
      <c r="F783" s="28"/>
      <c r="G783" s="28"/>
      <c r="H783" s="3"/>
      <c r="I783" s="3"/>
      <c r="J783" s="44"/>
      <c r="U783" s="3"/>
      <c r="V783" s="3"/>
      <c r="W783" s="3"/>
      <c r="X783" s="3"/>
      <c r="Y783" s="3"/>
      <c r="Z783" s="28"/>
      <c r="AA783" s="28"/>
      <c r="AB783" s="3"/>
      <c r="AD783" s="44"/>
      <c r="AO783" s="3"/>
      <c r="AP783" s="3"/>
      <c r="AQ783" s="3"/>
      <c r="AR783" s="3"/>
      <c r="AS783" s="3"/>
      <c r="AT783" s="28"/>
      <c r="AU783" s="28"/>
      <c r="AV783" s="3"/>
      <c r="AX783" s="44"/>
      <c r="BC783" s="44"/>
    </row>
    <row r="784" spans="1:55" ht="13">
      <c r="A784" s="3"/>
      <c r="B784" s="3"/>
      <c r="C784" s="3"/>
      <c r="D784" s="3"/>
      <c r="E784" s="3"/>
      <c r="F784" s="28"/>
      <c r="G784" s="28"/>
      <c r="H784" s="3"/>
      <c r="I784" s="3"/>
      <c r="J784" s="44"/>
      <c r="U784" s="3"/>
      <c r="V784" s="3"/>
      <c r="W784" s="3"/>
      <c r="X784" s="3"/>
      <c r="Y784" s="3"/>
      <c r="Z784" s="28"/>
      <c r="AA784" s="28"/>
      <c r="AB784" s="3"/>
      <c r="AD784" s="44"/>
      <c r="AO784" s="3"/>
      <c r="AP784" s="3"/>
      <c r="AQ784" s="3"/>
      <c r="AR784" s="3"/>
      <c r="AS784" s="3"/>
      <c r="AT784" s="28"/>
      <c r="AU784" s="28"/>
      <c r="AV784" s="3"/>
      <c r="AX784" s="44"/>
      <c r="BC784" s="44"/>
    </row>
    <row r="785" spans="1:55" ht="13">
      <c r="A785" s="3"/>
      <c r="B785" s="3"/>
      <c r="C785" s="3"/>
      <c r="D785" s="3"/>
      <c r="E785" s="3"/>
      <c r="F785" s="28"/>
      <c r="G785" s="28"/>
      <c r="H785" s="3"/>
      <c r="I785" s="3"/>
      <c r="J785" s="44"/>
      <c r="U785" s="3"/>
      <c r="V785" s="3"/>
      <c r="W785" s="3"/>
      <c r="X785" s="3"/>
      <c r="Y785" s="3"/>
      <c r="Z785" s="28"/>
      <c r="AA785" s="28"/>
      <c r="AB785" s="3"/>
      <c r="AD785" s="44"/>
      <c r="AO785" s="3"/>
      <c r="AP785" s="3"/>
      <c r="AQ785" s="3"/>
      <c r="AR785" s="3"/>
      <c r="AS785" s="3"/>
      <c r="AT785" s="28"/>
      <c r="AU785" s="28"/>
      <c r="AV785" s="3"/>
      <c r="AX785" s="44"/>
      <c r="BC785" s="44"/>
    </row>
    <row r="786" spans="1:55" ht="13">
      <c r="A786" s="3"/>
      <c r="B786" s="3"/>
      <c r="C786" s="3"/>
      <c r="D786" s="3"/>
      <c r="E786" s="3"/>
      <c r="F786" s="28"/>
      <c r="G786" s="28"/>
      <c r="H786" s="3"/>
      <c r="I786" s="3"/>
      <c r="J786" s="44"/>
      <c r="U786" s="3"/>
      <c r="V786" s="3"/>
      <c r="W786" s="3"/>
      <c r="X786" s="3"/>
      <c r="Y786" s="3"/>
      <c r="Z786" s="28"/>
      <c r="AA786" s="28"/>
      <c r="AB786" s="3"/>
      <c r="AD786" s="44"/>
      <c r="AO786" s="3"/>
      <c r="AP786" s="3"/>
      <c r="AQ786" s="3"/>
      <c r="AR786" s="3"/>
      <c r="AS786" s="3"/>
      <c r="AT786" s="28"/>
      <c r="AU786" s="28"/>
      <c r="AV786" s="3"/>
      <c r="AX786" s="44"/>
      <c r="BC786" s="44"/>
    </row>
    <row r="787" spans="1:55" ht="13">
      <c r="A787" s="3"/>
      <c r="B787" s="3"/>
      <c r="C787" s="3"/>
      <c r="D787" s="3"/>
      <c r="E787" s="3"/>
      <c r="F787" s="28"/>
      <c r="G787" s="28"/>
      <c r="H787" s="3"/>
      <c r="I787" s="3"/>
      <c r="J787" s="44"/>
      <c r="U787" s="3"/>
      <c r="V787" s="3"/>
      <c r="W787" s="3"/>
      <c r="X787" s="3"/>
      <c r="Y787" s="3"/>
      <c r="Z787" s="28"/>
      <c r="AA787" s="28"/>
      <c r="AB787" s="3"/>
      <c r="AD787" s="44"/>
      <c r="AO787" s="3"/>
      <c r="AP787" s="3"/>
      <c r="AQ787" s="3"/>
      <c r="AR787" s="3"/>
      <c r="AS787" s="3"/>
      <c r="AT787" s="28"/>
      <c r="AU787" s="28"/>
      <c r="AV787" s="3"/>
      <c r="AX787" s="44"/>
      <c r="BC787" s="44"/>
    </row>
    <row r="788" spans="1:55" ht="13">
      <c r="A788" s="3"/>
      <c r="B788" s="3"/>
      <c r="C788" s="3"/>
      <c r="D788" s="3"/>
      <c r="E788" s="3"/>
      <c r="F788" s="28"/>
      <c r="G788" s="28"/>
      <c r="H788" s="3"/>
      <c r="I788" s="3"/>
      <c r="J788" s="44"/>
      <c r="U788" s="3"/>
      <c r="V788" s="3"/>
      <c r="W788" s="3"/>
      <c r="X788" s="3"/>
      <c r="Y788" s="3"/>
      <c r="Z788" s="28"/>
      <c r="AA788" s="28"/>
      <c r="AB788" s="3"/>
      <c r="AD788" s="44"/>
      <c r="AO788" s="3"/>
      <c r="AP788" s="3"/>
      <c r="AQ788" s="3"/>
      <c r="AR788" s="3"/>
      <c r="AS788" s="3"/>
      <c r="AT788" s="28"/>
      <c r="AU788" s="28"/>
      <c r="AV788" s="3"/>
      <c r="AX788" s="44"/>
      <c r="BC788" s="44"/>
    </row>
    <row r="789" spans="1:55" ht="13">
      <c r="A789" s="3"/>
      <c r="B789" s="3"/>
      <c r="C789" s="3"/>
      <c r="D789" s="3"/>
      <c r="E789" s="3"/>
      <c r="F789" s="28"/>
      <c r="G789" s="28"/>
      <c r="H789" s="3"/>
      <c r="I789" s="3"/>
      <c r="J789" s="44"/>
      <c r="U789" s="3"/>
      <c r="V789" s="3"/>
      <c r="W789" s="3"/>
      <c r="X789" s="3"/>
      <c r="Y789" s="3"/>
      <c r="Z789" s="28"/>
      <c r="AA789" s="28"/>
      <c r="AB789" s="3"/>
      <c r="AD789" s="44"/>
      <c r="AO789" s="3"/>
      <c r="AP789" s="3"/>
      <c r="AQ789" s="3"/>
      <c r="AR789" s="3"/>
      <c r="AS789" s="3"/>
      <c r="AT789" s="28"/>
      <c r="AU789" s="28"/>
      <c r="AV789" s="3"/>
      <c r="AX789" s="44"/>
      <c r="BC789" s="44"/>
    </row>
    <row r="790" spans="1:55" ht="13">
      <c r="A790" s="3"/>
      <c r="B790" s="3"/>
      <c r="C790" s="3"/>
      <c r="D790" s="3"/>
      <c r="E790" s="3"/>
      <c r="F790" s="28"/>
      <c r="G790" s="28"/>
      <c r="H790" s="3"/>
      <c r="I790" s="3"/>
      <c r="J790" s="44"/>
      <c r="U790" s="3"/>
      <c r="V790" s="3"/>
      <c r="W790" s="3"/>
      <c r="X790" s="3"/>
      <c r="Y790" s="3"/>
      <c r="Z790" s="28"/>
      <c r="AA790" s="28"/>
      <c r="AB790" s="3"/>
      <c r="AD790" s="44"/>
      <c r="AO790" s="3"/>
      <c r="AP790" s="3"/>
      <c r="AQ790" s="3"/>
      <c r="AR790" s="3"/>
      <c r="AS790" s="3"/>
      <c r="AT790" s="28"/>
      <c r="AU790" s="28"/>
      <c r="AV790" s="3"/>
      <c r="AX790" s="44"/>
      <c r="BC790" s="44"/>
    </row>
    <row r="791" spans="1:55" ht="13">
      <c r="A791" s="3"/>
      <c r="B791" s="3"/>
      <c r="C791" s="3"/>
      <c r="D791" s="3"/>
      <c r="E791" s="3"/>
      <c r="F791" s="28"/>
      <c r="G791" s="28"/>
      <c r="H791" s="3"/>
      <c r="I791" s="3"/>
      <c r="J791" s="44"/>
      <c r="U791" s="3"/>
      <c r="V791" s="3"/>
      <c r="W791" s="3"/>
      <c r="X791" s="3"/>
      <c r="Y791" s="3"/>
      <c r="Z791" s="28"/>
      <c r="AA791" s="28"/>
      <c r="AB791" s="3"/>
      <c r="AD791" s="44"/>
      <c r="AO791" s="3"/>
      <c r="AP791" s="3"/>
      <c r="AQ791" s="3"/>
      <c r="AR791" s="3"/>
      <c r="AS791" s="3"/>
      <c r="AT791" s="28"/>
      <c r="AU791" s="28"/>
      <c r="AV791" s="3"/>
      <c r="AX791" s="44"/>
      <c r="BC791" s="44"/>
    </row>
    <row r="792" spans="1:55" ht="13">
      <c r="A792" s="3"/>
      <c r="B792" s="3"/>
      <c r="C792" s="3"/>
      <c r="D792" s="3"/>
      <c r="E792" s="3"/>
      <c r="F792" s="28"/>
      <c r="G792" s="28"/>
      <c r="H792" s="3"/>
      <c r="I792" s="3"/>
      <c r="J792" s="44"/>
      <c r="U792" s="3"/>
      <c r="V792" s="3"/>
      <c r="W792" s="3"/>
      <c r="X792" s="3"/>
      <c r="Y792" s="3"/>
      <c r="Z792" s="28"/>
      <c r="AA792" s="28"/>
      <c r="AB792" s="3"/>
      <c r="AD792" s="44"/>
      <c r="AO792" s="3"/>
      <c r="AP792" s="3"/>
      <c r="AQ792" s="3"/>
      <c r="AR792" s="3"/>
      <c r="AS792" s="3"/>
      <c r="AT792" s="28"/>
      <c r="AU792" s="28"/>
      <c r="AV792" s="3"/>
      <c r="AX792" s="44"/>
      <c r="BC792" s="44"/>
    </row>
    <row r="793" spans="1:55" ht="13">
      <c r="A793" s="3"/>
      <c r="B793" s="3"/>
      <c r="C793" s="3"/>
      <c r="D793" s="3"/>
      <c r="E793" s="3"/>
      <c r="F793" s="28"/>
      <c r="G793" s="28"/>
      <c r="H793" s="3"/>
      <c r="I793" s="3"/>
      <c r="J793" s="44"/>
      <c r="U793" s="3"/>
      <c r="V793" s="3"/>
      <c r="W793" s="3"/>
      <c r="X793" s="3"/>
      <c r="Y793" s="3"/>
      <c r="Z793" s="28"/>
      <c r="AA793" s="28"/>
      <c r="AB793" s="3"/>
      <c r="AD793" s="44"/>
      <c r="AO793" s="3"/>
      <c r="AP793" s="3"/>
      <c r="AQ793" s="3"/>
      <c r="AR793" s="3"/>
      <c r="AS793" s="3"/>
      <c r="AT793" s="28"/>
      <c r="AU793" s="28"/>
      <c r="AV793" s="3"/>
      <c r="AX793" s="44"/>
      <c r="BC793" s="44"/>
    </row>
    <row r="794" spans="1:55" ht="13">
      <c r="A794" s="3"/>
      <c r="B794" s="3"/>
      <c r="C794" s="3"/>
      <c r="D794" s="3"/>
      <c r="E794" s="3"/>
      <c r="F794" s="28"/>
      <c r="G794" s="28"/>
      <c r="H794" s="3"/>
      <c r="I794" s="3"/>
      <c r="J794" s="44"/>
      <c r="U794" s="3"/>
      <c r="V794" s="3"/>
      <c r="W794" s="3"/>
      <c r="X794" s="3"/>
      <c r="Y794" s="3"/>
      <c r="Z794" s="28"/>
      <c r="AA794" s="28"/>
      <c r="AB794" s="3"/>
      <c r="AD794" s="44"/>
      <c r="AO794" s="3"/>
      <c r="AP794" s="3"/>
      <c r="AQ794" s="3"/>
      <c r="AR794" s="3"/>
      <c r="AS794" s="3"/>
      <c r="AT794" s="28"/>
      <c r="AU794" s="28"/>
      <c r="AV794" s="3"/>
      <c r="AX794" s="44"/>
      <c r="BC794" s="44"/>
    </row>
    <row r="795" spans="1:55" ht="13">
      <c r="A795" s="3"/>
      <c r="B795" s="3"/>
      <c r="C795" s="3"/>
      <c r="D795" s="3"/>
      <c r="E795" s="3"/>
      <c r="F795" s="28"/>
      <c r="G795" s="28"/>
      <c r="H795" s="3"/>
      <c r="I795" s="3"/>
      <c r="J795" s="44"/>
      <c r="U795" s="3"/>
      <c r="V795" s="3"/>
      <c r="W795" s="3"/>
      <c r="X795" s="3"/>
      <c r="Y795" s="3"/>
      <c r="Z795" s="28"/>
      <c r="AA795" s="28"/>
      <c r="AB795" s="3"/>
      <c r="AD795" s="44"/>
      <c r="AO795" s="3"/>
      <c r="AP795" s="3"/>
      <c r="AQ795" s="3"/>
      <c r="AR795" s="3"/>
      <c r="AS795" s="3"/>
      <c r="AT795" s="28"/>
      <c r="AU795" s="28"/>
      <c r="AV795" s="3"/>
      <c r="AX795" s="44"/>
      <c r="BC795" s="44"/>
    </row>
    <row r="796" spans="1:55" ht="13">
      <c r="A796" s="3"/>
      <c r="B796" s="3"/>
      <c r="C796" s="3"/>
      <c r="D796" s="3"/>
      <c r="E796" s="3"/>
      <c r="F796" s="28"/>
      <c r="G796" s="28"/>
      <c r="H796" s="3"/>
      <c r="I796" s="3"/>
      <c r="J796" s="44"/>
      <c r="U796" s="3"/>
      <c r="V796" s="3"/>
      <c r="W796" s="3"/>
      <c r="X796" s="3"/>
      <c r="Y796" s="3"/>
      <c r="Z796" s="28"/>
      <c r="AA796" s="28"/>
      <c r="AB796" s="3"/>
      <c r="AD796" s="44"/>
      <c r="AO796" s="3"/>
      <c r="AP796" s="3"/>
      <c r="AQ796" s="3"/>
      <c r="AR796" s="3"/>
      <c r="AS796" s="3"/>
      <c r="AT796" s="28"/>
      <c r="AU796" s="28"/>
      <c r="AV796" s="3"/>
      <c r="AX796" s="44"/>
      <c r="BC796" s="44"/>
    </row>
    <row r="797" spans="1:55" ht="13">
      <c r="A797" s="3"/>
      <c r="B797" s="3"/>
      <c r="C797" s="3"/>
      <c r="D797" s="3"/>
      <c r="E797" s="3"/>
      <c r="F797" s="28"/>
      <c r="G797" s="28"/>
      <c r="H797" s="3"/>
      <c r="I797" s="3"/>
      <c r="J797" s="44"/>
      <c r="U797" s="3"/>
      <c r="V797" s="3"/>
      <c r="W797" s="3"/>
      <c r="X797" s="3"/>
      <c r="Y797" s="3"/>
      <c r="Z797" s="28"/>
      <c r="AA797" s="28"/>
      <c r="AB797" s="3"/>
      <c r="AD797" s="44"/>
      <c r="AO797" s="3"/>
      <c r="AP797" s="3"/>
      <c r="AQ797" s="3"/>
      <c r="AR797" s="3"/>
      <c r="AS797" s="3"/>
      <c r="AT797" s="28"/>
      <c r="AU797" s="28"/>
      <c r="AV797" s="3"/>
      <c r="AX797" s="44"/>
      <c r="BC797" s="44"/>
    </row>
    <row r="798" spans="1:55" ht="13">
      <c r="A798" s="3"/>
      <c r="B798" s="3"/>
      <c r="C798" s="3"/>
      <c r="D798" s="3"/>
      <c r="E798" s="3"/>
      <c r="F798" s="28"/>
      <c r="G798" s="28"/>
      <c r="H798" s="3"/>
      <c r="I798" s="3"/>
      <c r="J798" s="44"/>
      <c r="U798" s="3"/>
      <c r="V798" s="3"/>
      <c r="W798" s="3"/>
      <c r="X798" s="3"/>
      <c r="Y798" s="3"/>
      <c r="Z798" s="28"/>
      <c r="AA798" s="28"/>
      <c r="AB798" s="3"/>
      <c r="AD798" s="44"/>
      <c r="AO798" s="3"/>
      <c r="AP798" s="3"/>
      <c r="AQ798" s="3"/>
      <c r="AR798" s="3"/>
      <c r="AS798" s="3"/>
      <c r="AT798" s="28"/>
      <c r="AU798" s="28"/>
      <c r="AV798" s="3"/>
      <c r="AX798" s="44"/>
      <c r="BC798" s="44"/>
    </row>
    <row r="799" spans="1:55" ht="13">
      <c r="A799" s="3"/>
      <c r="B799" s="3"/>
      <c r="C799" s="3"/>
      <c r="D799" s="3"/>
      <c r="E799" s="3"/>
      <c r="F799" s="28"/>
      <c r="G799" s="28"/>
      <c r="H799" s="3"/>
      <c r="I799" s="3"/>
      <c r="J799" s="44"/>
      <c r="U799" s="3"/>
      <c r="V799" s="3"/>
      <c r="W799" s="3"/>
      <c r="X799" s="3"/>
      <c r="Y799" s="3"/>
      <c r="Z799" s="28"/>
      <c r="AA799" s="28"/>
      <c r="AB799" s="3"/>
      <c r="AD799" s="44"/>
      <c r="AO799" s="3"/>
      <c r="AP799" s="3"/>
      <c r="AQ799" s="3"/>
      <c r="AR799" s="3"/>
      <c r="AS799" s="3"/>
      <c r="AT799" s="28"/>
      <c r="AU799" s="28"/>
      <c r="AV799" s="3"/>
      <c r="AX799" s="44"/>
      <c r="BC799" s="44"/>
    </row>
    <row r="800" spans="1:55" ht="13">
      <c r="A800" s="3"/>
      <c r="B800" s="3"/>
      <c r="C800" s="3"/>
      <c r="D800" s="3"/>
      <c r="E800" s="3"/>
      <c r="F800" s="28"/>
      <c r="G800" s="28"/>
      <c r="H800" s="3"/>
      <c r="I800" s="3"/>
      <c r="J800" s="44"/>
      <c r="U800" s="3"/>
      <c r="V800" s="3"/>
      <c r="W800" s="3"/>
      <c r="X800" s="3"/>
      <c r="Y800" s="3"/>
      <c r="Z800" s="28"/>
      <c r="AA800" s="28"/>
      <c r="AB800" s="3"/>
      <c r="AD800" s="44"/>
      <c r="AO800" s="3"/>
      <c r="AP800" s="3"/>
      <c r="AQ800" s="3"/>
      <c r="AR800" s="3"/>
      <c r="AS800" s="3"/>
      <c r="AT800" s="28"/>
      <c r="AU800" s="28"/>
      <c r="AV800" s="3"/>
      <c r="AX800" s="44"/>
      <c r="BC800" s="44"/>
    </row>
    <row r="801" spans="1:55" ht="13">
      <c r="A801" s="3"/>
      <c r="B801" s="3"/>
      <c r="C801" s="3"/>
      <c r="D801" s="3"/>
      <c r="E801" s="3"/>
      <c r="F801" s="28"/>
      <c r="G801" s="28"/>
      <c r="H801" s="3"/>
      <c r="I801" s="3"/>
      <c r="J801" s="44"/>
      <c r="U801" s="3"/>
      <c r="V801" s="3"/>
      <c r="W801" s="3"/>
      <c r="X801" s="3"/>
      <c r="Y801" s="3"/>
      <c r="Z801" s="28"/>
      <c r="AA801" s="28"/>
      <c r="AB801" s="3"/>
      <c r="AD801" s="44"/>
      <c r="AO801" s="3"/>
      <c r="AP801" s="3"/>
      <c r="AQ801" s="3"/>
      <c r="AR801" s="3"/>
      <c r="AS801" s="3"/>
      <c r="AT801" s="28"/>
      <c r="AU801" s="28"/>
      <c r="AV801" s="3"/>
      <c r="AX801" s="44"/>
      <c r="BC801" s="44"/>
    </row>
    <row r="802" spans="1:55" ht="13">
      <c r="A802" s="3"/>
      <c r="B802" s="3"/>
      <c r="C802" s="3"/>
      <c r="D802" s="3"/>
      <c r="E802" s="3"/>
      <c r="F802" s="28"/>
      <c r="G802" s="28"/>
      <c r="H802" s="3"/>
      <c r="I802" s="3"/>
      <c r="J802" s="44"/>
      <c r="U802" s="3"/>
      <c r="V802" s="3"/>
      <c r="W802" s="3"/>
      <c r="X802" s="3"/>
      <c r="Y802" s="3"/>
      <c r="Z802" s="28"/>
      <c r="AA802" s="28"/>
      <c r="AB802" s="3"/>
      <c r="AD802" s="44"/>
      <c r="AO802" s="3"/>
      <c r="AP802" s="3"/>
      <c r="AQ802" s="3"/>
      <c r="AR802" s="3"/>
      <c r="AS802" s="3"/>
      <c r="AT802" s="28"/>
      <c r="AU802" s="28"/>
      <c r="AV802" s="3"/>
      <c r="AX802" s="44"/>
      <c r="BC802" s="44"/>
    </row>
    <row r="803" spans="1:55" ht="13">
      <c r="A803" s="3"/>
      <c r="B803" s="3"/>
      <c r="C803" s="3"/>
      <c r="D803" s="3"/>
      <c r="E803" s="3"/>
      <c r="F803" s="28"/>
      <c r="G803" s="28"/>
      <c r="H803" s="3"/>
      <c r="I803" s="3"/>
      <c r="J803" s="44"/>
      <c r="U803" s="3"/>
      <c r="V803" s="3"/>
      <c r="W803" s="3"/>
      <c r="X803" s="3"/>
      <c r="Y803" s="3"/>
      <c r="Z803" s="28"/>
      <c r="AA803" s="28"/>
      <c r="AB803" s="3"/>
      <c r="AD803" s="44"/>
      <c r="AO803" s="3"/>
      <c r="AP803" s="3"/>
      <c r="AQ803" s="3"/>
      <c r="AR803" s="3"/>
      <c r="AS803" s="3"/>
      <c r="AT803" s="28"/>
      <c r="AU803" s="28"/>
      <c r="AV803" s="3"/>
      <c r="AX803" s="44"/>
      <c r="BC803" s="44"/>
    </row>
    <row r="804" spans="1:55" ht="13">
      <c r="A804" s="3"/>
      <c r="B804" s="3"/>
      <c r="C804" s="3"/>
      <c r="D804" s="3"/>
      <c r="E804" s="3"/>
      <c r="F804" s="28"/>
      <c r="G804" s="28"/>
      <c r="H804" s="3"/>
      <c r="I804" s="3"/>
      <c r="J804" s="44"/>
      <c r="U804" s="3"/>
      <c r="V804" s="3"/>
      <c r="W804" s="3"/>
      <c r="X804" s="3"/>
      <c r="Y804" s="3"/>
      <c r="Z804" s="28"/>
      <c r="AA804" s="28"/>
      <c r="AB804" s="3"/>
      <c r="AD804" s="44"/>
      <c r="AO804" s="3"/>
      <c r="AP804" s="3"/>
      <c r="AQ804" s="3"/>
      <c r="AR804" s="3"/>
      <c r="AS804" s="3"/>
      <c r="AT804" s="28"/>
      <c r="AU804" s="28"/>
      <c r="AV804" s="3"/>
      <c r="AX804" s="44"/>
      <c r="BC804" s="44"/>
    </row>
    <row r="805" spans="1:55" ht="13">
      <c r="A805" s="3"/>
      <c r="B805" s="3"/>
      <c r="C805" s="3"/>
      <c r="D805" s="3"/>
      <c r="E805" s="3"/>
      <c r="F805" s="28"/>
      <c r="G805" s="28"/>
      <c r="H805" s="3"/>
      <c r="I805" s="3"/>
      <c r="J805" s="44"/>
      <c r="U805" s="3"/>
      <c r="V805" s="3"/>
      <c r="W805" s="3"/>
      <c r="X805" s="3"/>
      <c r="Y805" s="3"/>
      <c r="Z805" s="28"/>
      <c r="AA805" s="28"/>
      <c r="AB805" s="3"/>
      <c r="AD805" s="44"/>
      <c r="AO805" s="3"/>
      <c r="AP805" s="3"/>
      <c r="AQ805" s="3"/>
      <c r="AR805" s="3"/>
      <c r="AS805" s="3"/>
      <c r="AT805" s="28"/>
      <c r="AU805" s="28"/>
      <c r="AV805" s="3"/>
      <c r="AX805" s="44"/>
      <c r="BC805" s="44"/>
    </row>
    <row r="806" spans="1:55" ht="13">
      <c r="A806" s="3"/>
      <c r="B806" s="3"/>
      <c r="C806" s="3"/>
      <c r="D806" s="3"/>
      <c r="E806" s="3"/>
      <c r="F806" s="28"/>
      <c r="G806" s="28"/>
      <c r="H806" s="3"/>
      <c r="I806" s="3"/>
      <c r="J806" s="44"/>
      <c r="U806" s="3"/>
      <c r="V806" s="3"/>
      <c r="W806" s="3"/>
      <c r="X806" s="3"/>
      <c r="Y806" s="3"/>
      <c r="Z806" s="28"/>
      <c r="AA806" s="28"/>
      <c r="AB806" s="3"/>
      <c r="AD806" s="44"/>
      <c r="AO806" s="3"/>
      <c r="AP806" s="3"/>
      <c r="AQ806" s="3"/>
      <c r="AR806" s="3"/>
      <c r="AS806" s="3"/>
      <c r="AT806" s="28"/>
      <c r="AU806" s="28"/>
      <c r="AV806" s="3"/>
      <c r="AX806" s="44"/>
      <c r="BC806" s="44"/>
    </row>
    <row r="807" spans="1:55" ht="13">
      <c r="A807" s="3"/>
      <c r="B807" s="3"/>
      <c r="C807" s="3"/>
      <c r="D807" s="3"/>
      <c r="E807" s="3"/>
      <c r="F807" s="28"/>
      <c r="G807" s="28"/>
      <c r="H807" s="3"/>
      <c r="I807" s="3"/>
      <c r="J807" s="44"/>
      <c r="U807" s="3"/>
      <c r="V807" s="3"/>
      <c r="W807" s="3"/>
      <c r="X807" s="3"/>
      <c r="Y807" s="3"/>
      <c r="Z807" s="28"/>
      <c r="AA807" s="28"/>
      <c r="AB807" s="3"/>
      <c r="AD807" s="44"/>
      <c r="AO807" s="3"/>
      <c r="AP807" s="3"/>
      <c r="AQ807" s="3"/>
      <c r="AR807" s="3"/>
      <c r="AS807" s="3"/>
      <c r="AT807" s="28"/>
      <c r="AU807" s="28"/>
      <c r="AV807" s="3"/>
      <c r="AX807" s="44"/>
      <c r="BC807" s="44"/>
    </row>
    <row r="808" spans="1:55" ht="13">
      <c r="A808" s="3"/>
      <c r="B808" s="3"/>
      <c r="C808" s="3"/>
      <c r="D808" s="3"/>
      <c r="E808" s="3"/>
      <c r="F808" s="28"/>
      <c r="G808" s="28"/>
      <c r="H808" s="3"/>
      <c r="I808" s="3"/>
      <c r="J808" s="44"/>
      <c r="U808" s="3"/>
      <c r="V808" s="3"/>
      <c r="W808" s="3"/>
      <c r="X808" s="3"/>
      <c r="Y808" s="3"/>
      <c r="Z808" s="28"/>
      <c r="AA808" s="28"/>
      <c r="AB808" s="3"/>
      <c r="AD808" s="44"/>
      <c r="AO808" s="3"/>
      <c r="AP808" s="3"/>
      <c r="AQ808" s="3"/>
      <c r="AR808" s="3"/>
      <c r="AS808" s="3"/>
      <c r="AT808" s="28"/>
      <c r="AU808" s="28"/>
      <c r="AV808" s="3"/>
      <c r="AX808" s="44"/>
      <c r="BC808" s="44"/>
    </row>
    <row r="809" spans="1:55" ht="13">
      <c r="A809" s="3"/>
      <c r="B809" s="3"/>
      <c r="C809" s="3"/>
      <c r="D809" s="3"/>
      <c r="E809" s="3"/>
      <c r="F809" s="28"/>
      <c r="G809" s="28"/>
      <c r="H809" s="3"/>
      <c r="I809" s="3"/>
      <c r="J809" s="44"/>
      <c r="U809" s="3"/>
      <c r="V809" s="3"/>
      <c r="W809" s="3"/>
      <c r="X809" s="3"/>
      <c r="Y809" s="3"/>
      <c r="Z809" s="28"/>
      <c r="AA809" s="28"/>
      <c r="AB809" s="3"/>
      <c r="AD809" s="44"/>
      <c r="AO809" s="3"/>
      <c r="AP809" s="3"/>
      <c r="AQ809" s="3"/>
      <c r="AR809" s="3"/>
      <c r="AS809" s="3"/>
      <c r="AT809" s="28"/>
      <c r="AU809" s="28"/>
      <c r="AV809" s="3"/>
      <c r="AX809" s="44"/>
      <c r="BC809" s="44"/>
    </row>
    <row r="810" spans="1:55" ht="13">
      <c r="A810" s="3"/>
      <c r="B810" s="3"/>
      <c r="C810" s="3"/>
      <c r="D810" s="3"/>
      <c r="E810" s="3"/>
      <c r="F810" s="28"/>
      <c r="G810" s="28"/>
      <c r="H810" s="3"/>
      <c r="I810" s="3"/>
      <c r="J810" s="44"/>
      <c r="U810" s="3"/>
      <c r="V810" s="3"/>
      <c r="W810" s="3"/>
      <c r="X810" s="3"/>
      <c r="Y810" s="3"/>
      <c r="Z810" s="28"/>
      <c r="AA810" s="28"/>
      <c r="AB810" s="3"/>
      <c r="AD810" s="44"/>
      <c r="AO810" s="3"/>
      <c r="AP810" s="3"/>
      <c r="AQ810" s="3"/>
      <c r="AR810" s="3"/>
      <c r="AS810" s="3"/>
      <c r="AT810" s="28"/>
      <c r="AU810" s="28"/>
      <c r="AV810" s="3"/>
      <c r="AX810" s="44"/>
      <c r="BC810" s="44"/>
    </row>
    <row r="811" spans="1:55" ht="13">
      <c r="A811" s="3"/>
      <c r="B811" s="3"/>
      <c r="C811" s="3"/>
      <c r="D811" s="3"/>
      <c r="E811" s="3"/>
      <c r="F811" s="28"/>
      <c r="G811" s="28"/>
      <c r="H811" s="3"/>
      <c r="I811" s="3"/>
      <c r="J811" s="44"/>
      <c r="U811" s="3"/>
      <c r="V811" s="3"/>
      <c r="W811" s="3"/>
      <c r="X811" s="3"/>
      <c r="Y811" s="3"/>
      <c r="Z811" s="28"/>
      <c r="AA811" s="28"/>
      <c r="AB811" s="3"/>
      <c r="AD811" s="44"/>
      <c r="AO811" s="3"/>
      <c r="AP811" s="3"/>
      <c r="AQ811" s="3"/>
      <c r="AR811" s="3"/>
      <c r="AS811" s="3"/>
      <c r="AT811" s="28"/>
      <c r="AU811" s="28"/>
      <c r="AV811" s="3"/>
      <c r="AX811" s="44"/>
      <c r="BC811" s="44"/>
    </row>
    <row r="812" spans="1:55" ht="13">
      <c r="A812" s="3"/>
      <c r="B812" s="3"/>
      <c r="C812" s="3"/>
      <c r="D812" s="3"/>
      <c r="E812" s="3"/>
      <c r="F812" s="28"/>
      <c r="G812" s="28"/>
      <c r="H812" s="3"/>
      <c r="I812" s="3"/>
      <c r="J812" s="44"/>
      <c r="U812" s="3"/>
      <c r="V812" s="3"/>
      <c r="W812" s="3"/>
      <c r="X812" s="3"/>
      <c r="Y812" s="3"/>
      <c r="Z812" s="28"/>
      <c r="AA812" s="28"/>
      <c r="AB812" s="3"/>
      <c r="AD812" s="44"/>
      <c r="AO812" s="3"/>
      <c r="AP812" s="3"/>
      <c r="AQ812" s="3"/>
      <c r="AR812" s="3"/>
      <c r="AS812" s="3"/>
      <c r="AT812" s="28"/>
      <c r="AU812" s="28"/>
      <c r="AV812" s="3"/>
      <c r="AX812" s="44"/>
      <c r="BC812" s="44"/>
    </row>
    <row r="813" spans="1:55" ht="13">
      <c r="A813" s="3"/>
      <c r="B813" s="3"/>
      <c r="C813" s="3"/>
      <c r="D813" s="3"/>
      <c r="E813" s="3"/>
      <c r="F813" s="28"/>
      <c r="G813" s="28"/>
      <c r="H813" s="3"/>
      <c r="I813" s="3"/>
      <c r="J813" s="44"/>
      <c r="U813" s="3"/>
      <c r="V813" s="3"/>
      <c r="W813" s="3"/>
      <c r="X813" s="3"/>
      <c r="Y813" s="3"/>
      <c r="Z813" s="28"/>
      <c r="AA813" s="28"/>
      <c r="AB813" s="3"/>
      <c r="AD813" s="44"/>
      <c r="AO813" s="3"/>
      <c r="AP813" s="3"/>
      <c r="AQ813" s="3"/>
      <c r="AR813" s="3"/>
      <c r="AS813" s="3"/>
      <c r="AT813" s="28"/>
      <c r="AU813" s="28"/>
      <c r="AV813" s="3"/>
      <c r="AX813" s="44"/>
      <c r="BC813" s="44"/>
    </row>
    <row r="814" spans="1:55" ht="13">
      <c r="A814" s="3"/>
      <c r="B814" s="3"/>
      <c r="C814" s="3"/>
      <c r="D814" s="3"/>
      <c r="E814" s="3"/>
      <c r="F814" s="28"/>
      <c r="G814" s="28"/>
      <c r="H814" s="3"/>
      <c r="I814" s="3"/>
      <c r="J814" s="44"/>
      <c r="U814" s="3"/>
      <c r="V814" s="3"/>
      <c r="W814" s="3"/>
      <c r="X814" s="3"/>
      <c r="Y814" s="3"/>
      <c r="Z814" s="28"/>
      <c r="AA814" s="28"/>
      <c r="AB814" s="3"/>
      <c r="AD814" s="44"/>
      <c r="AO814" s="3"/>
      <c r="AP814" s="3"/>
      <c r="AQ814" s="3"/>
      <c r="AR814" s="3"/>
      <c r="AS814" s="3"/>
      <c r="AT814" s="28"/>
      <c r="AU814" s="28"/>
      <c r="AV814" s="3"/>
      <c r="AX814" s="44"/>
      <c r="BC814" s="44"/>
    </row>
    <row r="815" spans="1:55" ht="13">
      <c r="A815" s="3"/>
      <c r="B815" s="3"/>
      <c r="C815" s="3"/>
      <c r="D815" s="3"/>
      <c r="E815" s="3"/>
      <c r="F815" s="28"/>
      <c r="G815" s="28"/>
      <c r="H815" s="3"/>
      <c r="I815" s="3"/>
      <c r="J815" s="44"/>
      <c r="U815" s="3"/>
      <c r="V815" s="3"/>
      <c r="W815" s="3"/>
      <c r="X815" s="3"/>
      <c r="Y815" s="3"/>
      <c r="Z815" s="28"/>
      <c r="AA815" s="28"/>
      <c r="AB815" s="3"/>
      <c r="AD815" s="44"/>
      <c r="AO815" s="3"/>
      <c r="AP815" s="3"/>
      <c r="AQ815" s="3"/>
      <c r="AR815" s="3"/>
      <c r="AS815" s="3"/>
      <c r="AT815" s="28"/>
      <c r="AU815" s="28"/>
      <c r="AV815" s="3"/>
      <c r="AX815" s="44"/>
      <c r="BC815" s="44"/>
    </row>
    <row r="816" spans="1:55" ht="13">
      <c r="A816" s="3"/>
      <c r="B816" s="3"/>
      <c r="C816" s="3"/>
      <c r="D816" s="3"/>
      <c r="E816" s="3"/>
      <c r="F816" s="28"/>
      <c r="G816" s="28"/>
      <c r="H816" s="3"/>
      <c r="I816" s="3"/>
      <c r="J816" s="44"/>
      <c r="U816" s="3"/>
      <c r="V816" s="3"/>
      <c r="W816" s="3"/>
      <c r="X816" s="3"/>
      <c r="Y816" s="3"/>
      <c r="Z816" s="28"/>
      <c r="AA816" s="28"/>
      <c r="AB816" s="3"/>
      <c r="AD816" s="44"/>
      <c r="AO816" s="3"/>
      <c r="AP816" s="3"/>
      <c r="AQ816" s="3"/>
      <c r="AR816" s="3"/>
      <c r="AS816" s="3"/>
      <c r="AT816" s="28"/>
      <c r="AU816" s="28"/>
      <c r="AV816" s="3"/>
      <c r="AX816" s="44"/>
      <c r="BC816" s="44"/>
    </row>
    <row r="817" spans="1:55" ht="13">
      <c r="A817" s="3"/>
      <c r="B817" s="3"/>
      <c r="C817" s="3"/>
      <c r="D817" s="3"/>
      <c r="E817" s="3"/>
      <c r="F817" s="28"/>
      <c r="G817" s="28"/>
      <c r="H817" s="3"/>
      <c r="I817" s="3"/>
      <c r="J817" s="44"/>
      <c r="U817" s="3"/>
      <c r="V817" s="3"/>
      <c r="W817" s="3"/>
      <c r="X817" s="3"/>
      <c r="Y817" s="3"/>
      <c r="Z817" s="28"/>
      <c r="AA817" s="28"/>
      <c r="AB817" s="3"/>
      <c r="AD817" s="44"/>
      <c r="AO817" s="3"/>
      <c r="AP817" s="3"/>
      <c r="AQ817" s="3"/>
      <c r="AR817" s="3"/>
      <c r="AS817" s="3"/>
      <c r="AT817" s="28"/>
      <c r="AU817" s="28"/>
      <c r="AV817" s="3"/>
      <c r="AX817" s="44"/>
      <c r="BC817" s="44"/>
    </row>
    <row r="818" spans="1:55" ht="13">
      <c r="A818" s="3"/>
      <c r="B818" s="3"/>
      <c r="C818" s="3"/>
      <c r="D818" s="3"/>
      <c r="E818" s="3"/>
      <c r="F818" s="28"/>
      <c r="G818" s="28"/>
      <c r="H818" s="3"/>
      <c r="I818" s="3"/>
      <c r="J818" s="44"/>
      <c r="U818" s="3"/>
      <c r="V818" s="3"/>
      <c r="W818" s="3"/>
      <c r="X818" s="3"/>
      <c r="Y818" s="3"/>
      <c r="Z818" s="28"/>
      <c r="AA818" s="28"/>
      <c r="AB818" s="3"/>
      <c r="AD818" s="44"/>
      <c r="AO818" s="3"/>
      <c r="AP818" s="3"/>
      <c r="AQ818" s="3"/>
      <c r="AR818" s="3"/>
      <c r="AS818" s="3"/>
      <c r="AT818" s="28"/>
      <c r="AU818" s="28"/>
      <c r="AV818" s="3"/>
      <c r="AX818" s="44"/>
      <c r="BC818" s="44"/>
    </row>
    <row r="819" spans="1:55" ht="13">
      <c r="A819" s="3"/>
      <c r="B819" s="3"/>
      <c r="C819" s="3"/>
      <c r="D819" s="3"/>
      <c r="E819" s="3"/>
      <c r="F819" s="28"/>
      <c r="G819" s="28"/>
      <c r="H819" s="3"/>
      <c r="I819" s="3"/>
      <c r="J819" s="44"/>
      <c r="U819" s="3"/>
      <c r="V819" s="3"/>
      <c r="W819" s="3"/>
      <c r="X819" s="3"/>
      <c r="Y819" s="3"/>
      <c r="Z819" s="28"/>
      <c r="AA819" s="28"/>
      <c r="AB819" s="3"/>
      <c r="AD819" s="44"/>
      <c r="AO819" s="3"/>
      <c r="AP819" s="3"/>
      <c r="AQ819" s="3"/>
      <c r="AR819" s="3"/>
      <c r="AS819" s="3"/>
      <c r="AT819" s="28"/>
      <c r="AU819" s="28"/>
      <c r="AV819" s="3"/>
      <c r="AX819" s="44"/>
      <c r="BC819" s="44"/>
    </row>
    <row r="820" spans="1:55" ht="13">
      <c r="A820" s="3"/>
      <c r="B820" s="3"/>
      <c r="C820" s="3"/>
      <c r="D820" s="3"/>
      <c r="E820" s="3"/>
      <c r="F820" s="28"/>
      <c r="G820" s="28"/>
      <c r="H820" s="3"/>
      <c r="I820" s="3"/>
      <c r="J820" s="44"/>
      <c r="U820" s="3"/>
      <c r="V820" s="3"/>
      <c r="W820" s="3"/>
      <c r="X820" s="3"/>
      <c r="Y820" s="3"/>
      <c r="Z820" s="28"/>
      <c r="AA820" s="28"/>
      <c r="AB820" s="3"/>
      <c r="AD820" s="44"/>
      <c r="AO820" s="3"/>
      <c r="AP820" s="3"/>
      <c r="AQ820" s="3"/>
      <c r="AR820" s="3"/>
      <c r="AS820" s="3"/>
      <c r="AT820" s="28"/>
      <c r="AU820" s="28"/>
      <c r="AV820" s="3"/>
      <c r="AX820" s="44"/>
      <c r="BC820" s="44"/>
    </row>
    <row r="821" spans="1:55" ht="13">
      <c r="A821" s="3"/>
      <c r="B821" s="3"/>
      <c r="C821" s="3"/>
      <c r="D821" s="3"/>
      <c r="E821" s="3"/>
      <c r="F821" s="28"/>
      <c r="G821" s="28"/>
      <c r="H821" s="3"/>
      <c r="I821" s="3"/>
      <c r="J821" s="44"/>
      <c r="U821" s="3"/>
      <c r="V821" s="3"/>
      <c r="W821" s="3"/>
      <c r="X821" s="3"/>
      <c r="Y821" s="3"/>
      <c r="Z821" s="28"/>
      <c r="AA821" s="28"/>
      <c r="AB821" s="3"/>
      <c r="AD821" s="44"/>
      <c r="AO821" s="3"/>
      <c r="AP821" s="3"/>
      <c r="AQ821" s="3"/>
      <c r="AR821" s="3"/>
      <c r="AS821" s="3"/>
      <c r="AT821" s="28"/>
      <c r="AU821" s="28"/>
      <c r="AV821" s="3"/>
      <c r="AX821" s="44"/>
      <c r="BC821" s="44"/>
    </row>
    <row r="822" spans="1:55" ht="13">
      <c r="A822" s="3"/>
      <c r="B822" s="3"/>
      <c r="C822" s="3"/>
      <c r="D822" s="3"/>
      <c r="E822" s="3"/>
      <c r="F822" s="28"/>
      <c r="G822" s="28"/>
      <c r="H822" s="3"/>
      <c r="I822" s="3"/>
      <c r="J822" s="44"/>
      <c r="U822" s="3"/>
      <c r="V822" s="3"/>
      <c r="W822" s="3"/>
      <c r="X822" s="3"/>
      <c r="Y822" s="3"/>
      <c r="Z822" s="28"/>
      <c r="AA822" s="28"/>
      <c r="AB822" s="3"/>
      <c r="AD822" s="44"/>
      <c r="AO822" s="3"/>
      <c r="AP822" s="3"/>
      <c r="AQ822" s="3"/>
      <c r="AR822" s="3"/>
      <c r="AS822" s="3"/>
      <c r="AT822" s="28"/>
      <c r="AU822" s="28"/>
      <c r="AV822" s="3"/>
      <c r="AX822" s="44"/>
      <c r="BC822" s="44"/>
    </row>
    <row r="823" spans="1:55" ht="13">
      <c r="A823" s="3"/>
      <c r="B823" s="3"/>
      <c r="C823" s="3"/>
      <c r="D823" s="3"/>
      <c r="E823" s="3"/>
      <c r="F823" s="28"/>
      <c r="G823" s="28"/>
      <c r="H823" s="3"/>
      <c r="I823" s="3"/>
      <c r="J823" s="44"/>
      <c r="U823" s="3"/>
      <c r="V823" s="3"/>
      <c r="W823" s="3"/>
      <c r="X823" s="3"/>
      <c r="Y823" s="3"/>
      <c r="Z823" s="28"/>
      <c r="AA823" s="28"/>
      <c r="AB823" s="3"/>
      <c r="AD823" s="44"/>
      <c r="AO823" s="3"/>
      <c r="AP823" s="3"/>
      <c r="AQ823" s="3"/>
      <c r="AR823" s="3"/>
      <c r="AS823" s="3"/>
      <c r="AT823" s="28"/>
      <c r="AU823" s="28"/>
      <c r="AV823" s="3"/>
      <c r="AX823" s="44"/>
      <c r="BC823" s="44"/>
    </row>
    <row r="824" spans="1:55" ht="13">
      <c r="A824" s="3"/>
      <c r="B824" s="3"/>
      <c r="C824" s="3"/>
      <c r="D824" s="3"/>
      <c r="E824" s="3"/>
      <c r="F824" s="28"/>
      <c r="G824" s="28"/>
      <c r="H824" s="3"/>
      <c r="I824" s="3"/>
      <c r="J824" s="44"/>
      <c r="U824" s="3"/>
      <c r="V824" s="3"/>
      <c r="W824" s="3"/>
      <c r="X824" s="3"/>
      <c r="Y824" s="3"/>
      <c r="Z824" s="28"/>
      <c r="AA824" s="28"/>
      <c r="AB824" s="3"/>
      <c r="AD824" s="44"/>
      <c r="AO824" s="3"/>
      <c r="AP824" s="3"/>
      <c r="AQ824" s="3"/>
      <c r="AR824" s="3"/>
      <c r="AS824" s="3"/>
      <c r="AT824" s="28"/>
      <c r="AU824" s="28"/>
      <c r="AV824" s="3"/>
      <c r="AX824" s="44"/>
      <c r="BC824" s="44"/>
    </row>
    <row r="825" spans="1:55" ht="13">
      <c r="A825" s="3"/>
      <c r="B825" s="3"/>
      <c r="C825" s="3"/>
      <c r="D825" s="3"/>
      <c r="E825" s="3"/>
      <c r="F825" s="28"/>
      <c r="G825" s="28"/>
      <c r="H825" s="3"/>
      <c r="I825" s="3"/>
      <c r="J825" s="44"/>
      <c r="U825" s="3"/>
      <c r="V825" s="3"/>
      <c r="W825" s="3"/>
      <c r="X825" s="3"/>
      <c r="Y825" s="3"/>
      <c r="Z825" s="28"/>
      <c r="AA825" s="28"/>
      <c r="AB825" s="3"/>
      <c r="AD825" s="44"/>
      <c r="AO825" s="3"/>
      <c r="AP825" s="3"/>
      <c r="AQ825" s="3"/>
      <c r="AR825" s="3"/>
      <c r="AS825" s="3"/>
      <c r="AT825" s="28"/>
      <c r="AU825" s="28"/>
      <c r="AV825" s="3"/>
      <c r="AX825" s="44"/>
      <c r="BC825" s="44"/>
    </row>
    <row r="826" spans="1:55" ht="13">
      <c r="A826" s="3"/>
      <c r="B826" s="3"/>
      <c r="C826" s="3"/>
      <c r="D826" s="3"/>
      <c r="E826" s="3"/>
      <c r="F826" s="28"/>
      <c r="G826" s="28"/>
      <c r="H826" s="3"/>
      <c r="I826" s="3"/>
      <c r="J826" s="44"/>
      <c r="U826" s="3"/>
      <c r="V826" s="3"/>
      <c r="W826" s="3"/>
      <c r="X826" s="3"/>
      <c r="Y826" s="3"/>
      <c r="Z826" s="28"/>
      <c r="AA826" s="28"/>
      <c r="AB826" s="3"/>
      <c r="AD826" s="44"/>
      <c r="AO826" s="3"/>
      <c r="AP826" s="3"/>
      <c r="AQ826" s="3"/>
      <c r="AR826" s="3"/>
      <c r="AS826" s="3"/>
      <c r="AT826" s="28"/>
      <c r="AU826" s="28"/>
      <c r="AV826" s="3"/>
      <c r="AX826" s="44"/>
      <c r="BC826" s="44"/>
    </row>
    <row r="827" spans="1:55" ht="13">
      <c r="A827" s="3"/>
      <c r="B827" s="3"/>
      <c r="C827" s="3"/>
      <c r="D827" s="3"/>
      <c r="E827" s="3"/>
      <c r="F827" s="28"/>
      <c r="G827" s="28"/>
      <c r="H827" s="3"/>
      <c r="I827" s="3"/>
      <c r="J827" s="44"/>
      <c r="U827" s="3"/>
      <c r="V827" s="3"/>
      <c r="W827" s="3"/>
      <c r="X827" s="3"/>
      <c r="Y827" s="3"/>
      <c r="Z827" s="28"/>
      <c r="AA827" s="28"/>
      <c r="AB827" s="3"/>
      <c r="AD827" s="44"/>
      <c r="AO827" s="3"/>
      <c r="AP827" s="3"/>
      <c r="AQ827" s="3"/>
      <c r="AR827" s="3"/>
      <c r="AS827" s="3"/>
      <c r="AT827" s="28"/>
      <c r="AU827" s="28"/>
      <c r="AV827" s="3"/>
      <c r="AX827" s="44"/>
      <c r="BC827" s="44"/>
    </row>
    <row r="828" spans="1:55" ht="13">
      <c r="A828" s="3"/>
      <c r="B828" s="3"/>
      <c r="C828" s="3"/>
      <c r="D828" s="3"/>
      <c r="E828" s="3"/>
      <c r="F828" s="28"/>
      <c r="G828" s="28"/>
      <c r="H828" s="3"/>
      <c r="I828" s="3"/>
      <c r="J828" s="44"/>
      <c r="U828" s="3"/>
      <c r="V828" s="3"/>
      <c r="W828" s="3"/>
      <c r="X828" s="3"/>
      <c r="Y828" s="3"/>
      <c r="Z828" s="28"/>
      <c r="AA828" s="28"/>
      <c r="AB828" s="3"/>
      <c r="AD828" s="44"/>
      <c r="AO828" s="3"/>
      <c r="AP828" s="3"/>
      <c r="AQ828" s="3"/>
      <c r="AR828" s="3"/>
      <c r="AS828" s="3"/>
      <c r="AT828" s="28"/>
      <c r="AU828" s="28"/>
      <c r="AV828" s="3"/>
      <c r="AX828" s="44"/>
      <c r="BC828" s="44"/>
    </row>
    <row r="829" spans="1:55" ht="13">
      <c r="A829" s="3"/>
      <c r="B829" s="3"/>
      <c r="C829" s="3"/>
      <c r="D829" s="3"/>
      <c r="E829" s="3"/>
      <c r="F829" s="28"/>
      <c r="G829" s="28"/>
      <c r="H829" s="3"/>
      <c r="I829" s="3"/>
      <c r="J829" s="44"/>
      <c r="U829" s="3"/>
      <c r="V829" s="3"/>
      <c r="W829" s="3"/>
      <c r="X829" s="3"/>
      <c r="Y829" s="3"/>
      <c r="Z829" s="28"/>
      <c r="AA829" s="28"/>
      <c r="AB829" s="3"/>
      <c r="AD829" s="44"/>
      <c r="AO829" s="3"/>
      <c r="AP829" s="3"/>
      <c r="AQ829" s="3"/>
      <c r="AR829" s="3"/>
      <c r="AS829" s="3"/>
      <c r="AT829" s="28"/>
      <c r="AU829" s="28"/>
      <c r="AV829" s="3"/>
      <c r="AX829" s="44"/>
      <c r="BC829" s="44"/>
    </row>
    <row r="830" spans="1:55" ht="13">
      <c r="A830" s="3"/>
      <c r="B830" s="3"/>
      <c r="C830" s="3"/>
      <c r="D830" s="3"/>
      <c r="E830" s="3"/>
      <c r="F830" s="28"/>
      <c r="G830" s="28"/>
      <c r="H830" s="3"/>
      <c r="I830" s="3"/>
      <c r="J830" s="44"/>
      <c r="U830" s="3"/>
      <c r="V830" s="3"/>
      <c r="W830" s="3"/>
      <c r="X830" s="3"/>
      <c r="Y830" s="3"/>
      <c r="Z830" s="28"/>
      <c r="AA830" s="28"/>
      <c r="AB830" s="3"/>
      <c r="AD830" s="44"/>
      <c r="AO830" s="3"/>
      <c r="AP830" s="3"/>
      <c r="AQ830" s="3"/>
      <c r="AR830" s="3"/>
      <c r="AS830" s="3"/>
      <c r="AT830" s="28"/>
      <c r="AU830" s="28"/>
      <c r="AV830" s="3"/>
      <c r="AX830" s="44"/>
      <c r="BC830" s="44"/>
    </row>
    <row r="831" spans="1:55" ht="13">
      <c r="A831" s="3"/>
      <c r="B831" s="3"/>
      <c r="C831" s="3"/>
      <c r="D831" s="3"/>
      <c r="E831" s="3"/>
      <c r="F831" s="28"/>
      <c r="G831" s="28"/>
      <c r="H831" s="3"/>
      <c r="I831" s="3"/>
      <c r="J831" s="44"/>
      <c r="U831" s="3"/>
      <c r="V831" s="3"/>
      <c r="W831" s="3"/>
      <c r="X831" s="3"/>
      <c r="Y831" s="3"/>
      <c r="Z831" s="28"/>
      <c r="AA831" s="28"/>
      <c r="AB831" s="3"/>
      <c r="AD831" s="44"/>
      <c r="AO831" s="3"/>
      <c r="AP831" s="3"/>
      <c r="AQ831" s="3"/>
      <c r="AR831" s="3"/>
      <c r="AS831" s="3"/>
      <c r="AT831" s="28"/>
      <c r="AU831" s="28"/>
      <c r="AV831" s="3"/>
      <c r="AX831" s="44"/>
      <c r="BC831" s="44"/>
    </row>
    <row r="832" spans="1:55" ht="13">
      <c r="A832" s="3"/>
      <c r="B832" s="3"/>
      <c r="C832" s="3"/>
      <c r="D832" s="3"/>
      <c r="E832" s="3"/>
      <c r="F832" s="28"/>
      <c r="G832" s="28"/>
      <c r="H832" s="3"/>
      <c r="I832" s="3"/>
      <c r="J832" s="44"/>
      <c r="U832" s="3"/>
      <c r="V832" s="3"/>
      <c r="W832" s="3"/>
      <c r="X832" s="3"/>
      <c r="Y832" s="3"/>
      <c r="Z832" s="28"/>
      <c r="AA832" s="28"/>
      <c r="AB832" s="3"/>
      <c r="AD832" s="44"/>
      <c r="AO832" s="3"/>
      <c r="AP832" s="3"/>
      <c r="AQ832" s="3"/>
      <c r="AR832" s="3"/>
      <c r="AS832" s="3"/>
      <c r="AT832" s="28"/>
      <c r="AU832" s="28"/>
      <c r="AV832" s="3"/>
      <c r="AX832" s="44"/>
      <c r="BC832" s="44"/>
    </row>
    <row r="833" spans="1:55" ht="13">
      <c r="A833" s="3"/>
      <c r="B833" s="3"/>
      <c r="C833" s="3"/>
      <c r="D833" s="3"/>
      <c r="E833" s="3"/>
      <c r="F833" s="28"/>
      <c r="G833" s="28"/>
      <c r="H833" s="3"/>
      <c r="I833" s="3"/>
      <c r="J833" s="44"/>
      <c r="U833" s="3"/>
      <c r="V833" s="3"/>
      <c r="W833" s="3"/>
      <c r="X833" s="3"/>
      <c r="Y833" s="3"/>
      <c r="Z833" s="28"/>
      <c r="AA833" s="28"/>
      <c r="AB833" s="3"/>
      <c r="AD833" s="44"/>
      <c r="AO833" s="3"/>
      <c r="AP833" s="3"/>
      <c r="AQ833" s="3"/>
      <c r="AR833" s="3"/>
      <c r="AS833" s="3"/>
      <c r="AT833" s="28"/>
      <c r="AU833" s="28"/>
      <c r="AV833" s="3"/>
      <c r="AX833" s="44"/>
      <c r="BC833" s="44"/>
    </row>
    <row r="834" spans="1:55" ht="13">
      <c r="A834" s="3"/>
      <c r="B834" s="3"/>
      <c r="C834" s="3"/>
      <c r="D834" s="3"/>
      <c r="E834" s="3"/>
      <c r="F834" s="28"/>
      <c r="G834" s="28"/>
      <c r="H834" s="3"/>
      <c r="I834" s="3"/>
      <c r="J834" s="44"/>
      <c r="U834" s="3"/>
      <c r="V834" s="3"/>
      <c r="W834" s="3"/>
      <c r="X834" s="3"/>
      <c r="Y834" s="3"/>
      <c r="Z834" s="28"/>
      <c r="AA834" s="28"/>
      <c r="AB834" s="3"/>
      <c r="AD834" s="44"/>
      <c r="AO834" s="3"/>
      <c r="AP834" s="3"/>
      <c r="AQ834" s="3"/>
      <c r="AR834" s="3"/>
      <c r="AS834" s="3"/>
      <c r="AT834" s="28"/>
      <c r="AU834" s="28"/>
      <c r="AV834" s="3"/>
      <c r="AX834" s="44"/>
      <c r="BC834" s="44"/>
    </row>
    <row r="835" spans="1:55" ht="13">
      <c r="A835" s="3"/>
      <c r="B835" s="3"/>
      <c r="C835" s="3"/>
      <c r="D835" s="3"/>
      <c r="E835" s="3"/>
      <c r="F835" s="28"/>
      <c r="G835" s="28"/>
      <c r="H835" s="3"/>
      <c r="I835" s="3"/>
      <c r="J835" s="44"/>
      <c r="U835" s="3"/>
      <c r="V835" s="3"/>
      <c r="W835" s="3"/>
      <c r="X835" s="3"/>
      <c r="Y835" s="3"/>
      <c r="Z835" s="28"/>
      <c r="AA835" s="28"/>
      <c r="AB835" s="3"/>
      <c r="AD835" s="44"/>
      <c r="AO835" s="3"/>
      <c r="AP835" s="3"/>
      <c r="AQ835" s="3"/>
      <c r="AR835" s="3"/>
      <c r="AS835" s="3"/>
      <c r="AT835" s="28"/>
      <c r="AU835" s="28"/>
      <c r="AV835" s="3"/>
      <c r="AX835" s="44"/>
      <c r="BC835" s="44"/>
    </row>
    <row r="836" spans="1:55" ht="13">
      <c r="A836" s="3"/>
      <c r="B836" s="3"/>
      <c r="C836" s="3"/>
      <c r="D836" s="3"/>
      <c r="E836" s="3"/>
      <c r="F836" s="28"/>
      <c r="G836" s="28"/>
      <c r="H836" s="3"/>
      <c r="I836" s="3"/>
      <c r="J836" s="44"/>
      <c r="U836" s="3"/>
      <c r="V836" s="3"/>
      <c r="W836" s="3"/>
      <c r="X836" s="3"/>
      <c r="Y836" s="3"/>
      <c r="Z836" s="28"/>
      <c r="AA836" s="28"/>
      <c r="AB836" s="3"/>
      <c r="AD836" s="44"/>
      <c r="AO836" s="3"/>
      <c r="AP836" s="3"/>
      <c r="AQ836" s="3"/>
      <c r="AR836" s="3"/>
      <c r="AS836" s="3"/>
      <c r="AT836" s="28"/>
      <c r="AU836" s="28"/>
      <c r="AV836" s="3"/>
      <c r="AX836" s="44"/>
      <c r="BC836" s="44"/>
    </row>
    <row r="837" spans="1:55" ht="13">
      <c r="A837" s="3"/>
      <c r="B837" s="3"/>
      <c r="C837" s="3"/>
      <c r="D837" s="3"/>
      <c r="E837" s="3"/>
      <c r="F837" s="28"/>
      <c r="G837" s="28"/>
      <c r="H837" s="3"/>
      <c r="I837" s="3"/>
      <c r="J837" s="44"/>
      <c r="U837" s="3"/>
      <c r="V837" s="3"/>
      <c r="W837" s="3"/>
      <c r="X837" s="3"/>
      <c r="Y837" s="3"/>
      <c r="Z837" s="28"/>
      <c r="AA837" s="28"/>
      <c r="AB837" s="3"/>
      <c r="AD837" s="44"/>
      <c r="AO837" s="3"/>
      <c r="AP837" s="3"/>
      <c r="AQ837" s="3"/>
      <c r="AR837" s="3"/>
      <c r="AS837" s="3"/>
      <c r="AT837" s="28"/>
      <c r="AU837" s="28"/>
      <c r="AV837" s="3"/>
      <c r="AX837" s="44"/>
      <c r="BC837" s="44"/>
    </row>
    <row r="838" spans="1:55" ht="13">
      <c r="A838" s="3"/>
      <c r="B838" s="3"/>
      <c r="C838" s="3"/>
      <c r="D838" s="3"/>
      <c r="E838" s="3"/>
      <c r="F838" s="28"/>
      <c r="G838" s="28"/>
      <c r="H838" s="3"/>
      <c r="I838" s="3"/>
      <c r="J838" s="44"/>
      <c r="U838" s="3"/>
      <c r="V838" s="3"/>
      <c r="W838" s="3"/>
      <c r="X838" s="3"/>
      <c r="Y838" s="3"/>
      <c r="Z838" s="28"/>
      <c r="AA838" s="28"/>
      <c r="AB838" s="3"/>
      <c r="AD838" s="44"/>
      <c r="AO838" s="3"/>
      <c r="AP838" s="3"/>
      <c r="AQ838" s="3"/>
      <c r="AR838" s="3"/>
      <c r="AS838" s="3"/>
      <c r="AT838" s="28"/>
      <c r="AU838" s="28"/>
      <c r="AV838" s="3"/>
      <c r="AX838" s="44"/>
      <c r="BC838" s="44"/>
    </row>
    <row r="839" spans="1:55" ht="13">
      <c r="A839" s="3"/>
      <c r="B839" s="3"/>
      <c r="C839" s="3"/>
      <c r="D839" s="3"/>
      <c r="E839" s="3"/>
      <c r="F839" s="28"/>
      <c r="G839" s="28"/>
      <c r="H839" s="3"/>
      <c r="I839" s="3"/>
      <c r="J839" s="44"/>
      <c r="U839" s="3"/>
      <c r="V839" s="3"/>
      <c r="W839" s="3"/>
      <c r="X839" s="3"/>
      <c r="Y839" s="3"/>
      <c r="Z839" s="28"/>
      <c r="AA839" s="28"/>
      <c r="AB839" s="3"/>
      <c r="AD839" s="44"/>
      <c r="AO839" s="3"/>
      <c r="AP839" s="3"/>
      <c r="AQ839" s="3"/>
      <c r="AR839" s="3"/>
      <c r="AS839" s="3"/>
      <c r="AT839" s="28"/>
      <c r="AU839" s="28"/>
      <c r="AV839" s="3"/>
      <c r="AX839" s="44"/>
      <c r="BC839" s="44"/>
    </row>
    <row r="840" spans="1:55" ht="13">
      <c r="A840" s="3"/>
      <c r="B840" s="3"/>
      <c r="C840" s="3"/>
      <c r="D840" s="3"/>
      <c r="E840" s="3"/>
      <c r="F840" s="28"/>
      <c r="G840" s="28"/>
      <c r="H840" s="3"/>
      <c r="I840" s="3"/>
      <c r="J840" s="44"/>
      <c r="U840" s="3"/>
      <c r="V840" s="3"/>
      <c r="W840" s="3"/>
      <c r="X840" s="3"/>
      <c r="Y840" s="3"/>
      <c r="Z840" s="28"/>
      <c r="AA840" s="28"/>
      <c r="AB840" s="3"/>
      <c r="AD840" s="44"/>
      <c r="AO840" s="3"/>
      <c r="AP840" s="3"/>
      <c r="AQ840" s="3"/>
      <c r="AR840" s="3"/>
      <c r="AS840" s="3"/>
      <c r="AT840" s="28"/>
      <c r="AU840" s="28"/>
      <c r="AV840" s="3"/>
      <c r="AX840" s="44"/>
      <c r="BC840" s="44"/>
    </row>
    <row r="841" spans="1:55" ht="13">
      <c r="A841" s="3"/>
      <c r="B841" s="3"/>
      <c r="C841" s="3"/>
      <c r="D841" s="3"/>
      <c r="E841" s="3"/>
      <c r="F841" s="28"/>
      <c r="G841" s="28"/>
      <c r="H841" s="3"/>
      <c r="I841" s="3"/>
      <c r="J841" s="44"/>
      <c r="U841" s="3"/>
      <c r="V841" s="3"/>
      <c r="W841" s="3"/>
      <c r="X841" s="3"/>
      <c r="Y841" s="3"/>
      <c r="Z841" s="28"/>
      <c r="AA841" s="28"/>
      <c r="AB841" s="3"/>
      <c r="AD841" s="44"/>
      <c r="AO841" s="3"/>
      <c r="AP841" s="3"/>
      <c r="AQ841" s="3"/>
      <c r="AR841" s="3"/>
      <c r="AS841" s="3"/>
      <c r="AT841" s="28"/>
      <c r="AU841" s="28"/>
      <c r="AV841" s="3"/>
      <c r="AX841" s="44"/>
      <c r="BC841" s="44"/>
    </row>
    <row r="842" spans="1:55" ht="13">
      <c r="A842" s="3"/>
      <c r="B842" s="3"/>
      <c r="C842" s="3"/>
      <c r="D842" s="3"/>
      <c r="E842" s="3"/>
      <c r="F842" s="28"/>
      <c r="G842" s="28"/>
      <c r="H842" s="3"/>
      <c r="I842" s="3"/>
      <c r="J842" s="44"/>
      <c r="U842" s="3"/>
      <c r="V842" s="3"/>
      <c r="W842" s="3"/>
      <c r="X842" s="3"/>
      <c r="Y842" s="3"/>
      <c r="Z842" s="28"/>
      <c r="AA842" s="28"/>
      <c r="AB842" s="3"/>
      <c r="AD842" s="44"/>
      <c r="AO842" s="3"/>
      <c r="AP842" s="3"/>
      <c r="AQ842" s="3"/>
      <c r="AR842" s="3"/>
      <c r="AS842" s="3"/>
      <c r="AT842" s="28"/>
      <c r="AU842" s="28"/>
      <c r="AV842" s="3"/>
      <c r="AX842" s="44"/>
      <c r="BC842" s="44"/>
    </row>
    <row r="843" spans="1:55" ht="13">
      <c r="A843" s="3"/>
      <c r="B843" s="3"/>
      <c r="C843" s="3"/>
      <c r="D843" s="3"/>
      <c r="E843" s="3"/>
      <c r="F843" s="28"/>
      <c r="G843" s="28"/>
      <c r="H843" s="3"/>
      <c r="I843" s="3"/>
      <c r="J843" s="44"/>
      <c r="U843" s="3"/>
      <c r="V843" s="3"/>
      <c r="W843" s="3"/>
      <c r="X843" s="3"/>
      <c r="Y843" s="3"/>
      <c r="Z843" s="28"/>
      <c r="AA843" s="28"/>
      <c r="AB843" s="3"/>
      <c r="AD843" s="44"/>
      <c r="AO843" s="3"/>
      <c r="AP843" s="3"/>
      <c r="AQ843" s="3"/>
      <c r="AR843" s="3"/>
      <c r="AS843" s="3"/>
      <c r="AT843" s="28"/>
      <c r="AU843" s="28"/>
      <c r="AV843" s="3"/>
      <c r="AX843" s="44"/>
      <c r="BC843" s="44"/>
    </row>
    <row r="844" spans="1:55" ht="13">
      <c r="A844" s="3"/>
      <c r="B844" s="3"/>
      <c r="C844" s="3"/>
      <c r="D844" s="3"/>
      <c r="E844" s="3"/>
      <c r="F844" s="28"/>
      <c r="G844" s="28"/>
      <c r="H844" s="3"/>
      <c r="I844" s="3"/>
      <c r="J844" s="44"/>
      <c r="U844" s="3"/>
      <c r="V844" s="3"/>
      <c r="W844" s="3"/>
      <c r="X844" s="3"/>
      <c r="Y844" s="3"/>
      <c r="Z844" s="28"/>
      <c r="AA844" s="28"/>
      <c r="AB844" s="3"/>
      <c r="AD844" s="44"/>
      <c r="AO844" s="3"/>
      <c r="AP844" s="3"/>
      <c r="AQ844" s="3"/>
      <c r="AR844" s="3"/>
      <c r="AS844" s="3"/>
      <c r="AT844" s="28"/>
      <c r="AU844" s="28"/>
      <c r="AV844" s="3"/>
      <c r="AX844" s="44"/>
      <c r="BC844" s="44"/>
    </row>
    <row r="845" spans="1:55" ht="13">
      <c r="A845" s="3"/>
      <c r="B845" s="3"/>
      <c r="C845" s="3"/>
      <c r="D845" s="3"/>
      <c r="E845" s="3"/>
      <c r="F845" s="28"/>
      <c r="G845" s="28"/>
      <c r="H845" s="3"/>
      <c r="I845" s="3"/>
      <c r="J845" s="44"/>
      <c r="U845" s="3"/>
      <c r="V845" s="3"/>
      <c r="W845" s="3"/>
      <c r="X845" s="3"/>
      <c r="Y845" s="3"/>
      <c r="Z845" s="28"/>
      <c r="AA845" s="28"/>
      <c r="AB845" s="3"/>
      <c r="AD845" s="44"/>
      <c r="AO845" s="3"/>
      <c r="AP845" s="3"/>
      <c r="AQ845" s="3"/>
      <c r="AR845" s="3"/>
      <c r="AS845" s="3"/>
      <c r="AT845" s="28"/>
      <c r="AU845" s="28"/>
      <c r="AV845" s="3"/>
      <c r="AX845" s="44"/>
      <c r="BC845" s="44"/>
    </row>
    <row r="846" spans="1:55" ht="13">
      <c r="A846" s="3"/>
      <c r="B846" s="3"/>
      <c r="C846" s="3"/>
      <c r="D846" s="3"/>
      <c r="E846" s="3"/>
      <c r="F846" s="28"/>
      <c r="G846" s="28"/>
      <c r="H846" s="3"/>
      <c r="I846" s="3"/>
      <c r="J846" s="44"/>
      <c r="U846" s="3"/>
      <c r="V846" s="3"/>
      <c r="W846" s="3"/>
      <c r="X846" s="3"/>
      <c r="Y846" s="3"/>
      <c r="Z846" s="28"/>
      <c r="AA846" s="28"/>
      <c r="AB846" s="3"/>
      <c r="AD846" s="44"/>
      <c r="AO846" s="3"/>
      <c r="AP846" s="3"/>
      <c r="AQ846" s="3"/>
      <c r="AR846" s="3"/>
      <c r="AS846" s="3"/>
      <c r="AT846" s="28"/>
      <c r="AU846" s="28"/>
      <c r="AV846" s="3"/>
      <c r="AX846" s="44"/>
      <c r="BC846" s="44"/>
    </row>
    <row r="847" spans="1:55" ht="13">
      <c r="A847" s="3"/>
      <c r="B847" s="3"/>
      <c r="C847" s="3"/>
      <c r="D847" s="3"/>
      <c r="E847" s="3"/>
      <c r="F847" s="28"/>
      <c r="G847" s="28"/>
      <c r="H847" s="3"/>
      <c r="I847" s="3"/>
      <c r="J847" s="44"/>
      <c r="U847" s="3"/>
      <c r="V847" s="3"/>
      <c r="W847" s="3"/>
      <c r="X847" s="3"/>
      <c r="Y847" s="3"/>
      <c r="Z847" s="28"/>
      <c r="AA847" s="28"/>
      <c r="AB847" s="3"/>
      <c r="AD847" s="44"/>
      <c r="AO847" s="3"/>
      <c r="AP847" s="3"/>
      <c r="AQ847" s="3"/>
      <c r="AR847" s="3"/>
      <c r="AS847" s="3"/>
      <c r="AT847" s="28"/>
      <c r="AU847" s="28"/>
      <c r="AV847" s="3"/>
      <c r="AX847" s="44"/>
      <c r="BC847" s="44"/>
    </row>
    <row r="848" spans="1:55" ht="13">
      <c r="A848" s="3"/>
      <c r="B848" s="3"/>
      <c r="C848" s="3"/>
      <c r="D848" s="3"/>
      <c r="E848" s="3"/>
      <c r="F848" s="28"/>
      <c r="G848" s="28"/>
      <c r="H848" s="3"/>
      <c r="I848" s="3"/>
      <c r="J848" s="44"/>
      <c r="U848" s="3"/>
      <c r="V848" s="3"/>
      <c r="W848" s="3"/>
      <c r="X848" s="3"/>
      <c r="Y848" s="3"/>
      <c r="Z848" s="28"/>
      <c r="AA848" s="28"/>
      <c r="AB848" s="3"/>
      <c r="AD848" s="44"/>
      <c r="AO848" s="3"/>
      <c r="AP848" s="3"/>
      <c r="AQ848" s="3"/>
      <c r="AR848" s="3"/>
      <c r="AS848" s="3"/>
      <c r="AT848" s="28"/>
      <c r="AU848" s="28"/>
      <c r="AV848" s="3"/>
      <c r="AX848" s="44"/>
      <c r="BC848" s="44"/>
    </row>
    <row r="849" spans="1:55" ht="13">
      <c r="A849" s="3"/>
      <c r="B849" s="3"/>
      <c r="C849" s="3"/>
      <c r="D849" s="3"/>
      <c r="E849" s="3"/>
      <c r="F849" s="28"/>
      <c r="G849" s="28"/>
      <c r="H849" s="3"/>
      <c r="I849" s="3"/>
      <c r="J849" s="44"/>
      <c r="U849" s="3"/>
      <c r="V849" s="3"/>
      <c r="W849" s="3"/>
      <c r="X849" s="3"/>
      <c r="Y849" s="3"/>
      <c r="Z849" s="28"/>
      <c r="AA849" s="28"/>
      <c r="AB849" s="3"/>
      <c r="AD849" s="44"/>
      <c r="AO849" s="3"/>
      <c r="AP849" s="3"/>
      <c r="AQ849" s="3"/>
      <c r="AR849" s="3"/>
      <c r="AS849" s="3"/>
      <c r="AT849" s="28"/>
      <c r="AU849" s="28"/>
      <c r="AV849" s="3"/>
      <c r="AX849" s="44"/>
      <c r="BC849" s="44"/>
    </row>
    <row r="850" spans="1:55" ht="13">
      <c r="A850" s="3"/>
      <c r="B850" s="3"/>
      <c r="C850" s="3"/>
      <c r="D850" s="3"/>
      <c r="E850" s="3"/>
      <c r="F850" s="28"/>
      <c r="G850" s="28"/>
      <c r="H850" s="3"/>
      <c r="I850" s="3"/>
      <c r="J850" s="44"/>
      <c r="U850" s="3"/>
      <c r="V850" s="3"/>
      <c r="W850" s="3"/>
      <c r="X850" s="3"/>
      <c r="Y850" s="3"/>
      <c r="Z850" s="28"/>
      <c r="AA850" s="28"/>
      <c r="AB850" s="3"/>
      <c r="AD850" s="44"/>
      <c r="AO850" s="3"/>
      <c r="AP850" s="3"/>
      <c r="AQ850" s="3"/>
      <c r="AR850" s="3"/>
      <c r="AS850" s="3"/>
      <c r="AT850" s="28"/>
      <c r="AU850" s="28"/>
      <c r="AV850" s="3"/>
      <c r="AX850" s="44"/>
      <c r="BC850" s="44"/>
    </row>
    <row r="851" spans="1:55" ht="13">
      <c r="A851" s="3"/>
      <c r="B851" s="3"/>
      <c r="C851" s="3"/>
      <c r="D851" s="3"/>
      <c r="E851" s="3"/>
      <c r="F851" s="28"/>
      <c r="G851" s="28"/>
      <c r="H851" s="3"/>
      <c r="I851" s="3"/>
      <c r="J851" s="44"/>
      <c r="U851" s="3"/>
      <c r="V851" s="3"/>
      <c r="W851" s="3"/>
      <c r="X851" s="3"/>
      <c r="Y851" s="3"/>
      <c r="Z851" s="28"/>
      <c r="AA851" s="28"/>
      <c r="AB851" s="3"/>
      <c r="AD851" s="44"/>
      <c r="AO851" s="3"/>
      <c r="AP851" s="3"/>
      <c r="AQ851" s="3"/>
      <c r="AR851" s="3"/>
      <c r="AS851" s="3"/>
      <c r="AT851" s="28"/>
      <c r="AU851" s="28"/>
      <c r="AV851" s="3"/>
      <c r="AX851" s="44"/>
      <c r="BC851" s="44"/>
    </row>
    <row r="852" spans="1:55" ht="13">
      <c r="A852" s="3"/>
      <c r="B852" s="3"/>
      <c r="C852" s="3"/>
      <c r="D852" s="3"/>
      <c r="E852" s="3"/>
      <c r="F852" s="28"/>
      <c r="G852" s="28"/>
      <c r="H852" s="3"/>
      <c r="I852" s="3"/>
      <c r="J852" s="44"/>
      <c r="U852" s="3"/>
      <c r="V852" s="3"/>
      <c r="W852" s="3"/>
      <c r="X852" s="3"/>
      <c r="Y852" s="3"/>
      <c r="Z852" s="28"/>
      <c r="AA852" s="28"/>
      <c r="AB852" s="3"/>
      <c r="AD852" s="44"/>
      <c r="AO852" s="3"/>
      <c r="AP852" s="3"/>
      <c r="AQ852" s="3"/>
      <c r="AR852" s="3"/>
      <c r="AS852" s="3"/>
      <c r="AT852" s="28"/>
      <c r="AU852" s="28"/>
      <c r="AV852" s="3"/>
      <c r="AX852" s="44"/>
      <c r="BC852" s="44"/>
    </row>
    <row r="853" spans="1:55" ht="13">
      <c r="A853" s="3"/>
      <c r="B853" s="3"/>
      <c r="C853" s="3"/>
      <c r="D853" s="3"/>
      <c r="E853" s="3"/>
      <c r="F853" s="28"/>
      <c r="G853" s="28"/>
      <c r="H853" s="3"/>
      <c r="I853" s="3"/>
      <c r="J853" s="44"/>
      <c r="U853" s="3"/>
      <c r="V853" s="3"/>
      <c r="W853" s="3"/>
      <c r="X853" s="3"/>
      <c r="Y853" s="3"/>
      <c r="Z853" s="28"/>
      <c r="AA853" s="28"/>
      <c r="AB853" s="3"/>
      <c r="AD853" s="44"/>
      <c r="AO853" s="3"/>
      <c r="AP853" s="3"/>
      <c r="AQ853" s="3"/>
      <c r="AR853" s="3"/>
      <c r="AS853" s="3"/>
      <c r="AT853" s="28"/>
      <c r="AU853" s="28"/>
      <c r="AV853" s="3"/>
      <c r="AX853" s="44"/>
      <c r="BC853" s="44"/>
    </row>
    <row r="854" spans="1:55" ht="13">
      <c r="A854" s="3"/>
      <c r="B854" s="3"/>
      <c r="C854" s="3"/>
      <c r="D854" s="3"/>
      <c r="E854" s="3"/>
      <c r="F854" s="28"/>
      <c r="G854" s="28"/>
      <c r="H854" s="3"/>
      <c r="I854" s="3"/>
      <c r="J854" s="44"/>
      <c r="U854" s="3"/>
      <c r="V854" s="3"/>
      <c r="W854" s="3"/>
      <c r="X854" s="3"/>
      <c r="Y854" s="3"/>
      <c r="Z854" s="28"/>
      <c r="AA854" s="28"/>
      <c r="AB854" s="3"/>
      <c r="AD854" s="44"/>
      <c r="AO854" s="3"/>
      <c r="AP854" s="3"/>
      <c r="AQ854" s="3"/>
      <c r="AR854" s="3"/>
      <c r="AS854" s="3"/>
      <c r="AT854" s="28"/>
      <c r="AU854" s="28"/>
      <c r="AV854" s="3"/>
      <c r="AX854" s="44"/>
      <c r="BC854" s="44"/>
    </row>
    <row r="855" spans="1:55" ht="13">
      <c r="A855" s="3"/>
      <c r="B855" s="3"/>
      <c r="C855" s="3"/>
      <c r="D855" s="3"/>
      <c r="E855" s="3"/>
      <c r="F855" s="28"/>
      <c r="G855" s="28"/>
      <c r="H855" s="3"/>
      <c r="I855" s="3"/>
      <c r="J855" s="44"/>
      <c r="U855" s="3"/>
      <c r="V855" s="3"/>
      <c r="W855" s="3"/>
      <c r="X855" s="3"/>
      <c r="Y855" s="3"/>
      <c r="Z855" s="28"/>
      <c r="AA855" s="28"/>
      <c r="AB855" s="3"/>
      <c r="AD855" s="44"/>
      <c r="AO855" s="3"/>
      <c r="AP855" s="3"/>
      <c r="AQ855" s="3"/>
      <c r="AR855" s="3"/>
      <c r="AS855" s="3"/>
      <c r="AT855" s="28"/>
      <c r="AU855" s="28"/>
      <c r="AV855" s="3"/>
      <c r="AX855" s="44"/>
      <c r="BC855" s="44"/>
    </row>
    <row r="856" spans="1:55" ht="13">
      <c r="A856" s="3"/>
      <c r="B856" s="3"/>
      <c r="C856" s="3"/>
      <c r="D856" s="3"/>
      <c r="E856" s="3"/>
      <c r="F856" s="28"/>
      <c r="G856" s="28"/>
      <c r="H856" s="3"/>
      <c r="I856" s="3"/>
      <c r="J856" s="44"/>
      <c r="U856" s="3"/>
      <c r="V856" s="3"/>
      <c r="W856" s="3"/>
      <c r="X856" s="3"/>
      <c r="Y856" s="3"/>
      <c r="Z856" s="28"/>
      <c r="AA856" s="28"/>
      <c r="AB856" s="3"/>
      <c r="AD856" s="44"/>
      <c r="AO856" s="3"/>
      <c r="AP856" s="3"/>
      <c r="AQ856" s="3"/>
      <c r="AR856" s="3"/>
      <c r="AS856" s="3"/>
      <c r="AT856" s="28"/>
      <c r="AU856" s="28"/>
      <c r="AV856" s="3"/>
      <c r="AX856" s="44"/>
      <c r="BC856" s="44"/>
    </row>
    <row r="857" spans="1:55" ht="13">
      <c r="A857" s="3"/>
      <c r="B857" s="3"/>
      <c r="C857" s="3"/>
      <c r="D857" s="3"/>
      <c r="E857" s="3"/>
      <c r="F857" s="28"/>
      <c r="G857" s="28"/>
      <c r="H857" s="3"/>
      <c r="I857" s="3"/>
      <c r="J857" s="44"/>
      <c r="U857" s="3"/>
      <c r="V857" s="3"/>
      <c r="W857" s="3"/>
      <c r="X857" s="3"/>
      <c r="Y857" s="3"/>
      <c r="Z857" s="28"/>
      <c r="AA857" s="28"/>
      <c r="AB857" s="3"/>
      <c r="AD857" s="44"/>
      <c r="AO857" s="3"/>
      <c r="AP857" s="3"/>
      <c r="AQ857" s="3"/>
      <c r="AR857" s="3"/>
      <c r="AS857" s="3"/>
      <c r="AT857" s="28"/>
      <c r="AU857" s="28"/>
      <c r="AV857" s="3"/>
      <c r="AX857" s="44"/>
      <c r="BC857" s="44"/>
    </row>
    <row r="858" spans="1:55" ht="13">
      <c r="A858" s="3"/>
      <c r="B858" s="3"/>
      <c r="C858" s="3"/>
      <c r="D858" s="3"/>
      <c r="E858" s="3"/>
      <c r="F858" s="28"/>
      <c r="G858" s="28"/>
      <c r="H858" s="3"/>
      <c r="I858" s="3"/>
      <c r="J858" s="44"/>
      <c r="U858" s="3"/>
      <c r="V858" s="3"/>
      <c r="W858" s="3"/>
      <c r="X858" s="3"/>
      <c r="Y858" s="3"/>
      <c r="Z858" s="28"/>
      <c r="AA858" s="28"/>
      <c r="AB858" s="3"/>
      <c r="AD858" s="44"/>
      <c r="AO858" s="3"/>
      <c r="AP858" s="3"/>
      <c r="AQ858" s="3"/>
      <c r="AR858" s="3"/>
      <c r="AS858" s="3"/>
      <c r="AT858" s="28"/>
      <c r="AU858" s="28"/>
      <c r="AV858" s="3"/>
      <c r="AX858" s="44"/>
      <c r="BC858" s="44"/>
    </row>
    <row r="859" spans="1:55" ht="13">
      <c r="A859" s="3"/>
      <c r="B859" s="3"/>
      <c r="C859" s="3"/>
      <c r="D859" s="3"/>
      <c r="E859" s="3"/>
      <c r="F859" s="28"/>
      <c r="G859" s="28"/>
      <c r="H859" s="3"/>
      <c r="I859" s="3"/>
      <c r="J859" s="44"/>
      <c r="U859" s="3"/>
      <c r="V859" s="3"/>
      <c r="W859" s="3"/>
      <c r="X859" s="3"/>
      <c r="Y859" s="3"/>
      <c r="Z859" s="28"/>
      <c r="AA859" s="28"/>
      <c r="AB859" s="3"/>
      <c r="AD859" s="44"/>
      <c r="AO859" s="3"/>
      <c r="AP859" s="3"/>
      <c r="AQ859" s="3"/>
      <c r="AR859" s="3"/>
      <c r="AS859" s="3"/>
      <c r="AT859" s="28"/>
      <c r="AU859" s="28"/>
      <c r="AV859" s="3"/>
      <c r="AX859" s="44"/>
      <c r="BC859" s="44"/>
    </row>
    <row r="860" spans="1:55" ht="13">
      <c r="A860" s="3"/>
      <c r="B860" s="3"/>
      <c r="C860" s="3"/>
      <c r="D860" s="3"/>
      <c r="E860" s="3"/>
      <c r="F860" s="28"/>
      <c r="G860" s="28"/>
      <c r="H860" s="3"/>
      <c r="I860" s="3"/>
      <c r="J860" s="44"/>
      <c r="U860" s="3"/>
      <c r="V860" s="3"/>
      <c r="W860" s="3"/>
      <c r="X860" s="3"/>
      <c r="Y860" s="3"/>
      <c r="Z860" s="28"/>
      <c r="AA860" s="28"/>
      <c r="AB860" s="3"/>
      <c r="AD860" s="44"/>
      <c r="AO860" s="3"/>
      <c r="AP860" s="3"/>
      <c r="AQ860" s="3"/>
      <c r="AR860" s="3"/>
      <c r="AS860" s="3"/>
      <c r="AT860" s="28"/>
      <c r="AU860" s="28"/>
      <c r="AV860" s="3"/>
      <c r="AX860" s="44"/>
      <c r="BC860" s="44"/>
    </row>
    <row r="861" spans="1:55" ht="13">
      <c r="A861" s="3"/>
      <c r="B861" s="3"/>
      <c r="C861" s="3"/>
      <c r="D861" s="3"/>
      <c r="E861" s="3"/>
      <c r="F861" s="28"/>
      <c r="G861" s="28"/>
      <c r="H861" s="3"/>
      <c r="I861" s="3"/>
      <c r="J861" s="44"/>
      <c r="U861" s="3"/>
      <c r="V861" s="3"/>
      <c r="W861" s="3"/>
      <c r="X861" s="3"/>
      <c r="Y861" s="3"/>
      <c r="Z861" s="28"/>
      <c r="AA861" s="28"/>
      <c r="AB861" s="3"/>
      <c r="AD861" s="44"/>
      <c r="AO861" s="3"/>
      <c r="AP861" s="3"/>
      <c r="AQ861" s="3"/>
      <c r="AR861" s="3"/>
      <c r="AS861" s="3"/>
      <c r="AT861" s="28"/>
      <c r="AU861" s="28"/>
      <c r="AV861" s="3"/>
      <c r="AX861" s="44"/>
      <c r="BC861" s="44"/>
    </row>
    <row r="862" spans="1:55" ht="13">
      <c r="A862" s="3"/>
      <c r="B862" s="3"/>
      <c r="C862" s="3"/>
      <c r="D862" s="3"/>
      <c r="E862" s="3"/>
      <c r="F862" s="28"/>
      <c r="G862" s="28"/>
      <c r="H862" s="3"/>
      <c r="I862" s="3"/>
      <c r="J862" s="44"/>
      <c r="U862" s="3"/>
      <c r="V862" s="3"/>
      <c r="W862" s="3"/>
      <c r="X862" s="3"/>
      <c r="Y862" s="3"/>
      <c r="Z862" s="28"/>
      <c r="AA862" s="28"/>
      <c r="AB862" s="3"/>
      <c r="AD862" s="44"/>
      <c r="AO862" s="3"/>
      <c r="AP862" s="3"/>
      <c r="AQ862" s="3"/>
      <c r="AR862" s="3"/>
      <c r="AS862" s="3"/>
      <c r="AT862" s="28"/>
      <c r="AU862" s="28"/>
      <c r="AV862" s="3"/>
      <c r="AX862" s="44"/>
      <c r="BC862" s="44"/>
    </row>
    <row r="863" spans="1:55" ht="13">
      <c r="A863" s="3"/>
      <c r="B863" s="3"/>
      <c r="C863" s="3"/>
      <c r="D863" s="3"/>
      <c r="E863" s="3"/>
      <c r="F863" s="28"/>
      <c r="G863" s="28"/>
      <c r="H863" s="3"/>
      <c r="I863" s="3"/>
      <c r="J863" s="44"/>
      <c r="U863" s="3"/>
      <c r="V863" s="3"/>
      <c r="W863" s="3"/>
      <c r="X863" s="3"/>
      <c r="Y863" s="3"/>
      <c r="Z863" s="28"/>
      <c r="AA863" s="28"/>
      <c r="AB863" s="3"/>
      <c r="AD863" s="44"/>
      <c r="AO863" s="3"/>
      <c r="AP863" s="3"/>
      <c r="AQ863" s="3"/>
      <c r="AR863" s="3"/>
      <c r="AS863" s="3"/>
      <c r="AT863" s="28"/>
      <c r="AU863" s="28"/>
      <c r="AV863" s="3"/>
      <c r="AX863" s="44"/>
      <c r="BC863" s="44"/>
    </row>
    <row r="864" spans="1:55" ht="13">
      <c r="A864" s="3"/>
      <c r="B864" s="3"/>
      <c r="C864" s="3"/>
      <c r="D864" s="3"/>
      <c r="E864" s="3"/>
      <c r="F864" s="28"/>
      <c r="G864" s="28"/>
      <c r="H864" s="3"/>
      <c r="I864" s="3"/>
      <c r="J864" s="44"/>
      <c r="U864" s="3"/>
      <c r="V864" s="3"/>
      <c r="W864" s="3"/>
      <c r="X864" s="3"/>
      <c r="Y864" s="3"/>
      <c r="Z864" s="28"/>
      <c r="AA864" s="28"/>
      <c r="AB864" s="3"/>
      <c r="AD864" s="44"/>
      <c r="AO864" s="3"/>
      <c r="AP864" s="3"/>
      <c r="AQ864" s="3"/>
      <c r="AR864" s="3"/>
      <c r="AS864" s="3"/>
      <c r="AT864" s="28"/>
      <c r="AU864" s="28"/>
      <c r="AV864" s="3"/>
      <c r="AX864" s="44"/>
      <c r="BC864" s="44"/>
    </row>
    <row r="865" spans="1:55" ht="13">
      <c r="A865" s="3"/>
      <c r="B865" s="3"/>
      <c r="C865" s="3"/>
      <c r="D865" s="3"/>
      <c r="E865" s="3"/>
      <c r="F865" s="28"/>
      <c r="G865" s="28"/>
      <c r="H865" s="3"/>
      <c r="I865" s="3"/>
      <c r="J865" s="44"/>
      <c r="U865" s="3"/>
      <c r="V865" s="3"/>
      <c r="W865" s="3"/>
      <c r="X865" s="3"/>
      <c r="Y865" s="3"/>
      <c r="Z865" s="28"/>
      <c r="AA865" s="28"/>
      <c r="AB865" s="3"/>
      <c r="AD865" s="44"/>
      <c r="AO865" s="3"/>
      <c r="AP865" s="3"/>
      <c r="AQ865" s="3"/>
      <c r="AR865" s="3"/>
      <c r="AS865" s="3"/>
      <c r="AT865" s="28"/>
      <c r="AU865" s="28"/>
      <c r="AV865" s="3"/>
      <c r="AX865" s="44"/>
      <c r="BC865" s="44"/>
    </row>
    <row r="866" spans="1:55" ht="13">
      <c r="A866" s="3"/>
      <c r="B866" s="3"/>
      <c r="C866" s="3"/>
      <c r="D866" s="3"/>
      <c r="E866" s="3"/>
      <c r="F866" s="28"/>
      <c r="G866" s="28"/>
      <c r="H866" s="3"/>
      <c r="I866" s="3"/>
      <c r="J866" s="44"/>
      <c r="U866" s="3"/>
      <c r="V866" s="3"/>
      <c r="W866" s="3"/>
      <c r="X866" s="3"/>
      <c r="Y866" s="3"/>
      <c r="Z866" s="28"/>
      <c r="AA866" s="28"/>
      <c r="AB866" s="3"/>
      <c r="AD866" s="44"/>
      <c r="AO866" s="3"/>
      <c r="AP866" s="3"/>
      <c r="AQ866" s="3"/>
      <c r="AR866" s="3"/>
      <c r="AS866" s="3"/>
      <c r="AT866" s="28"/>
      <c r="AU866" s="28"/>
      <c r="AV866" s="3"/>
      <c r="AX866" s="44"/>
      <c r="BC866" s="44"/>
    </row>
    <row r="867" spans="1:55" ht="13">
      <c r="A867" s="3"/>
      <c r="B867" s="3"/>
      <c r="C867" s="3"/>
      <c r="D867" s="3"/>
      <c r="E867" s="3"/>
      <c r="F867" s="28"/>
      <c r="G867" s="28"/>
      <c r="H867" s="3"/>
      <c r="I867" s="3"/>
      <c r="J867" s="44"/>
      <c r="U867" s="3"/>
      <c r="V867" s="3"/>
      <c r="W867" s="3"/>
      <c r="X867" s="3"/>
      <c r="Y867" s="3"/>
      <c r="Z867" s="28"/>
      <c r="AA867" s="28"/>
      <c r="AB867" s="3"/>
      <c r="AD867" s="44"/>
      <c r="AO867" s="3"/>
      <c r="AP867" s="3"/>
      <c r="AQ867" s="3"/>
      <c r="AR867" s="3"/>
      <c r="AS867" s="3"/>
      <c r="AT867" s="28"/>
      <c r="AU867" s="28"/>
      <c r="AV867" s="3"/>
      <c r="AX867" s="44"/>
      <c r="BC867" s="44"/>
    </row>
    <row r="868" spans="1:55" ht="13">
      <c r="A868" s="3"/>
      <c r="B868" s="3"/>
      <c r="C868" s="3"/>
      <c r="D868" s="3"/>
      <c r="E868" s="3"/>
      <c r="F868" s="28"/>
      <c r="G868" s="28"/>
      <c r="H868" s="3"/>
      <c r="I868" s="3"/>
      <c r="J868" s="44"/>
      <c r="U868" s="3"/>
      <c r="V868" s="3"/>
      <c r="W868" s="3"/>
      <c r="X868" s="3"/>
      <c r="Y868" s="3"/>
      <c r="Z868" s="28"/>
      <c r="AA868" s="28"/>
      <c r="AB868" s="3"/>
      <c r="AD868" s="44"/>
      <c r="AO868" s="3"/>
      <c r="AP868" s="3"/>
      <c r="AQ868" s="3"/>
      <c r="AR868" s="3"/>
      <c r="AS868" s="3"/>
      <c r="AT868" s="28"/>
      <c r="AU868" s="28"/>
      <c r="AV868" s="3"/>
      <c r="AX868" s="44"/>
      <c r="BC868" s="44"/>
    </row>
    <row r="869" spans="1:55" ht="13">
      <c r="A869" s="3"/>
      <c r="B869" s="3"/>
      <c r="C869" s="3"/>
      <c r="D869" s="3"/>
      <c r="E869" s="3"/>
      <c r="F869" s="28"/>
      <c r="G869" s="28"/>
      <c r="H869" s="3"/>
      <c r="I869" s="3"/>
      <c r="J869" s="44"/>
      <c r="U869" s="3"/>
      <c r="V869" s="3"/>
      <c r="W869" s="3"/>
      <c r="X869" s="3"/>
      <c r="Y869" s="3"/>
      <c r="Z869" s="28"/>
      <c r="AA869" s="28"/>
      <c r="AB869" s="3"/>
      <c r="AD869" s="44"/>
      <c r="AO869" s="3"/>
      <c r="AP869" s="3"/>
      <c r="AQ869" s="3"/>
      <c r="AR869" s="3"/>
      <c r="AS869" s="3"/>
      <c r="AT869" s="28"/>
      <c r="AU869" s="28"/>
      <c r="AV869" s="3"/>
      <c r="AX869" s="44"/>
      <c r="BC869" s="44"/>
    </row>
    <row r="870" spans="1:55" ht="13">
      <c r="A870" s="3"/>
      <c r="B870" s="3"/>
      <c r="C870" s="3"/>
      <c r="D870" s="3"/>
      <c r="E870" s="3"/>
      <c r="F870" s="28"/>
      <c r="G870" s="28"/>
      <c r="H870" s="3"/>
      <c r="I870" s="3"/>
      <c r="J870" s="44"/>
      <c r="U870" s="3"/>
      <c r="V870" s="3"/>
      <c r="W870" s="3"/>
      <c r="X870" s="3"/>
      <c r="Y870" s="3"/>
      <c r="Z870" s="28"/>
      <c r="AA870" s="28"/>
      <c r="AB870" s="3"/>
      <c r="AD870" s="44"/>
      <c r="AO870" s="3"/>
      <c r="AP870" s="3"/>
      <c r="AQ870" s="3"/>
      <c r="AR870" s="3"/>
      <c r="AS870" s="3"/>
      <c r="AT870" s="28"/>
      <c r="AU870" s="28"/>
      <c r="AV870" s="3"/>
      <c r="AX870" s="44"/>
      <c r="BC870" s="44"/>
    </row>
    <row r="871" spans="1:55" ht="13">
      <c r="A871" s="3"/>
      <c r="B871" s="3"/>
      <c r="C871" s="3"/>
      <c r="D871" s="3"/>
      <c r="E871" s="3"/>
      <c r="F871" s="28"/>
      <c r="G871" s="28"/>
      <c r="H871" s="3"/>
      <c r="I871" s="3"/>
      <c r="J871" s="44"/>
      <c r="U871" s="3"/>
      <c r="V871" s="3"/>
      <c r="W871" s="3"/>
      <c r="X871" s="3"/>
      <c r="Y871" s="3"/>
      <c r="Z871" s="28"/>
      <c r="AA871" s="28"/>
      <c r="AB871" s="3"/>
      <c r="AD871" s="44"/>
      <c r="AO871" s="3"/>
      <c r="AP871" s="3"/>
      <c r="AQ871" s="3"/>
      <c r="AR871" s="3"/>
      <c r="AS871" s="3"/>
      <c r="AT871" s="28"/>
      <c r="AU871" s="28"/>
      <c r="AV871" s="3"/>
      <c r="AX871" s="44"/>
      <c r="BC871" s="44"/>
    </row>
    <row r="872" spans="1:55" ht="13">
      <c r="A872" s="3"/>
      <c r="B872" s="3"/>
      <c r="C872" s="3"/>
      <c r="D872" s="3"/>
      <c r="E872" s="3"/>
      <c r="F872" s="28"/>
      <c r="G872" s="28"/>
      <c r="H872" s="3"/>
      <c r="I872" s="3"/>
      <c r="J872" s="44"/>
      <c r="U872" s="3"/>
      <c r="V872" s="3"/>
      <c r="W872" s="3"/>
      <c r="X872" s="3"/>
      <c r="Y872" s="3"/>
      <c r="Z872" s="28"/>
      <c r="AA872" s="28"/>
      <c r="AB872" s="3"/>
      <c r="AD872" s="44"/>
      <c r="AO872" s="3"/>
      <c r="AP872" s="3"/>
      <c r="AQ872" s="3"/>
      <c r="AR872" s="3"/>
      <c r="AS872" s="3"/>
      <c r="AT872" s="28"/>
      <c r="AU872" s="28"/>
      <c r="AV872" s="3"/>
      <c r="AX872" s="44"/>
      <c r="BC872" s="44"/>
    </row>
    <row r="873" spans="1:55" ht="13">
      <c r="A873" s="3"/>
      <c r="B873" s="3"/>
      <c r="C873" s="3"/>
      <c r="D873" s="3"/>
      <c r="E873" s="3"/>
      <c r="F873" s="28"/>
      <c r="G873" s="28"/>
      <c r="H873" s="3"/>
      <c r="I873" s="3"/>
      <c r="J873" s="44"/>
      <c r="U873" s="3"/>
      <c r="V873" s="3"/>
      <c r="W873" s="3"/>
      <c r="X873" s="3"/>
      <c r="Y873" s="3"/>
      <c r="Z873" s="28"/>
      <c r="AA873" s="28"/>
      <c r="AB873" s="3"/>
      <c r="AD873" s="44"/>
      <c r="AO873" s="3"/>
      <c r="AP873" s="3"/>
      <c r="AQ873" s="3"/>
      <c r="AR873" s="3"/>
      <c r="AS873" s="3"/>
      <c r="AT873" s="28"/>
      <c r="AU873" s="28"/>
      <c r="AV873" s="3"/>
      <c r="AX873" s="44"/>
      <c r="BC873" s="44"/>
    </row>
    <row r="874" spans="1:55" ht="13">
      <c r="A874" s="3"/>
      <c r="B874" s="3"/>
      <c r="C874" s="3"/>
      <c r="D874" s="3"/>
      <c r="E874" s="3"/>
      <c r="F874" s="28"/>
      <c r="G874" s="28"/>
      <c r="H874" s="3"/>
      <c r="I874" s="3"/>
      <c r="J874" s="44"/>
      <c r="U874" s="3"/>
      <c r="V874" s="3"/>
      <c r="W874" s="3"/>
      <c r="X874" s="3"/>
      <c r="Y874" s="3"/>
      <c r="Z874" s="28"/>
      <c r="AA874" s="28"/>
      <c r="AB874" s="3"/>
      <c r="AD874" s="44"/>
      <c r="AO874" s="3"/>
      <c r="AP874" s="3"/>
      <c r="AQ874" s="3"/>
      <c r="AR874" s="3"/>
      <c r="AS874" s="3"/>
      <c r="AT874" s="28"/>
      <c r="AU874" s="28"/>
      <c r="AV874" s="3"/>
      <c r="AX874" s="44"/>
      <c r="BC874" s="44"/>
    </row>
    <row r="875" spans="1:55" ht="13">
      <c r="A875" s="3"/>
      <c r="B875" s="3"/>
      <c r="C875" s="3"/>
      <c r="D875" s="3"/>
      <c r="E875" s="3"/>
      <c r="F875" s="28"/>
      <c r="G875" s="28"/>
      <c r="H875" s="3"/>
      <c r="I875" s="3"/>
      <c r="J875" s="44"/>
      <c r="U875" s="3"/>
      <c r="V875" s="3"/>
      <c r="W875" s="3"/>
      <c r="X875" s="3"/>
      <c r="Y875" s="3"/>
      <c r="Z875" s="28"/>
      <c r="AA875" s="28"/>
      <c r="AB875" s="3"/>
      <c r="AD875" s="44"/>
      <c r="AO875" s="3"/>
      <c r="AP875" s="3"/>
      <c r="AQ875" s="3"/>
      <c r="AR875" s="3"/>
      <c r="AS875" s="3"/>
      <c r="AT875" s="28"/>
      <c r="AU875" s="28"/>
      <c r="AV875" s="3"/>
      <c r="AX875" s="44"/>
      <c r="BC875" s="44"/>
    </row>
    <row r="876" spans="1:55" ht="13">
      <c r="A876" s="3"/>
      <c r="B876" s="3"/>
      <c r="C876" s="3"/>
      <c r="D876" s="3"/>
      <c r="E876" s="3"/>
      <c r="F876" s="28"/>
      <c r="G876" s="28"/>
      <c r="H876" s="3"/>
      <c r="I876" s="3"/>
      <c r="J876" s="44"/>
      <c r="U876" s="3"/>
      <c r="V876" s="3"/>
      <c r="W876" s="3"/>
      <c r="X876" s="3"/>
      <c r="Y876" s="3"/>
      <c r="Z876" s="28"/>
      <c r="AA876" s="28"/>
      <c r="AB876" s="3"/>
      <c r="AD876" s="44"/>
      <c r="AO876" s="3"/>
      <c r="AP876" s="3"/>
      <c r="AQ876" s="3"/>
      <c r="AR876" s="3"/>
      <c r="AS876" s="3"/>
      <c r="AT876" s="28"/>
      <c r="AU876" s="28"/>
      <c r="AV876" s="3"/>
      <c r="AX876" s="44"/>
      <c r="BC876" s="44"/>
    </row>
    <row r="877" spans="1:55" ht="13">
      <c r="A877" s="3"/>
      <c r="B877" s="3"/>
      <c r="C877" s="3"/>
      <c r="D877" s="3"/>
      <c r="E877" s="3"/>
      <c r="F877" s="28"/>
      <c r="G877" s="28"/>
      <c r="H877" s="3"/>
      <c r="I877" s="3"/>
      <c r="J877" s="44"/>
      <c r="U877" s="3"/>
      <c r="V877" s="3"/>
      <c r="W877" s="3"/>
      <c r="X877" s="3"/>
      <c r="Y877" s="3"/>
      <c r="Z877" s="28"/>
      <c r="AA877" s="28"/>
      <c r="AB877" s="3"/>
      <c r="AD877" s="44"/>
      <c r="AO877" s="3"/>
      <c r="AP877" s="3"/>
      <c r="AQ877" s="3"/>
      <c r="AR877" s="3"/>
      <c r="AS877" s="3"/>
      <c r="AT877" s="28"/>
      <c r="AU877" s="28"/>
      <c r="AV877" s="3"/>
      <c r="AX877" s="44"/>
      <c r="BC877" s="44"/>
    </row>
    <row r="878" spans="1:55" ht="13">
      <c r="A878" s="3"/>
      <c r="B878" s="3"/>
      <c r="C878" s="3"/>
      <c r="D878" s="3"/>
      <c r="E878" s="3"/>
      <c r="F878" s="28"/>
      <c r="G878" s="28"/>
      <c r="H878" s="3"/>
      <c r="I878" s="3"/>
      <c r="J878" s="44"/>
      <c r="U878" s="3"/>
      <c r="V878" s="3"/>
      <c r="W878" s="3"/>
      <c r="X878" s="3"/>
      <c r="Y878" s="3"/>
      <c r="Z878" s="28"/>
      <c r="AA878" s="28"/>
      <c r="AB878" s="3"/>
      <c r="AD878" s="44"/>
      <c r="AO878" s="3"/>
      <c r="AP878" s="3"/>
      <c r="AQ878" s="3"/>
      <c r="AR878" s="3"/>
      <c r="AS878" s="3"/>
      <c r="AT878" s="28"/>
      <c r="AU878" s="28"/>
      <c r="AV878" s="3"/>
      <c r="AX878" s="44"/>
      <c r="BC878" s="44"/>
    </row>
    <row r="879" spans="1:55" ht="13">
      <c r="A879" s="3"/>
      <c r="B879" s="3"/>
      <c r="C879" s="3"/>
      <c r="D879" s="3"/>
      <c r="E879" s="3"/>
      <c r="F879" s="28"/>
      <c r="G879" s="28"/>
      <c r="H879" s="3"/>
      <c r="I879" s="3"/>
      <c r="J879" s="44"/>
      <c r="U879" s="3"/>
      <c r="V879" s="3"/>
      <c r="W879" s="3"/>
      <c r="X879" s="3"/>
      <c r="Y879" s="3"/>
      <c r="Z879" s="28"/>
      <c r="AA879" s="28"/>
      <c r="AB879" s="3"/>
      <c r="AD879" s="44"/>
      <c r="AO879" s="3"/>
      <c r="AP879" s="3"/>
      <c r="AQ879" s="3"/>
      <c r="AR879" s="3"/>
      <c r="AS879" s="3"/>
      <c r="AT879" s="28"/>
      <c r="AU879" s="28"/>
      <c r="AV879" s="3"/>
      <c r="AX879" s="44"/>
      <c r="BC879" s="44"/>
    </row>
    <row r="880" spans="1:55" ht="13">
      <c r="A880" s="3"/>
      <c r="B880" s="3"/>
      <c r="C880" s="3"/>
      <c r="D880" s="3"/>
      <c r="E880" s="3"/>
      <c r="F880" s="28"/>
      <c r="G880" s="28"/>
      <c r="H880" s="3"/>
      <c r="I880" s="3"/>
      <c r="J880" s="44"/>
      <c r="U880" s="3"/>
      <c r="V880" s="3"/>
      <c r="W880" s="3"/>
      <c r="X880" s="3"/>
      <c r="Y880" s="3"/>
      <c r="Z880" s="28"/>
      <c r="AA880" s="28"/>
      <c r="AB880" s="3"/>
      <c r="AD880" s="44"/>
      <c r="AO880" s="3"/>
      <c r="AP880" s="3"/>
      <c r="AQ880" s="3"/>
      <c r="AR880" s="3"/>
      <c r="AS880" s="3"/>
      <c r="AT880" s="28"/>
      <c r="AU880" s="28"/>
      <c r="AV880" s="3"/>
      <c r="AX880" s="44"/>
      <c r="BC880" s="44"/>
    </row>
    <row r="881" spans="1:55" ht="13">
      <c r="A881" s="3"/>
      <c r="B881" s="3"/>
      <c r="C881" s="3"/>
      <c r="D881" s="3"/>
      <c r="E881" s="3"/>
      <c r="F881" s="28"/>
      <c r="G881" s="28"/>
      <c r="H881" s="3"/>
      <c r="I881" s="3"/>
      <c r="J881" s="44"/>
      <c r="U881" s="3"/>
      <c r="V881" s="3"/>
      <c r="W881" s="3"/>
      <c r="X881" s="3"/>
      <c r="Y881" s="3"/>
      <c r="Z881" s="28"/>
      <c r="AA881" s="28"/>
      <c r="AB881" s="3"/>
      <c r="AD881" s="44"/>
      <c r="AO881" s="3"/>
      <c r="AP881" s="3"/>
      <c r="AQ881" s="3"/>
      <c r="AR881" s="3"/>
      <c r="AS881" s="3"/>
      <c r="AT881" s="28"/>
      <c r="AU881" s="28"/>
      <c r="AV881" s="3"/>
      <c r="AX881" s="44"/>
      <c r="BC881" s="44"/>
    </row>
    <row r="882" spans="1:55" ht="13">
      <c r="A882" s="3"/>
      <c r="B882" s="3"/>
      <c r="C882" s="3"/>
      <c r="D882" s="3"/>
      <c r="E882" s="3"/>
      <c r="F882" s="28"/>
      <c r="G882" s="28"/>
      <c r="H882" s="3"/>
      <c r="I882" s="3"/>
      <c r="J882" s="44"/>
      <c r="U882" s="3"/>
      <c r="V882" s="3"/>
      <c r="W882" s="3"/>
      <c r="X882" s="3"/>
      <c r="Y882" s="3"/>
      <c r="Z882" s="28"/>
      <c r="AA882" s="28"/>
      <c r="AB882" s="3"/>
      <c r="AD882" s="44"/>
      <c r="AO882" s="3"/>
      <c r="AP882" s="3"/>
      <c r="AQ882" s="3"/>
      <c r="AR882" s="3"/>
      <c r="AS882" s="3"/>
      <c r="AT882" s="28"/>
      <c r="AU882" s="28"/>
      <c r="AV882" s="3"/>
      <c r="AX882" s="44"/>
      <c r="BC882" s="44"/>
    </row>
    <row r="883" spans="1:55" ht="13">
      <c r="A883" s="3"/>
      <c r="B883" s="3"/>
      <c r="C883" s="3"/>
      <c r="D883" s="3"/>
      <c r="E883" s="3"/>
      <c r="F883" s="28"/>
      <c r="G883" s="28"/>
      <c r="H883" s="3"/>
      <c r="I883" s="3"/>
      <c r="J883" s="44"/>
      <c r="U883" s="3"/>
      <c r="V883" s="3"/>
      <c r="W883" s="3"/>
      <c r="X883" s="3"/>
      <c r="Y883" s="3"/>
      <c r="Z883" s="28"/>
      <c r="AA883" s="28"/>
      <c r="AB883" s="3"/>
      <c r="AD883" s="44"/>
      <c r="AO883" s="3"/>
      <c r="AP883" s="3"/>
      <c r="AQ883" s="3"/>
      <c r="AR883" s="3"/>
      <c r="AS883" s="3"/>
      <c r="AT883" s="28"/>
      <c r="AU883" s="28"/>
      <c r="AV883" s="3"/>
      <c r="AX883" s="44"/>
      <c r="BC883" s="44"/>
    </row>
    <row r="884" spans="1:55" ht="13">
      <c r="A884" s="3"/>
      <c r="B884" s="3"/>
      <c r="C884" s="3"/>
      <c r="D884" s="3"/>
      <c r="E884" s="3"/>
      <c r="F884" s="28"/>
      <c r="G884" s="28"/>
      <c r="H884" s="3"/>
      <c r="I884" s="3"/>
      <c r="J884" s="44"/>
      <c r="U884" s="3"/>
      <c r="V884" s="3"/>
      <c r="W884" s="3"/>
      <c r="X884" s="3"/>
      <c r="Y884" s="3"/>
      <c r="Z884" s="28"/>
      <c r="AA884" s="28"/>
      <c r="AB884" s="3"/>
      <c r="AD884" s="44"/>
      <c r="AO884" s="3"/>
      <c r="AP884" s="3"/>
      <c r="AQ884" s="3"/>
      <c r="AR884" s="3"/>
      <c r="AS884" s="3"/>
      <c r="AT884" s="28"/>
      <c r="AU884" s="28"/>
      <c r="AV884" s="3"/>
      <c r="AX884" s="44"/>
      <c r="BC884" s="44"/>
    </row>
    <row r="885" spans="1:55" ht="13">
      <c r="A885" s="3"/>
      <c r="B885" s="3"/>
      <c r="C885" s="3"/>
      <c r="D885" s="3"/>
      <c r="E885" s="3"/>
      <c r="F885" s="28"/>
      <c r="G885" s="28"/>
      <c r="H885" s="3"/>
      <c r="I885" s="3"/>
      <c r="J885" s="44"/>
      <c r="U885" s="3"/>
      <c r="V885" s="3"/>
      <c r="W885" s="3"/>
      <c r="X885" s="3"/>
      <c r="Y885" s="3"/>
      <c r="Z885" s="28"/>
      <c r="AA885" s="28"/>
      <c r="AB885" s="3"/>
      <c r="AD885" s="44"/>
      <c r="AO885" s="3"/>
      <c r="AP885" s="3"/>
      <c r="AQ885" s="3"/>
      <c r="AR885" s="3"/>
      <c r="AS885" s="3"/>
      <c r="AT885" s="28"/>
      <c r="AU885" s="28"/>
      <c r="AV885" s="3"/>
      <c r="AX885" s="44"/>
      <c r="BC885" s="44"/>
    </row>
    <row r="886" spans="1:55" ht="13">
      <c r="A886" s="3"/>
      <c r="B886" s="3"/>
      <c r="C886" s="3"/>
      <c r="D886" s="3"/>
      <c r="E886" s="3"/>
      <c r="F886" s="28"/>
      <c r="G886" s="28"/>
      <c r="H886" s="3"/>
      <c r="I886" s="3"/>
      <c r="J886" s="44"/>
      <c r="U886" s="3"/>
      <c r="V886" s="3"/>
      <c r="W886" s="3"/>
      <c r="X886" s="3"/>
      <c r="Y886" s="3"/>
      <c r="Z886" s="28"/>
      <c r="AA886" s="28"/>
      <c r="AB886" s="3"/>
      <c r="AD886" s="44"/>
      <c r="AO886" s="3"/>
      <c r="AP886" s="3"/>
      <c r="AQ886" s="3"/>
      <c r="AR886" s="3"/>
      <c r="AS886" s="3"/>
      <c r="AT886" s="28"/>
      <c r="AU886" s="28"/>
      <c r="AV886" s="3"/>
      <c r="AX886" s="44"/>
      <c r="BC886" s="44"/>
    </row>
    <row r="887" spans="1:55" ht="13">
      <c r="A887" s="3"/>
      <c r="B887" s="3"/>
      <c r="C887" s="3"/>
      <c r="D887" s="3"/>
      <c r="E887" s="3"/>
      <c r="F887" s="28"/>
      <c r="G887" s="28"/>
      <c r="H887" s="3"/>
      <c r="I887" s="3"/>
      <c r="J887" s="44"/>
      <c r="U887" s="3"/>
      <c r="V887" s="3"/>
      <c r="W887" s="3"/>
      <c r="X887" s="3"/>
      <c r="Y887" s="3"/>
      <c r="Z887" s="28"/>
      <c r="AA887" s="28"/>
      <c r="AB887" s="3"/>
      <c r="AD887" s="44"/>
      <c r="AO887" s="3"/>
      <c r="AP887" s="3"/>
      <c r="AQ887" s="3"/>
      <c r="AR887" s="3"/>
      <c r="AS887" s="3"/>
      <c r="AT887" s="28"/>
      <c r="AU887" s="28"/>
      <c r="AV887" s="3"/>
      <c r="AX887" s="44"/>
      <c r="BC887" s="44"/>
    </row>
    <row r="888" spans="1:55" ht="13">
      <c r="A888" s="3"/>
      <c r="B888" s="3"/>
      <c r="C888" s="3"/>
      <c r="D888" s="3"/>
      <c r="E888" s="3"/>
      <c r="F888" s="28"/>
      <c r="G888" s="28"/>
      <c r="H888" s="3"/>
      <c r="I888" s="3"/>
      <c r="J888" s="44"/>
      <c r="U888" s="3"/>
      <c r="V888" s="3"/>
      <c r="W888" s="3"/>
      <c r="X888" s="3"/>
      <c r="Y888" s="3"/>
      <c r="Z888" s="28"/>
      <c r="AA888" s="28"/>
      <c r="AB888" s="3"/>
      <c r="AD888" s="44"/>
      <c r="AO888" s="3"/>
      <c r="AP888" s="3"/>
      <c r="AQ888" s="3"/>
      <c r="AR888" s="3"/>
      <c r="AS888" s="3"/>
      <c r="AT888" s="28"/>
      <c r="AU888" s="28"/>
      <c r="AV888" s="3"/>
      <c r="AX888" s="44"/>
      <c r="BC888" s="44"/>
    </row>
    <row r="889" spans="1:55" ht="13">
      <c r="A889" s="3"/>
      <c r="B889" s="3"/>
      <c r="C889" s="3"/>
      <c r="D889" s="3"/>
      <c r="E889" s="3"/>
      <c r="F889" s="28"/>
      <c r="G889" s="28"/>
      <c r="H889" s="3"/>
      <c r="I889" s="3"/>
      <c r="J889" s="44"/>
      <c r="U889" s="3"/>
      <c r="V889" s="3"/>
      <c r="W889" s="3"/>
      <c r="X889" s="3"/>
      <c r="Y889" s="3"/>
      <c r="Z889" s="28"/>
      <c r="AA889" s="28"/>
      <c r="AB889" s="3"/>
      <c r="AD889" s="44"/>
      <c r="AO889" s="3"/>
      <c r="AP889" s="3"/>
      <c r="AQ889" s="3"/>
      <c r="AR889" s="3"/>
      <c r="AS889" s="3"/>
      <c r="AT889" s="28"/>
      <c r="AU889" s="28"/>
      <c r="AV889" s="3"/>
      <c r="AX889" s="44"/>
      <c r="BC889" s="44"/>
    </row>
    <row r="890" spans="1:55" ht="13">
      <c r="A890" s="3"/>
      <c r="B890" s="3"/>
      <c r="C890" s="3"/>
      <c r="D890" s="3"/>
      <c r="E890" s="3"/>
      <c r="F890" s="28"/>
      <c r="G890" s="28"/>
      <c r="H890" s="3"/>
      <c r="I890" s="3"/>
      <c r="J890" s="44"/>
      <c r="U890" s="3"/>
      <c r="V890" s="3"/>
      <c r="W890" s="3"/>
      <c r="X890" s="3"/>
      <c r="Y890" s="3"/>
      <c r="Z890" s="28"/>
      <c r="AA890" s="28"/>
      <c r="AB890" s="3"/>
      <c r="AD890" s="44"/>
      <c r="AO890" s="3"/>
      <c r="AP890" s="3"/>
      <c r="AQ890" s="3"/>
      <c r="AR890" s="3"/>
      <c r="AS890" s="3"/>
      <c r="AT890" s="28"/>
      <c r="AU890" s="28"/>
      <c r="AV890" s="3"/>
      <c r="AX890" s="44"/>
      <c r="BC890" s="44"/>
    </row>
    <row r="891" spans="1:55" ht="13">
      <c r="A891" s="3"/>
      <c r="B891" s="3"/>
      <c r="C891" s="3"/>
      <c r="D891" s="3"/>
      <c r="E891" s="3"/>
      <c r="F891" s="28"/>
      <c r="G891" s="28"/>
      <c r="H891" s="3"/>
      <c r="I891" s="3"/>
      <c r="J891" s="44"/>
      <c r="U891" s="3"/>
      <c r="V891" s="3"/>
      <c r="W891" s="3"/>
      <c r="X891" s="3"/>
      <c r="Y891" s="3"/>
      <c r="Z891" s="28"/>
      <c r="AA891" s="28"/>
      <c r="AB891" s="3"/>
      <c r="AD891" s="44"/>
      <c r="AO891" s="3"/>
      <c r="AP891" s="3"/>
      <c r="AQ891" s="3"/>
      <c r="AR891" s="3"/>
      <c r="AS891" s="3"/>
      <c r="AT891" s="28"/>
      <c r="AU891" s="28"/>
      <c r="AV891" s="3"/>
      <c r="AX891" s="44"/>
      <c r="BC891" s="44"/>
    </row>
    <row r="892" spans="1:55" ht="13">
      <c r="A892" s="3"/>
      <c r="B892" s="3"/>
      <c r="C892" s="3"/>
      <c r="D892" s="3"/>
      <c r="E892" s="3"/>
      <c r="F892" s="28"/>
      <c r="G892" s="28"/>
      <c r="H892" s="3"/>
      <c r="I892" s="3"/>
      <c r="J892" s="44"/>
      <c r="U892" s="3"/>
      <c r="V892" s="3"/>
      <c r="W892" s="3"/>
      <c r="X892" s="3"/>
      <c r="Y892" s="3"/>
      <c r="Z892" s="28"/>
      <c r="AA892" s="28"/>
      <c r="AB892" s="3"/>
      <c r="AD892" s="44"/>
      <c r="AO892" s="3"/>
      <c r="AP892" s="3"/>
      <c r="AQ892" s="3"/>
      <c r="AR892" s="3"/>
      <c r="AS892" s="3"/>
      <c r="AT892" s="28"/>
      <c r="AU892" s="28"/>
      <c r="AV892" s="3"/>
      <c r="AX892" s="44"/>
      <c r="BC892" s="44"/>
    </row>
    <row r="893" spans="1:55" ht="13">
      <c r="A893" s="3"/>
      <c r="B893" s="3"/>
      <c r="C893" s="3"/>
      <c r="D893" s="3"/>
      <c r="E893" s="3"/>
      <c r="F893" s="28"/>
      <c r="G893" s="28"/>
      <c r="H893" s="3"/>
      <c r="I893" s="3"/>
      <c r="J893" s="44"/>
      <c r="U893" s="3"/>
      <c r="V893" s="3"/>
      <c r="W893" s="3"/>
      <c r="X893" s="3"/>
      <c r="Y893" s="3"/>
      <c r="Z893" s="28"/>
      <c r="AA893" s="28"/>
      <c r="AB893" s="3"/>
      <c r="AD893" s="44"/>
      <c r="AO893" s="3"/>
      <c r="AP893" s="3"/>
      <c r="AQ893" s="3"/>
      <c r="AR893" s="3"/>
      <c r="AS893" s="3"/>
      <c r="AT893" s="28"/>
      <c r="AU893" s="28"/>
      <c r="AV893" s="3"/>
      <c r="AX893" s="44"/>
      <c r="BC893" s="44"/>
    </row>
    <row r="894" spans="1:55" ht="13">
      <c r="A894" s="3"/>
      <c r="B894" s="3"/>
      <c r="C894" s="3"/>
      <c r="D894" s="3"/>
      <c r="E894" s="3"/>
      <c r="F894" s="28"/>
      <c r="G894" s="28"/>
      <c r="H894" s="3"/>
      <c r="I894" s="3"/>
      <c r="J894" s="44"/>
      <c r="U894" s="3"/>
      <c r="V894" s="3"/>
      <c r="W894" s="3"/>
      <c r="X894" s="3"/>
      <c r="Y894" s="3"/>
      <c r="Z894" s="28"/>
      <c r="AA894" s="28"/>
      <c r="AB894" s="3"/>
      <c r="AD894" s="44"/>
      <c r="AO894" s="3"/>
      <c r="AP894" s="3"/>
      <c r="AQ894" s="3"/>
      <c r="AR894" s="3"/>
      <c r="AS894" s="3"/>
      <c r="AT894" s="28"/>
      <c r="AU894" s="28"/>
      <c r="AV894" s="3"/>
      <c r="AX894" s="44"/>
      <c r="BC894" s="44"/>
    </row>
    <row r="895" spans="1:55" ht="13">
      <c r="A895" s="3"/>
      <c r="B895" s="3"/>
      <c r="C895" s="3"/>
      <c r="D895" s="3"/>
      <c r="E895" s="3"/>
      <c r="F895" s="28"/>
      <c r="G895" s="28"/>
      <c r="H895" s="3"/>
      <c r="I895" s="3"/>
      <c r="J895" s="44"/>
      <c r="U895" s="3"/>
      <c r="V895" s="3"/>
      <c r="W895" s="3"/>
      <c r="X895" s="3"/>
      <c r="Y895" s="3"/>
      <c r="Z895" s="28"/>
      <c r="AA895" s="28"/>
      <c r="AB895" s="3"/>
      <c r="AD895" s="44"/>
      <c r="AO895" s="3"/>
      <c r="AP895" s="3"/>
      <c r="AQ895" s="3"/>
      <c r="AR895" s="3"/>
      <c r="AS895" s="3"/>
      <c r="AT895" s="28"/>
      <c r="AU895" s="28"/>
      <c r="AV895" s="3"/>
      <c r="AX895" s="44"/>
      <c r="BC895" s="44"/>
    </row>
    <row r="896" spans="1:55" ht="13">
      <c r="A896" s="3"/>
      <c r="B896" s="3"/>
      <c r="C896" s="3"/>
      <c r="D896" s="3"/>
      <c r="E896" s="3"/>
      <c r="F896" s="28"/>
      <c r="G896" s="28"/>
      <c r="H896" s="3"/>
      <c r="I896" s="3"/>
      <c r="J896" s="44"/>
      <c r="U896" s="3"/>
      <c r="V896" s="3"/>
      <c r="W896" s="3"/>
      <c r="X896" s="3"/>
      <c r="Y896" s="3"/>
      <c r="Z896" s="28"/>
      <c r="AA896" s="28"/>
      <c r="AB896" s="3"/>
      <c r="AD896" s="44"/>
      <c r="AO896" s="3"/>
      <c r="AP896" s="3"/>
      <c r="AQ896" s="3"/>
      <c r="AR896" s="3"/>
      <c r="AS896" s="3"/>
      <c r="AT896" s="28"/>
      <c r="AU896" s="28"/>
      <c r="AV896" s="3"/>
      <c r="AX896" s="44"/>
      <c r="BC896" s="44"/>
    </row>
    <row r="897" spans="1:55" ht="13">
      <c r="A897" s="3"/>
      <c r="B897" s="3"/>
      <c r="C897" s="3"/>
      <c r="D897" s="3"/>
      <c r="E897" s="3"/>
      <c r="F897" s="28"/>
      <c r="G897" s="28"/>
      <c r="H897" s="3"/>
      <c r="I897" s="3"/>
      <c r="J897" s="44"/>
      <c r="U897" s="3"/>
      <c r="V897" s="3"/>
      <c r="W897" s="3"/>
      <c r="X897" s="3"/>
      <c r="Y897" s="3"/>
      <c r="Z897" s="28"/>
      <c r="AA897" s="28"/>
      <c r="AB897" s="3"/>
      <c r="AD897" s="44"/>
      <c r="AO897" s="3"/>
      <c r="AP897" s="3"/>
      <c r="AQ897" s="3"/>
      <c r="AR897" s="3"/>
      <c r="AS897" s="3"/>
      <c r="AT897" s="28"/>
      <c r="AU897" s="28"/>
      <c r="AV897" s="3"/>
      <c r="AX897" s="44"/>
      <c r="BC897" s="44"/>
    </row>
    <row r="898" spans="1:55" ht="13">
      <c r="A898" s="3"/>
      <c r="B898" s="3"/>
      <c r="C898" s="3"/>
      <c r="D898" s="3"/>
      <c r="E898" s="3"/>
      <c r="F898" s="28"/>
      <c r="G898" s="28"/>
      <c r="H898" s="3"/>
      <c r="I898" s="3"/>
      <c r="J898" s="44"/>
      <c r="U898" s="3"/>
      <c r="V898" s="3"/>
      <c r="W898" s="3"/>
      <c r="X898" s="3"/>
      <c r="Y898" s="3"/>
      <c r="Z898" s="28"/>
      <c r="AA898" s="28"/>
      <c r="AB898" s="3"/>
      <c r="AD898" s="44"/>
      <c r="AO898" s="3"/>
      <c r="AP898" s="3"/>
      <c r="AQ898" s="3"/>
      <c r="AR898" s="3"/>
      <c r="AS898" s="3"/>
      <c r="AT898" s="28"/>
      <c r="AU898" s="28"/>
      <c r="AV898" s="3"/>
      <c r="AX898" s="44"/>
      <c r="BC898" s="44"/>
    </row>
    <row r="899" spans="1:55" ht="13">
      <c r="A899" s="3"/>
      <c r="B899" s="3"/>
      <c r="C899" s="3"/>
      <c r="D899" s="3"/>
      <c r="E899" s="3"/>
      <c r="F899" s="28"/>
      <c r="G899" s="28"/>
      <c r="H899" s="3"/>
      <c r="I899" s="3"/>
      <c r="J899" s="44"/>
      <c r="U899" s="3"/>
      <c r="V899" s="3"/>
      <c r="W899" s="3"/>
      <c r="X899" s="3"/>
      <c r="Y899" s="3"/>
      <c r="Z899" s="28"/>
      <c r="AA899" s="28"/>
      <c r="AB899" s="3"/>
      <c r="AD899" s="44"/>
      <c r="AO899" s="3"/>
      <c r="AP899" s="3"/>
      <c r="AQ899" s="3"/>
      <c r="AR899" s="3"/>
      <c r="AS899" s="3"/>
      <c r="AT899" s="28"/>
      <c r="AU899" s="28"/>
      <c r="AV899" s="3"/>
      <c r="AX899" s="44"/>
      <c r="BC899" s="44"/>
    </row>
    <row r="900" spans="1:55" ht="13">
      <c r="A900" s="3"/>
      <c r="B900" s="3"/>
      <c r="C900" s="3"/>
      <c r="D900" s="3"/>
      <c r="E900" s="3"/>
      <c r="F900" s="28"/>
      <c r="G900" s="28"/>
      <c r="H900" s="3"/>
      <c r="I900" s="3"/>
      <c r="J900" s="44"/>
      <c r="U900" s="3"/>
      <c r="V900" s="3"/>
      <c r="W900" s="3"/>
      <c r="X900" s="3"/>
      <c r="Y900" s="3"/>
      <c r="Z900" s="28"/>
      <c r="AA900" s="28"/>
      <c r="AB900" s="3"/>
      <c r="AD900" s="44"/>
      <c r="AO900" s="3"/>
      <c r="AP900" s="3"/>
      <c r="AQ900" s="3"/>
      <c r="AR900" s="3"/>
      <c r="AS900" s="3"/>
      <c r="AT900" s="28"/>
      <c r="AU900" s="28"/>
      <c r="AV900" s="3"/>
      <c r="AX900" s="44"/>
      <c r="BC900" s="44"/>
    </row>
    <row r="901" spans="1:55" ht="13">
      <c r="A901" s="3"/>
      <c r="B901" s="3"/>
      <c r="C901" s="3"/>
      <c r="D901" s="3"/>
      <c r="E901" s="3"/>
      <c r="F901" s="28"/>
      <c r="G901" s="28"/>
      <c r="H901" s="3"/>
      <c r="I901" s="3"/>
      <c r="J901" s="44"/>
      <c r="U901" s="3"/>
      <c r="V901" s="3"/>
      <c r="W901" s="3"/>
      <c r="X901" s="3"/>
      <c r="Y901" s="3"/>
      <c r="Z901" s="28"/>
      <c r="AA901" s="28"/>
      <c r="AB901" s="3"/>
      <c r="AD901" s="44"/>
      <c r="AO901" s="3"/>
      <c r="AP901" s="3"/>
      <c r="AQ901" s="3"/>
      <c r="AR901" s="3"/>
      <c r="AS901" s="3"/>
      <c r="AT901" s="28"/>
      <c r="AU901" s="28"/>
      <c r="AV901" s="3"/>
      <c r="AX901" s="44"/>
      <c r="BC901" s="44"/>
    </row>
    <row r="902" spans="1:55" ht="13">
      <c r="A902" s="3"/>
      <c r="B902" s="3"/>
      <c r="C902" s="3"/>
      <c r="D902" s="3"/>
      <c r="E902" s="3"/>
      <c r="F902" s="28"/>
      <c r="G902" s="28"/>
      <c r="H902" s="3"/>
      <c r="I902" s="3"/>
      <c r="J902" s="44"/>
      <c r="U902" s="3"/>
      <c r="V902" s="3"/>
      <c r="W902" s="3"/>
      <c r="X902" s="3"/>
      <c r="Y902" s="3"/>
      <c r="Z902" s="28"/>
      <c r="AA902" s="28"/>
      <c r="AB902" s="3"/>
      <c r="AD902" s="44"/>
      <c r="AO902" s="3"/>
      <c r="AP902" s="3"/>
      <c r="AQ902" s="3"/>
      <c r="AR902" s="3"/>
      <c r="AS902" s="3"/>
      <c r="AT902" s="28"/>
      <c r="AU902" s="28"/>
      <c r="AV902" s="3"/>
      <c r="AX902" s="44"/>
      <c r="BC902" s="44"/>
    </row>
    <row r="903" spans="1:55" ht="13">
      <c r="A903" s="3"/>
      <c r="B903" s="3"/>
      <c r="C903" s="3"/>
      <c r="D903" s="3"/>
      <c r="E903" s="3"/>
      <c r="F903" s="28"/>
      <c r="G903" s="28"/>
      <c r="H903" s="3"/>
      <c r="I903" s="3"/>
      <c r="J903" s="44"/>
      <c r="U903" s="3"/>
      <c r="V903" s="3"/>
      <c r="W903" s="3"/>
      <c r="X903" s="3"/>
      <c r="Y903" s="3"/>
      <c r="Z903" s="28"/>
      <c r="AA903" s="28"/>
      <c r="AB903" s="3"/>
      <c r="AD903" s="44"/>
      <c r="AO903" s="3"/>
      <c r="AP903" s="3"/>
      <c r="AQ903" s="3"/>
      <c r="AR903" s="3"/>
      <c r="AS903" s="3"/>
      <c r="AT903" s="28"/>
      <c r="AU903" s="28"/>
      <c r="AV903" s="3"/>
      <c r="AX903" s="44"/>
      <c r="BC903" s="44"/>
    </row>
    <row r="904" spans="1:55" ht="13">
      <c r="A904" s="3"/>
      <c r="B904" s="3"/>
      <c r="C904" s="3"/>
      <c r="D904" s="3"/>
      <c r="E904" s="3"/>
      <c r="F904" s="28"/>
      <c r="G904" s="28"/>
      <c r="H904" s="3"/>
      <c r="I904" s="3"/>
      <c r="J904" s="44"/>
      <c r="U904" s="3"/>
      <c r="V904" s="3"/>
      <c r="W904" s="3"/>
      <c r="X904" s="3"/>
      <c r="Y904" s="3"/>
      <c r="Z904" s="28"/>
      <c r="AA904" s="28"/>
      <c r="AB904" s="3"/>
      <c r="AD904" s="44"/>
      <c r="AO904" s="3"/>
      <c r="AP904" s="3"/>
      <c r="AQ904" s="3"/>
      <c r="AR904" s="3"/>
      <c r="AS904" s="3"/>
      <c r="AT904" s="28"/>
      <c r="AU904" s="28"/>
      <c r="AV904" s="3"/>
      <c r="AX904" s="44"/>
      <c r="BC904" s="44"/>
    </row>
    <row r="905" spans="1:55" ht="13">
      <c r="A905" s="3"/>
      <c r="B905" s="3"/>
      <c r="C905" s="3"/>
      <c r="D905" s="3"/>
      <c r="E905" s="3"/>
      <c r="F905" s="28"/>
      <c r="G905" s="28"/>
      <c r="H905" s="3"/>
      <c r="I905" s="3"/>
      <c r="J905" s="44"/>
      <c r="U905" s="3"/>
      <c r="V905" s="3"/>
      <c r="W905" s="3"/>
      <c r="X905" s="3"/>
      <c r="Y905" s="3"/>
      <c r="Z905" s="28"/>
      <c r="AA905" s="28"/>
      <c r="AB905" s="3"/>
      <c r="AD905" s="44"/>
      <c r="AO905" s="3"/>
      <c r="AP905" s="3"/>
      <c r="AQ905" s="3"/>
      <c r="AR905" s="3"/>
      <c r="AS905" s="3"/>
      <c r="AT905" s="28"/>
      <c r="AU905" s="28"/>
      <c r="AV905" s="3"/>
      <c r="AX905" s="44"/>
      <c r="BC905" s="44"/>
    </row>
    <row r="906" spans="1:55" ht="13">
      <c r="A906" s="3"/>
      <c r="B906" s="3"/>
      <c r="C906" s="3"/>
      <c r="D906" s="3"/>
      <c r="E906" s="3"/>
      <c r="F906" s="28"/>
      <c r="G906" s="28"/>
      <c r="H906" s="3"/>
      <c r="I906" s="3"/>
      <c r="J906" s="44"/>
      <c r="U906" s="3"/>
      <c r="V906" s="3"/>
      <c r="W906" s="3"/>
      <c r="X906" s="3"/>
      <c r="Y906" s="3"/>
      <c r="Z906" s="28"/>
      <c r="AA906" s="28"/>
      <c r="AB906" s="3"/>
      <c r="AD906" s="44"/>
      <c r="AO906" s="3"/>
      <c r="AP906" s="3"/>
      <c r="AQ906" s="3"/>
      <c r="AR906" s="3"/>
      <c r="AS906" s="3"/>
      <c r="AT906" s="28"/>
      <c r="AU906" s="28"/>
      <c r="AV906" s="3"/>
      <c r="AX906" s="44"/>
      <c r="BC906" s="44"/>
    </row>
    <row r="907" spans="1:55" ht="13">
      <c r="A907" s="3"/>
      <c r="B907" s="3"/>
      <c r="C907" s="3"/>
      <c r="D907" s="3"/>
      <c r="E907" s="3"/>
      <c r="F907" s="28"/>
      <c r="G907" s="28"/>
      <c r="H907" s="3"/>
      <c r="I907" s="3"/>
      <c r="J907" s="44"/>
      <c r="U907" s="3"/>
      <c r="V907" s="3"/>
      <c r="W907" s="3"/>
      <c r="X907" s="3"/>
      <c r="Y907" s="3"/>
      <c r="Z907" s="28"/>
      <c r="AA907" s="28"/>
      <c r="AB907" s="3"/>
      <c r="AD907" s="44"/>
      <c r="AO907" s="3"/>
      <c r="AP907" s="3"/>
      <c r="AQ907" s="3"/>
      <c r="AR907" s="3"/>
      <c r="AS907" s="3"/>
      <c r="AT907" s="28"/>
      <c r="AU907" s="28"/>
      <c r="AV907" s="3"/>
      <c r="AX907" s="44"/>
      <c r="BC907" s="44"/>
    </row>
    <row r="908" spans="1:55" ht="13">
      <c r="A908" s="3"/>
      <c r="B908" s="3"/>
      <c r="C908" s="3"/>
      <c r="D908" s="3"/>
      <c r="E908" s="3"/>
      <c r="F908" s="28"/>
      <c r="G908" s="28"/>
      <c r="H908" s="3"/>
      <c r="I908" s="3"/>
      <c r="J908" s="44"/>
      <c r="U908" s="3"/>
      <c r="V908" s="3"/>
      <c r="W908" s="3"/>
      <c r="X908" s="3"/>
      <c r="Y908" s="3"/>
      <c r="Z908" s="28"/>
      <c r="AA908" s="28"/>
      <c r="AB908" s="3"/>
      <c r="AD908" s="44"/>
      <c r="AO908" s="3"/>
      <c r="AP908" s="3"/>
      <c r="AQ908" s="3"/>
      <c r="AR908" s="3"/>
      <c r="AS908" s="3"/>
      <c r="AT908" s="28"/>
      <c r="AU908" s="28"/>
      <c r="AV908" s="3"/>
      <c r="AX908" s="44"/>
      <c r="BC908" s="44"/>
    </row>
    <row r="909" spans="1:55" ht="13">
      <c r="A909" s="3"/>
      <c r="B909" s="3"/>
      <c r="C909" s="3"/>
      <c r="D909" s="3"/>
      <c r="E909" s="3"/>
      <c r="F909" s="28"/>
      <c r="G909" s="28"/>
      <c r="H909" s="3"/>
      <c r="I909" s="3"/>
      <c r="J909" s="44"/>
      <c r="U909" s="3"/>
      <c r="V909" s="3"/>
      <c r="W909" s="3"/>
      <c r="X909" s="3"/>
      <c r="Y909" s="3"/>
      <c r="Z909" s="28"/>
      <c r="AA909" s="28"/>
      <c r="AB909" s="3"/>
      <c r="AD909" s="44"/>
      <c r="AO909" s="3"/>
      <c r="AP909" s="3"/>
      <c r="AQ909" s="3"/>
      <c r="AR909" s="3"/>
      <c r="AS909" s="3"/>
      <c r="AT909" s="28"/>
      <c r="AU909" s="28"/>
      <c r="AV909" s="3"/>
      <c r="AX909" s="44"/>
      <c r="BC909" s="44"/>
    </row>
    <row r="910" spans="1:55" ht="13">
      <c r="A910" s="3"/>
      <c r="B910" s="3"/>
      <c r="C910" s="3"/>
      <c r="D910" s="3"/>
      <c r="E910" s="3"/>
      <c r="F910" s="28"/>
      <c r="G910" s="28"/>
      <c r="H910" s="3"/>
      <c r="I910" s="3"/>
      <c r="J910" s="44"/>
      <c r="U910" s="3"/>
      <c r="V910" s="3"/>
      <c r="W910" s="3"/>
      <c r="X910" s="3"/>
      <c r="Y910" s="3"/>
      <c r="Z910" s="28"/>
      <c r="AA910" s="28"/>
      <c r="AB910" s="3"/>
      <c r="AD910" s="44"/>
      <c r="AO910" s="3"/>
      <c r="AP910" s="3"/>
      <c r="AQ910" s="3"/>
      <c r="AR910" s="3"/>
      <c r="AS910" s="3"/>
      <c r="AT910" s="28"/>
      <c r="AU910" s="28"/>
      <c r="AV910" s="3"/>
      <c r="AX910" s="44"/>
      <c r="BC910" s="44"/>
    </row>
    <row r="911" spans="1:55" ht="13">
      <c r="A911" s="3"/>
      <c r="B911" s="3"/>
      <c r="C911" s="3"/>
      <c r="D911" s="3"/>
      <c r="E911" s="3"/>
      <c r="F911" s="28"/>
      <c r="G911" s="28"/>
      <c r="H911" s="3"/>
      <c r="I911" s="3"/>
      <c r="J911" s="44"/>
      <c r="U911" s="3"/>
      <c r="V911" s="3"/>
      <c r="W911" s="3"/>
      <c r="X911" s="3"/>
      <c r="Y911" s="3"/>
      <c r="Z911" s="28"/>
      <c r="AA911" s="28"/>
      <c r="AB911" s="3"/>
      <c r="AD911" s="44"/>
      <c r="AO911" s="3"/>
      <c r="AP911" s="3"/>
      <c r="AQ911" s="3"/>
      <c r="AR911" s="3"/>
      <c r="AS911" s="3"/>
      <c r="AT911" s="28"/>
      <c r="AU911" s="28"/>
      <c r="AV911" s="3"/>
      <c r="AX911" s="44"/>
      <c r="BC911" s="44"/>
    </row>
    <row r="912" spans="1:55" ht="13">
      <c r="A912" s="3"/>
      <c r="B912" s="3"/>
      <c r="C912" s="3"/>
      <c r="D912" s="3"/>
      <c r="E912" s="3"/>
      <c r="F912" s="28"/>
      <c r="G912" s="28"/>
      <c r="H912" s="3"/>
      <c r="I912" s="3"/>
      <c r="J912" s="44"/>
      <c r="U912" s="3"/>
      <c r="V912" s="3"/>
      <c r="W912" s="3"/>
      <c r="X912" s="3"/>
      <c r="Y912" s="3"/>
      <c r="Z912" s="28"/>
      <c r="AA912" s="28"/>
      <c r="AB912" s="3"/>
      <c r="AD912" s="44"/>
      <c r="AO912" s="3"/>
      <c r="AP912" s="3"/>
      <c r="AQ912" s="3"/>
      <c r="AR912" s="3"/>
      <c r="AS912" s="3"/>
      <c r="AT912" s="28"/>
      <c r="AU912" s="28"/>
      <c r="AV912" s="3"/>
      <c r="AX912" s="44"/>
      <c r="BC912" s="44"/>
    </row>
    <row r="913" spans="1:55" ht="13">
      <c r="A913" s="3"/>
      <c r="B913" s="3"/>
      <c r="C913" s="3"/>
      <c r="D913" s="3"/>
      <c r="E913" s="3"/>
      <c r="F913" s="28"/>
      <c r="G913" s="28"/>
      <c r="H913" s="3"/>
      <c r="I913" s="3"/>
      <c r="J913" s="44"/>
      <c r="U913" s="3"/>
      <c r="V913" s="3"/>
      <c r="W913" s="3"/>
      <c r="X913" s="3"/>
      <c r="Y913" s="3"/>
      <c r="Z913" s="28"/>
      <c r="AA913" s="28"/>
      <c r="AB913" s="3"/>
      <c r="AD913" s="44"/>
      <c r="AO913" s="3"/>
      <c r="AP913" s="3"/>
      <c r="AQ913" s="3"/>
      <c r="AR913" s="3"/>
      <c r="AS913" s="3"/>
      <c r="AT913" s="28"/>
      <c r="AU913" s="28"/>
      <c r="AV913" s="3"/>
      <c r="AX913" s="44"/>
      <c r="BC913" s="44"/>
    </row>
    <row r="914" spans="1:55" ht="13">
      <c r="A914" s="3"/>
      <c r="B914" s="3"/>
      <c r="C914" s="3"/>
      <c r="D914" s="3"/>
      <c r="E914" s="3"/>
      <c r="F914" s="28"/>
      <c r="G914" s="28"/>
      <c r="H914" s="3"/>
      <c r="I914" s="3"/>
      <c r="J914" s="44"/>
      <c r="U914" s="3"/>
      <c r="V914" s="3"/>
      <c r="W914" s="3"/>
      <c r="X914" s="3"/>
      <c r="Y914" s="3"/>
      <c r="Z914" s="28"/>
      <c r="AA914" s="28"/>
      <c r="AB914" s="3"/>
      <c r="AD914" s="44"/>
      <c r="AO914" s="3"/>
      <c r="AP914" s="3"/>
      <c r="AQ914" s="3"/>
      <c r="AR914" s="3"/>
      <c r="AS914" s="3"/>
      <c r="AT914" s="28"/>
      <c r="AU914" s="28"/>
      <c r="AV914" s="3"/>
      <c r="AX914" s="44"/>
      <c r="BC914" s="44"/>
    </row>
    <row r="915" spans="1:55" ht="13">
      <c r="A915" s="3"/>
      <c r="B915" s="3"/>
      <c r="C915" s="3"/>
      <c r="D915" s="3"/>
      <c r="E915" s="3"/>
      <c r="F915" s="28"/>
      <c r="G915" s="28"/>
      <c r="H915" s="3"/>
      <c r="I915" s="3"/>
      <c r="J915" s="44"/>
      <c r="U915" s="3"/>
      <c r="V915" s="3"/>
      <c r="W915" s="3"/>
      <c r="X915" s="3"/>
      <c r="Y915" s="3"/>
      <c r="Z915" s="28"/>
      <c r="AA915" s="28"/>
      <c r="AB915" s="3"/>
      <c r="AD915" s="44"/>
      <c r="AO915" s="3"/>
      <c r="AP915" s="3"/>
      <c r="AQ915" s="3"/>
      <c r="AR915" s="3"/>
      <c r="AS915" s="3"/>
      <c r="AT915" s="28"/>
      <c r="AU915" s="28"/>
      <c r="AV915" s="3"/>
      <c r="AX915" s="44"/>
      <c r="BC915" s="44"/>
    </row>
    <row r="916" spans="1:55" ht="13">
      <c r="A916" s="3"/>
      <c r="B916" s="3"/>
      <c r="C916" s="3"/>
      <c r="D916" s="3"/>
      <c r="E916" s="3"/>
      <c r="F916" s="28"/>
      <c r="G916" s="28"/>
      <c r="H916" s="3"/>
      <c r="I916" s="3"/>
      <c r="J916" s="44"/>
      <c r="U916" s="3"/>
      <c r="V916" s="3"/>
      <c r="W916" s="3"/>
      <c r="X916" s="3"/>
      <c r="Y916" s="3"/>
      <c r="Z916" s="28"/>
      <c r="AA916" s="28"/>
      <c r="AB916" s="3"/>
      <c r="AD916" s="44"/>
      <c r="AO916" s="3"/>
      <c r="AP916" s="3"/>
      <c r="AQ916" s="3"/>
      <c r="AR916" s="3"/>
      <c r="AS916" s="3"/>
      <c r="AT916" s="28"/>
      <c r="AU916" s="28"/>
      <c r="AV916" s="3"/>
      <c r="AX916" s="44"/>
      <c r="BC916" s="44"/>
    </row>
    <row r="917" spans="1:55" ht="13">
      <c r="A917" s="3"/>
      <c r="B917" s="3"/>
      <c r="C917" s="3"/>
      <c r="D917" s="3"/>
      <c r="E917" s="3"/>
      <c r="F917" s="28"/>
      <c r="G917" s="28"/>
      <c r="H917" s="3"/>
      <c r="I917" s="3"/>
      <c r="J917" s="44"/>
      <c r="U917" s="3"/>
      <c r="V917" s="3"/>
      <c r="W917" s="3"/>
      <c r="X917" s="3"/>
      <c r="Y917" s="3"/>
      <c r="Z917" s="28"/>
      <c r="AA917" s="28"/>
      <c r="AB917" s="3"/>
      <c r="AD917" s="44"/>
      <c r="AO917" s="3"/>
      <c r="AP917" s="3"/>
      <c r="AQ917" s="3"/>
      <c r="AR917" s="3"/>
      <c r="AS917" s="3"/>
      <c r="AT917" s="28"/>
      <c r="AU917" s="28"/>
      <c r="AV917" s="3"/>
      <c r="AX917" s="44"/>
      <c r="BC917" s="44"/>
    </row>
    <row r="918" spans="1:55" ht="13">
      <c r="A918" s="3"/>
      <c r="B918" s="3"/>
      <c r="C918" s="3"/>
      <c r="D918" s="3"/>
      <c r="E918" s="3"/>
      <c r="F918" s="28"/>
      <c r="G918" s="28"/>
      <c r="H918" s="3"/>
      <c r="I918" s="3"/>
      <c r="J918" s="44"/>
      <c r="U918" s="3"/>
      <c r="V918" s="3"/>
      <c r="W918" s="3"/>
      <c r="X918" s="3"/>
      <c r="Y918" s="3"/>
      <c r="Z918" s="28"/>
      <c r="AA918" s="28"/>
      <c r="AB918" s="3"/>
      <c r="AD918" s="44"/>
      <c r="AO918" s="3"/>
      <c r="AP918" s="3"/>
      <c r="AQ918" s="3"/>
      <c r="AR918" s="3"/>
      <c r="AS918" s="3"/>
      <c r="AT918" s="28"/>
      <c r="AU918" s="28"/>
      <c r="AV918" s="3"/>
      <c r="AX918" s="44"/>
      <c r="BC918" s="44"/>
    </row>
    <row r="919" spans="1:55" ht="13">
      <c r="A919" s="3"/>
      <c r="B919" s="3"/>
      <c r="C919" s="3"/>
      <c r="D919" s="3"/>
      <c r="E919" s="3"/>
      <c r="F919" s="28"/>
      <c r="G919" s="28"/>
      <c r="H919" s="3"/>
      <c r="I919" s="3"/>
      <c r="J919" s="44"/>
      <c r="U919" s="3"/>
      <c r="V919" s="3"/>
      <c r="W919" s="3"/>
      <c r="X919" s="3"/>
      <c r="Y919" s="3"/>
      <c r="Z919" s="28"/>
      <c r="AA919" s="28"/>
      <c r="AB919" s="3"/>
      <c r="AD919" s="44"/>
      <c r="AO919" s="3"/>
      <c r="AP919" s="3"/>
      <c r="AQ919" s="3"/>
      <c r="AR919" s="3"/>
      <c r="AS919" s="3"/>
      <c r="AT919" s="28"/>
      <c r="AU919" s="28"/>
      <c r="AV919" s="3"/>
      <c r="AX919" s="44"/>
      <c r="BC919" s="44"/>
    </row>
    <row r="920" spans="1:55" ht="13">
      <c r="A920" s="3"/>
      <c r="B920" s="3"/>
      <c r="C920" s="3"/>
      <c r="D920" s="3"/>
      <c r="E920" s="3"/>
      <c r="F920" s="28"/>
      <c r="G920" s="28"/>
      <c r="H920" s="3"/>
      <c r="I920" s="3"/>
      <c r="J920" s="44"/>
      <c r="U920" s="3"/>
      <c r="V920" s="3"/>
      <c r="W920" s="3"/>
      <c r="X920" s="3"/>
      <c r="Y920" s="3"/>
      <c r="Z920" s="28"/>
      <c r="AA920" s="28"/>
      <c r="AB920" s="3"/>
      <c r="AD920" s="44"/>
      <c r="AO920" s="3"/>
      <c r="AP920" s="3"/>
      <c r="AQ920" s="3"/>
      <c r="AR920" s="3"/>
      <c r="AS920" s="3"/>
      <c r="AT920" s="28"/>
      <c r="AU920" s="28"/>
      <c r="AV920" s="3"/>
      <c r="AX920" s="44"/>
      <c r="BC920" s="44"/>
    </row>
    <row r="921" spans="1:55" ht="13">
      <c r="A921" s="3"/>
      <c r="B921" s="3"/>
      <c r="C921" s="3"/>
      <c r="D921" s="3"/>
      <c r="E921" s="3"/>
      <c r="F921" s="28"/>
      <c r="G921" s="28"/>
      <c r="H921" s="3"/>
      <c r="I921" s="3"/>
      <c r="J921" s="44"/>
      <c r="U921" s="3"/>
      <c r="V921" s="3"/>
      <c r="W921" s="3"/>
      <c r="X921" s="3"/>
      <c r="Y921" s="3"/>
      <c r="Z921" s="28"/>
      <c r="AA921" s="28"/>
      <c r="AB921" s="3"/>
      <c r="AD921" s="44"/>
      <c r="AO921" s="3"/>
      <c r="AP921" s="3"/>
      <c r="AQ921" s="3"/>
      <c r="AR921" s="3"/>
      <c r="AS921" s="3"/>
      <c r="AT921" s="28"/>
      <c r="AU921" s="28"/>
      <c r="AV921" s="3"/>
      <c r="AX921" s="44"/>
      <c r="BC921" s="44"/>
    </row>
    <row r="922" spans="1:55" ht="13">
      <c r="A922" s="3"/>
      <c r="B922" s="3"/>
      <c r="C922" s="3"/>
      <c r="D922" s="3"/>
      <c r="E922" s="3"/>
      <c r="F922" s="28"/>
      <c r="G922" s="28"/>
      <c r="H922" s="3"/>
      <c r="I922" s="3"/>
      <c r="J922" s="44"/>
      <c r="U922" s="3"/>
      <c r="V922" s="3"/>
      <c r="W922" s="3"/>
      <c r="X922" s="3"/>
      <c r="Y922" s="3"/>
      <c r="Z922" s="28"/>
      <c r="AA922" s="28"/>
      <c r="AB922" s="3"/>
      <c r="AD922" s="44"/>
      <c r="AO922" s="3"/>
      <c r="AP922" s="3"/>
      <c r="AQ922" s="3"/>
      <c r="AR922" s="3"/>
      <c r="AS922" s="3"/>
      <c r="AT922" s="28"/>
      <c r="AU922" s="28"/>
      <c r="AV922" s="3"/>
      <c r="AX922" s="44"/>
      <c r="BC922" s="44"/>
    </row>
    <row r="923" spans="1:55" ht="13">
      <c r="A923" s="3"/>
      <c r="B923" s="3"/>
      <c r="C923" s="3"/>
      <c r="D923" s="3"/>
      <c r="E923" s="3"/>
      <c r="F923" s="28"/>
      <c r="G923" s="28"/>
      <c r="H923" s="3"/>
      <c r="I923" s="3"/>
      <c r="J923" s="44"/>
      <c r="U923" s="3"/>
      <c r="V923" s="3"/>
      <c r="W923" s="3"/>
      <c r="X923" s="3"/>
      <c r="Y923" s="3"/>
      <c r="Z923" s="28"/>
      <c r="AA923" s="28"/>
      <c r="AB923" s="3"/>
      <c r="AD923" s="44"/>
      <c r="AO923" s="3"/>
      <c r="AP923" s="3"/>
      <c r="AQ923" s="3"/>
      <c r="AR923" s="3"/>
      <c r="AS923" s="3"/>
      <c r="AT923" s="28"/>
      <c r="AU923" s="28"/>
      <c r="AV923" s="3"/>
      <c r="AX923" s="44"/>
      <c r="BC923" s="44"/>
    </row>
    <row r="924" spans="1:55" ht="13">
      <c r="A924" s="3"/>
      <c r="B924" s="3"/>
      <c r="C924" s="3"/>
      <c r="D924" s="3"/>
      <c r="E924" s="3"/>
      <c r="F924" s="28"/>
      <c r="G924" s="28"/>
      <c r="H924" s="3"/>
      <c r="I924" s="3"/>
      <c r="J924" s="44"/>
      <c r="U924" s="3"/>
      <c r="V924" s="3"/>
      <c r="W924" s="3"/>
      <c r="X924" s="3"/>
      <c r="Y924" s="3"/>
      <c r="Z924" s="28"/>
      <c r="AA924" s="28"/>
      <c r="AB924" s="3"/>
      <c r="AD924" s="44"/>
      <c r="AO924" s="3"/>
      <c r="AP924" s="3"/>
      <c r="AQ924" s="3"/>
      <c r="AR924" s="3"/>
      <c r="AS924" s="3"/>
      <c r="AT924" s="28"/>
      <c r="AU924" s="28"/>
      <c r="AV924" s="3"/>
      <c r="AX924" s="44"/>
      <c r="BC924" s="44"/>
    </row>
    <row r="925" spans="1:55" ht="13">
      <c r="A925" s="3"/>
      <c r="B925" s="3"/>
      <c r="C925" s="3"/>
      <c r="D925" s="3"/>
      <c r="E925" s="3"/>
      <c r="F925" s="28"/>
      <c r="G925" s="28"/>
      <c r="H925" s="3"/>
      <c r="I925" s="3"/>
      <c r="J925" s="44"/>
      <c r="U925" s="3"/>
      <c r="V925" s="3"/>
      <c r="W925" s="3"/>
      <c r="X925" s="3"/>
      <c r="Y925" s="3"/>
      <c r="Z925" s="28"/>
      <c r="AA925" s="28"/>
      <c r="AB925" s="3"/>
      <c r="AD925" s="44"/>
      <c r="AO925" s="3"/>
      <c r="AP925" s="3"/>
      <c r="AQ925" s="3"/>
      <c r="AR925" s="3"/>
      <c r="AS925" s="3"/>
      <c r="AT925" s="28"/>
      <c r="AU925" s="28"/>
      <c r="AV925" s="3"/>
      <c r="AX925" s="44"/>
      <c r="BC925" s="44"/>
    </row>
    <row r="926" spans="1:55" ht="13">
      <c r="A926" s="3"/>
      <c r="B926" s="3"/>
      <c r="C926" s="3"/>
      <c r="D926" s="3"/>
      <c r="E926" s="3"/>
      <c r="F926" s="28"/>
      <c r="G926" s="28"/>
      <c r="H926" s="3"/>
      <c r="I926" s="3"/>
      <c r="J926" s="44"/>
      <c r="U926" s="3"/>
      <c r="V926" s="3"/>
      <c r="W926" s="3"/>
      <c r="X926" s="3"/>
      <c r="Y926" s="3"/>
      <c r="Z926" s="28"/>
      <c r="AA926" s="28"/>
      <c r="AB926" s="3"/>
      <c r="AD926" s="44"/>
      <c r="AO926" s="3"/>
      <c r="AP926" s="3"/>
      <c r="AQ926" s="3"/>
      <c r="AR926" s="3"/>
      <c r="AS926" s="3"/>
      <c r="AT926" s="28"/>
      <c r="AU926" s="28"/>
      <c r="AV926" s="3"/>
      <c r="AX926" s="44"/>
      <c r="BC926" s="44"/>
    </row>
    <row r="927" spans="1:55" ht="13">
      <c r="A927" s="3"/>
      <c r="B927" s="3"/>
      <c r="C927" s="3"/>
      <c r="D927" s="3"/>
      <c r="E927" s="3"/>
      <c r="F927" s="28"/>
      <c r="G927" s="28"/>
      <c r="H927" s="3"/>
      <c r="I927" s="3"/>
      <c r="J927" s="44"/>
      <c r="U927" s="3"/>
      <c r="V927" s="3"/>
      <c r="W927" s="3"/>
      <c r="X927" s="3"/>
      <c r="Y927" s="3"/>
      <c r="Z927" s="28"/>
      <c r="AA927" s="28"/>
      <c r="AB927" s="3"/>
      <c r="AD927" s="44"/>
      <c r="AO927" s="3"/>
      <c r="AP927" s="3"/>
      <c r="AQ927" s="3"/>
      <c r="AR927" s="3"/>
      <c r="AS927" s="3"/>
      <c r="AT927" s="28"/>
      <c r="AU927" s="28"/>
      <c r="AV927" s="3"/>
      <c r="AX927" s="44"/>
      <c r="BC927" s="44"/>
    </row>
    <row r="928" spans="1:55" ht="13">
      <c r="A928" s="3"/>
      <c r="B928" s="3"/>
      <c r="C928" s="3"/>
      <c r="D928" s="3"/>
      <c r="E928" s="3"/>
      <c r="F928" s="28"/>
      <c r="G928" s="28"/>
      <c r="H928" s="3"/>
      <c r="I928" s="3"/>
      <c r="J928" s="44"/>
      <c r="U928" s="3"/>
      <c r="V928" s="3"/>
      <c r="W928" s="3"/>
      <c r="X928" s="3"/>
      <c r="Y928" s="3"/>
      <c r="Z928" s="28"/>
      <c r="AA928" s="28"/>
      <c r="AB928" s="3"/>
      <c r="AD928" s="44"/>
      <c r="AO928" s="3"/>
      <c r="AP928" s="3"/>
      <c r="AQ928" s="3"/>
      <c r="AR928" s="3"/>
      <c r="AS928" s="3"/>
      <c r="AT928" s="28"/>
      <c r="AU928" s="28"/>
      <c r="AV928" s="3"/>
      <c r="AX928" s="44"/>
      <c r="BC928" s="44"/>
    </row>
    <row r="929" spans="1:55" ht="13">
      <c r="A929" s="3"/>
      <c r="B929" s="3"/>
      <c r="C929" s="3"/>
      <c r="D929" s="3"/>
      <c r="E929" s="3"/>
      <c r="F929" s="28"/>
      <c r="G929" s="28"/>
      <c r="H929" s="3"/>
      <c r="I929" s="3"/>
      <c r="J929" s="44"/>
      <c r="U929" s="3"/>
      <c r="V929" s="3"/>
      <c r="W929" s="3"/>
      <c r="X929" s="3"/>
      <c r="Y929" s="3"/>
      <c r="Z929" s="28"/>
      <c r="AA929" s="28"/>
      <c r="AB929" s="3"/>
      <c r="AD929" s="44"/>
      <c r="AO929" s="3"/>
      <c r="AP929" s="3"/>
      <c r="AQ929" s="3"/>
      <c r="AR929" s="3"/>
      <c r="AS929" s="3"/>
      <c r="AT929" s="28"/>
      <c r="AU929" s="28"/>
      <c r="AV929" s="3"/>
      <c r="AX929" s="44"/>
      <c r="BC929" s="44"/>
    </row>
    <row r="930" spans="1:55" ht="13">
      <c r="A930" s="3"/>
      <c r="B930" s="3"/>
      <c r="C930" s="3"/>
      <c r="D930" s="3"/>
      <c r="E930" s="3"/>
      <c r="F930" s="28"/>
      <c r="G930" s="28"/>
      <c r="H930" s="3"/>
      <c r="I930" s="3"/>
      <c r="J930" s="44"/>
      <c r="U930" s="3"/>
      <c r="V930" s="3"/>
      <c r="W930" s="3"/>
      <c r="X930" s="3"/>
      <c r="Y930" s="3"/>
      <c r="Z930" s="28"/>
      <c r="AA930" s="28"/>
      <c r="AB930" s="3"/>
      <c r="AD930" s="44"/>
      <c r="AO930" s="3"/>
      <c r="AP930" s="3"/>
      <c r="AQ930" s="3"/>
      <c r="AR930" s="3"/>
      <c r="AS930" s="3"/>
      <c r="AT930" s="28"/>
      <c r="AU930" s="28"/>
      <c r="AV930" s="3"/>
      <c r="AX930" s="44"/>
      <c r="BC930" s="44"/>
    </row>
    <row r="931" spans="1:55" ht="13">
      <c r="A931" s="3"/>
      <c r="B931" s="3"/>
      <c r="C931" s="3"/>
      <c r="D931" s="3"/>
      <c r="E931" s="3"/>
      <c r="F931" s="28"/>
      <c r="G931" s="28"/>
      <c r="H931" s="3"/>
      <c r="I931" s="3"/>
      <c r="J931" s="44"/>
      <c r="U931" s="3"/>
      <c r="V931" s="3"/>
      <c r="W931" s="3"/>
      <c r="X931" s="3"/>
      <c r="Y931" s="3"/>
      <c r="Z931" s="28"/>
      <c r="AA931" s="28"/>
      <c r="AB931" s="3"/>
      <c r="AD931" s="44"/>
      <c r="AO931" s="3"/>
      <c r="AP931" s="3"/>
      <c r="AQ931" s="3"/>
      <c r="AR931" s="3"/>
      <c r="AS931" s="3"/>
      <c r="AT931" s="28"/>
      <c r="AU931" s="28"/>
      <c r="AV931" s="3"/>
      <c r="AX931" s="44"/>
      <c r="BC931" s="44"/>
    </row>
    <row r="932" spans="1:55" ht="13">
      <c r="A932" s="3"/>
      <c r="B932" s="3"/>
      <c r="C932" s="3"/>
      <c r="D932" s="3"/>
      <c r="E932" s="3"/>
      <c r="F932" s="28"/>
      <c r="G932" s="28"/>
      <c r="H932" s="3"/>
      <c r="I932" s="3"/>
      <c r="J932" s="44"/>
      <c r="U932" s="3"/>
      <c r="V932" s="3"/>
      <c r="W932" s="3"/>
      <c r="X932" s="3"/>
      <c r="Y932" s="3"/>
      <c r="Z932" s="28"/>
      <c r="AA932" s="28"/>
      <c r="AB932" s="3"/>
      <c r="AD932" s="44"/>
      <c r="AO932" s="3"/>
      <c r="AP932" s="3"/>
      <c r="AQ932" s="3"/>
      <c r="AR932" s="3"/>
      <c r="AS932" s="3"/>
      <c r="AT932" s="28"/>
      <c r="AU932" s="28"/>
      <c r="AV932" s="3"/>
      <c r="AX932" s="44"/>
      <c r="BC932" s="44"/>
    </row>
    <row r="933" spans="1:55" ht="13">
      <c r="A933" s="3"/>
      <c r="B933" s="3"/>
      <c r="C933" s="3"/>
      <c r="D933" s="3"/>
      <c r="E933" s="3"/>
      <c r="F933" s="28"/>
      <c r="G933" s="28"/>
      <c r="H933" s="3"/>
      <c r="I933" s="3"/>
      <c r="J933" s="44"/>
      <c r="U933" s="3"/>
      <c r="V933" s="3"/>
      <c r="W933" s="3"/>
      <c r="X933" s="3"/>
      <c r="Y933" s="3"/>
      <c r="Z933" s="28"/>
      <c r="AA933" s="28"/>
      <c r="AB933" s="3"/>
      <c r="AD933" s="44"/>
      <c r="AO933" s="3"/>
      <c r="AP933" s="3"/>
      <c r="AQ933" s="3"/>
      <c r="AR933" s="3"/>
      <c r="AS933" s="3"/>
      <c r="AT933" s="28"/>
      <c r="AU933" s="28"/>
      <c r="AV933" s="3"/>
      <c r="AX933" s="44"/>
      <c r="BC933" s="44"/>
    </row>
    <row r="934" spans="1:55" ht="13">
      <c r="A934" s="3"/>
      <c r="B934" s="3"/>
      <c r="C934" s="3"/>
      <c r="D934" s="3"/>
      <c r="E934" s="3"/>
      <c r="F934" s="28"/>
      <c r="G934" s="28"/>
      <c r="H934" s="3"/>
      <c r="I934" s="3"/>
      <c r="J934" s="44"/>
      <c r="U934" s="3"/>
      <c r="V934" s="3"/>
      <c r="W934" s="3"/>
      <c r="X934" s="3"/>
      <c r="Y934" s="3"/>
      <c r="Z934" s="28"/>
      <c r="AA934" s="28"/>
      <c r="AB934" s="3"/>
      <c r="AD934" s="44"/>
      <c r="AO934" s="3"/>
      <c r="AP934" s="3"/>
      <c r="AQ934" s="3"/>
      <c r="AR934" s="3"/>
      <c r="AS934" s="3"/>
      <c r="AT934" s="28"/>
      <c r="AU934" s="28"/>
      <c r="AV934" s="3"/>
      <c r="AX934" s="44"/>
      <c r="BC934" s="44"/>
    </row>
    <row r="935" spans="1:55" ht="13">
      <c r="A935" s="3"/>
      <c r="B935" s="3"/>
      <c r="C935" s="3"/>
      <c r="D935" s="3"/>
      <c r="E935" s="3"/>
      <c r="F935" s="28"/>
      <c r="G935" s="28"/>
      <c r="H935" s="3"/>
      <c r="I935" s="3"/>
      <c r="J935" s="44"/>
      <c r="U935" s="3"/>
      <c r="V935" s="3"/>
      <c r="W935" s="3"/>
      <c r="X935" s="3"/>
      <c r="Y935" s="3"/>
      <c r="Z935" s="28"/>
      <c r="AA935" s="28"/>
      <c r="AB935" s="3"/>
      <c r="AD935" s="44"/>
      <c r="AO935" s="3"/>
      <c r="AP935" s="3"/>
      <c r="AQ935" s="3"/>
      <c r="AR935" s="3"/>
      <c r="AS935" s="3"/>
      <c r="AT935" s="28"/>
      <c r="AU935" s="28"/>
      <c r="AV935" s="3"/>
      <c r="AX935" s="44"/>
      <c r="BC935" s="44"/>
    </row>
    <row r="936" spans="1:55" ht="13">
      <c r="A936" s="3"/>
      <c r="B936" s="3"/>
      <c r="C936" s="3"/>
      <c r="D936" s="3"/>
      <c r="E936" s="3"/>
      <c r="F936" s="28"/>
      <c r="G936" s="28"/>
      <c r="H936" s="3"/>
      <c r="I936" s="3"/>
      <c r="J936" s="44"/>
      <c r="U936" s="3"/>
      <c r="V936" s="3"/>
      <c r="W936" s="3"/>
      <c r="X936" s="3"/>
      <c r="Y936" s="3"/>
      <c r="Z936" s="28"/>
      <c r="AA936" s="28"/>
      <c r="AB936" s="3"/>
      <c r="AD936" s="44"/>
      <c r="AO936" s="3"/>
      <c r="AP936" s="3"/>
      <c r="AQ936" s="3"/>
      <c r="AR936" s="3"/>
      <c r="AS936" s="3"/>
      <c r="AT936" s="28"/>
      <c r="AU936" s="28"/>
      <c r="AV936" s="3"/>
      <c r="AX936" s="44"/>
      <c r="BC936" s="44"/>
    </row>
    <row r="937" spans="1:55" ht="13">
      <c r="A937" s="3"/>
      <c r="B937" s="3"/>
      <c r="C937" s="3"/>
      <c r="D937" s="3"/>
      <c r="E937" s="3"/>
      <c r="F937" s="28"/>
      <c r="G937" s="28"/>
      <c r="H937" s="3"/>
      <c r="I937" s="3"/>
      <c r="J937" s="44"/>
      <c r="U937" s="3"/>
      <c r="V937" s="3"/>
      <c r="W937" s="3"/>
      <c r="X937" s="3"/>
      <c r="Y937" s="3"/>
      <c r="Z937" s="28"/>
      <c r="AA937" s="28"/>
      <c r="AB937" s="3"/>
      <c r="AD937" s="44"/>
      <c r="AO937" s="3"/>
      <c r="AP937" s="3"/>
      <c r="AQ937" s="3"/>
      <c r="AR937" s="3"/>
      <c r="AS937" s="3"/>
      <c r="AT937" s="28"/>
      <c r="AU937" s="28"/>
      <c r="AV937" s="3"/>
      <c r="AX937" s="44"/>
      <c r="BC937" s="44"/>
    </row>
    <row r="938" spans="1:55" ht="13">
      <c r="A938" s="3"/>
      <c r="B938" s="3"/>
      <c r="C938" s="3"/>
      <c r="D938" s="3"/>
      <c r="E938" s="3"/>
      <c r="F938" s="28"/>
      <c r="G938" s="28"/>
      <c r="H938" s="3"/>
      <c r="I938" s="3"/>
      <c r="J938" s="44"/>
      <c r="U938" s="3"/>
      <c r="V938" s="3"/>
      <c r="W938" s="3"/>
      <c r="X938" s="3"/>
      <c r="Y938" s="3"/>
      <c r="Z938" s="28"/>
      <c r="AA938" s="28"/>
      <c r="AB938" s="3"/>
      <c r="AD938" s="44"/>
      <c r="AO938" s="3"/>
      <c r="AP938" s="3"/>
      <c r="AQ938" s="3"/>
      <c r="AR938" s="3"/>
      <c r="AS938" s="3"/>
      <c r="AT938" s="28"/>
      <c r="AU938" s="28"/>
      <c r="AV938" s="3"/>
      <c r="AX938" s="44"/>
      <c r="BC938" s="44"/>
    </row>
    <row r="939" spans="1:55" ht="13">
      <c r="A939" s="3"/>
      <c r="B939" s="3"/>
      <c r="C939" s="3"/>
      <c r="D939" s="3"/>
      <c r="E939" s="3"/>
      <c r="F939" s="28"/>
      <c r="G939" s="28"/>
      <c r="H939" s="3"/>
      <c r="I939" s="3"/>
      <c r="J939" s="44"/>
      <c r="U939" s="3"/>
      <c r="V939" s="3"/>
      <c r="W939" s="3"/>
      <c r="X939" s="3"/>
      <c r="Y939" s="3"/>
      <c r="Z939" s="28"/>
      <c r="AA939" s="28"/>
      <c r="AB939" s="3"/>
      <c r="AD939" s="44"/>
      <c r="AO939" s="3"/>
      <c r="AP939" s="3"/>
      <c r="AQ939" s="3"/>
      <c r="AR939" s="3"/>
      <c r="AS939" s="3"/>
      <c r="AT939" s="28"/>
      <c r="AU939" s="28"/>
      <c r="AV939" s="3"/>
      <c r="AX939" s="44"/>
      <c r="BC939" s="44"/>
    </row>
    <row r="940" spans="1:55" ht="13">
      <c r="A940" s="3"/>
      <c r="B940" s="3"/>
      <c r="C940" s="3"/>
      <c r="D940" s="3"/>
      <c r="E940" s="3"/>
      <c r="F940" s="28"/>
      <c r="G940" s="28"/>
      <c r="H940" s="3"/>
      <c r="I940" s="3"/>
      <c r="J940" s="44"/>
      <c r="U940" s="3"/>
      <c r="V940" s="3"/>
      <c r="W940" s="3"/>
      <c r="X940" s="3"/>
      <c r="Y940" s="3"/>
      <c r="Z940" s="28"/>
      <c r="AA940" s="28"/>
      <c r="AB940" s="3"/>
      <c r="AD940" s="44"/>
      <c r="AO940" s="3"/>
      <c r="AP940" s="3"/>
      <c r="AQ940" s="3"/>
      <c r="AR940" s="3"/>
      <c r="AS940" s="3"/>
      <c r="AT940" s="28"/>
      <c r="AU940" s="28"/>
      <c r="AV940" s="3"/>
      <c r="AX940" s="44"/>
      <c r="BC940" s="44"/>
    </row>
    <row r="941" spans="1:55" ht="13">
      <c r="A941" s="3"/>
      <c r="B941" s="3"/>
      <c r="C941" s="3"/>
      <c r="D941" s="3"/>
      <c r="E941" s="3"/>
      <c r="F941" s="28"/>
      <c r="G941" s="28"/>
      <c r="H941" s="3"/>
      <c r="I941" s="3"/>
      <c r="J941" s="44"/>
      <c r="U941" s="3"/>
      <c r="V941" s="3"/>
      <c r="W941" s="3"/>
      <c r="X941" s="3"/>
      <c r="Y941" s="3"/>
      <c r="Z941" s="28"/>
      <c r="AA941" s="28"/>
      <c r="AB941" s="3"/>
      <c r="AD941" s="44"/>
      <c r="AO941" s="3"/>
      <c r="AP941" s="3"/>
      <c r="AQ941" s="3"/>
      <c r="AR941" s="3"/>
      <c r="AS941" s="3"/>
      <c r="AT941" s="28"/>
      <c r="AU941" s="28"/>
      <c r="AV941" s="3"/>
      <c r="AX941" s="44"/>
      <c r="BC941" s="44"/>
    </row>
    <row r="942" spans="1:55" ht="13">
      <c r="A942" s="3"/>
      <c r="B942" s="3"/>
      <c r="C942" s="3"/>
      <c r="D942" s="3"/>
      <c r="E942" s="3"/>
      <c r="F942" s="28"/>
      <c r="G942" s="28"/>
      <c r="H942" s="3"/>
      <c r="I942" s="3"/>
      <c r="J942" s="44"/>
      <c r="U942" s="3"/>
      <c r="V942" s="3"/>
      <c r="W942" s="3"/>
      <c r="X942" s="3"/>
      <c r="Y942" s="3"/>
      <c r="Z942" s="28"/>
      <c r="AA942" s="28"/>
      <c r="AB942" s="3"/>
      <c r="AD942" s="44"/>
      <c r="AO942" s="3"/>
      <c r="AP942" s="3"/>
      <c r="AQ942" s="3"/>
      <c r="AR942" s="3"/>
      <c r="AS942" s="3"/>
      <c r="AT942" s="28"/>
      <c r="AU942" s="28"/>
      <c r="AV942" s="3"/>
      <c r="AX942" s="44"/>
      <c r="BC942" s="44"/>
    </row>
    <row r="943" spans="1:55" ht="13">
      <c r="A943" s="3"/>
      <c r="B943" s="3"/>
      <c r="C943" s="3"/>
      <c r="D943" s="3"/>
      <c r="E943" s="3"/>
      <c r="F943" s="28"/>
      <c r="G943" s="28"/>
      <c r="H943" s="3"/>
      <c r="I943" s="3"/>
      <c r="J943" s="44"/>
      <c r="U943" s="3"/>
      <c r="V943" s="3"/>
      <c r="W943" s="3"/>
      <c r="X943" s="3"/>
      <c r="Y943" s="3"/>
      <c r="Z943" s="28"/>
      <c r="AA943" s="28"/>
      <c r="AB943" s="3"/>
      <c r="AD943" s="44"/>
      <c r="AO943" s="3"/>
      <c r="AP943" s="3"/>
      <c r="AQ943" s="3"/>
      <c r="AR943" s="3"/>
      <c r="AS943" s="3"/>
      <c r="AT943" s="28"/>
      <c r="AU943" s="28"/>
      <c r="AV943" s="3"/>
      <c r="AX943" s="44"/>
      <c r="BC943" s="44"/>
    </row>
    <row r="944" spans="1:55" ht="13">
      <c r="A944" s="3"/>
      <c r="B944" s="3"/>
      <c r="C944" s="3"/>
      <c r="D944" s="3"/>
      <c r="E944" s="3"/>
      <c r="F944" s="28"/>
      <c r="G944" s="28"/>
      <c r="H944" s="3"/>
      <c r="I944" s="3"/>
      <c r="J944" s="44"/>
      <c r="U944" s="3"/>
      <c r="V944" s="3"/>
      <c r="W944" s="3"/>
      <c r="X944" s="3"/>
      <c r="Y944" s="3"/>
      <c r="Z944" s="28"/>
      <c r="AA944" s="28"/>
      <c r="AB944" s="3"/>
      <c r="AD944" s="44"/>
      <c r="AO944" s="3"/>
      <c r="AP944" s="3"/>
      <c r="AQ944" s="3"/>
      <c r="AR944" s="3"/>
      <c r="AS944" s="3"/>
      <c r="AT944" s="28"/>
      <c r="AU944" s="28"/>
      <c r="AV944" s="3"/>
      <c r="AX944" s="44"/>
      <c r="BC944" s="44"/>
    </row>
    <row r="945" spans="1:55" ht="13">
      <c r="A945" s="3"/>
      <c r="B945" s="3"/>
      <c r="C945" s="3"/>
      <c r="D945" s="3"/>
      <c r="E945" s="3"/>
      <c r="F945" s="28"/>
      <c r="G945" s="28"/>
      <c r="H945" s="3"/>
      <c r="I945" s="3"/>
      <c r="J945" s="44"/>
      <c r="U945" s="3"/>
      <c r="V945" s="3"/>
      <c r="W945" s="3"/>
      <c r="X945" s="3"/>
      <c r="Y945" s="3"/>
      <c r="Z945" s="28"/>
      <c r="AA945" s="28"/>
      <c r="AB945" s="3"/>
      <c r="AD945" s="44"/>
      <c r="AO945" s="3"/>
      <c r="AP945" s="3"/>
      <c r="AQ945" s="3"/>
      <c r="AR945" s="3"/>
      <c r="AS945" s="3"/>
      <c r="AT945" s="28"/>
      <c r="AU945" s="28"/>
      <c r="AV945" s="3"/>
      <c r="AX945" s="44"/>
      <c r="BC945" s="44"/>
    </row>
    <row r="946" spans="1:55" ht="13">
      <c r="A946" s="3"/>
      <c r="B946" s="3"/>
      <c r="C946" s="3"/>
      <c r="D946" s="3"/>
      <c r="E946" s="3"/>
      <c r="F946" s="28"/>
      <c r="G946" s="28"/>
      <c r="H946" s="3"/>
      <c r="I946" s="3"/>
      <c r="J946" s="44"/>
      <c r="U946" s="3"/>
      <c r="V946" s="3"/>
      <c r="W946" s="3"/>
      <c r="X946" s="3"/>
      <c r="Y946" s="3"/>
      <c r="Z946" s="28"/>
      <c r="AA946" s="28"/>
      <c r="AB946" s="3"/>
      <c r="AD946" s="44"/>
      <c r="AO946" s="3"/>
      <c r="AP946" s="3"/>
      <c r="AQ946" s="3"/>
      <c r="AR946" s="3"/>
      <c r="AS946" s="3"/>
      <c r="AT946" s="28"/>
      <c r="AU946" s="28"/>
      <c r="AV946" s="3"/>
      <c r="AX946" s="44"/>
      <c r="BC946" s="44"/>
    </row>
    <row r="947" spans="1:55" ht="13">
      <c r="A947" s="3"/>
      <c r="B947" s="3"/>
      <c r="C947" s="3"/>
      <c r="D947" s="3"/>
      <c r="E947" s="3"/>
      <c r="F947" s="28"/>
      <c r="G947" s="28"/>
      <c r="H947" s="3"/>
      <c r="I947" s="3"/>
      <c r="J947" s="44"/>
      <c r="U947" s="3"/>
      <c r="V947" s="3"/>
      <c r="W947" s="3"/>
      <c r="X947" s="3"/>
      <c r="Y947" s="3"/>
      <c r="Z947" s="28"/>
      <c r="AA947" s="28"/>
      <c r="AB947" s="3"/>
      <c r="AD947" s="44"/>
      <c r="AO947" s="3"/>
      <c r="AP947" s="3"/>
      <c r="AQ947" s="3"/>
      <c r="AR947" s="3"/>
      <c r="AS947" s="3"/>
      <c r="AT947" s="28"/>
      <c r="AU947" s="28"/>
      <c r="AV947" s="3"/>
      <c r="AX947" s="44"/>
      <c r="BC947" s="44"/>
    </row>
    <row r="948" spans="1:55" ht="13">
      <c r="A948" s="3"/>
      <c r="B948" s="3"/>
      <c r="C948" s="3"/>
      <c r="D948" s="3"/>
      <c r="E948" s="3"/>
      <c r="F948" s="28"/>
      <c r="G948" s="28"/>
      <c r="H948" s="3"/>
      <c r="I948" s="3"/>
      <c r="J948" s="44"/>
      <c r="U948" s="3"/>
      <c r="V948" s="3"/>
      <c r="W948" s="3"/>
      <c r="X948" s="3"/>
      <c r="Y948" s="3"/>
      <c r="Z948" s="28"/>
      <c r="AA948" s="28"/>
      <c r="AB948" s="3"/>
      <c r="AD948" s="44"/>
      <c r="AO948" s="3"/>
      <c r="AP948" s="3"/>
      <c r="AQ948" s="3"/>
      <c r="AR948" s="3"/>
      <c r="AS948" s="3"/>
      <c r="AT948" s="28"/>
      <c r="AU948" s="28"/>
      <c r="AV948" s="3"/>
      <c r="AX948" s="44"/>
      <c r="BC948" s="44"/>
    </row>
    <row r="949" spans="1:55" ht="13">
      <c r="A949" s="3"/>
      <c r="B949" s="3"/>
      <c r="C949" s="3"/>
      <c r="D949" s="3"/>
      <c r="E949" s="3"/>
      <c r="F949" s="28"/>
      <c r="G949" s="28"/>
      <c r="H949" s="3"/>
      <c r="I949" s="3"/>
      <c r="J949" s="44"/>
      <c r="U949" s="3"/>
      <c r="V949" s="3"/>
      <c r="W949" s="3"/>
      <c r="X949" s="3"/>
      <c r="Y949" s="3"/>
      <c r="Z949" s="28"/>
      <c r="AA949" s="28"/>
      <c r="AB949" s="3"/>
      <c r="AD949" s="44"/>
      <c r="AO949" s="3"/>
      <c r="AP949" s="3"/>
      <c r="AQ949" s="3"/>
      <c r="AR949" s="3"/>
      <c r="AS949" s="3"/>
      <c r="AT949" s="28"/>
      <c r="AU949" s="28"/>
      <c r="AV949" s="3"/>
      <c r="AX949" s="44"/>
      <c r="BC949" s="44"/>
    </row>
    <row r="950" spans="1:55" ht="13">
      <c r="A950" s="3"/>
      <c r="B950" s="3"/>
      <c r="C950" s="3"/>
      <c r="D950" s="3"/>
      <c r="E950" s="3"/>
      <c r="F950" s="28"/>
      <c r="G950" s="28"/>
      <c r="H950" s="3"/>
      <c r="I950" s="3"/>
      <c r="J950" s="44"/>
      <c r="U950" s="3"/>
      <c r="V950" s="3"/>
      <c r="W950" s="3"/>
      <c r="X950" s="3"/>
      <c r="Y950" s="3"/>
      <c r="Z950" s="28"/>
      <c r="AA950" s="28"/>
      <c r="AB950" s="3"/>
      <c r="AD950" s="44"/>
      <c r="AO950" s="3"/>
      <c r="AP950" s="3"/>
      <c r="AQ950" s="3"/>
      <c r="AR950" s="3"/>
      <c r="AS950" s="3"/>
      <c r="AT950" s="28"/>
      <c r="AU950" s="28"/>
      <c r="AV950" s="3"/>
      <c r="AX950" s="44"/>
      <c r="BC950" s="44"/>
    </row>
    <row r="951" spans="1:55" ht="13">
      <c r="A951" s="3"/>
      <c r="B951" s="3"/>
      <c r="C951" s="3"/>
      <c r="D951" s="3"/>
      <c r="E951" s="3"/>
      <c r="F951" s="28"/>
      <c r="G951" s="28"/>
      <c r="H951" s="3"/>
      <c r="I951" s="3"/>
      <c r="J951" s="44"/>
      <c r="U951" s="3"/>
      <c r="V951" s="3"/>
      <c r="W951" s="3"/>
      <c r="X951" s="3"/>
      <c r="Y951" s="3"/>
      <c r="Z951" s="28"/>
      <c r="AA951" s="28"/>
      <c r="AB951" s="3"/>
      <c r="AD951" s="44"/>
      <c r="AO951" s="3"/>
      <c r="AP951" s="3"/>
      <c r="AQ951" s="3"/>
      <c r="AR951" s="3"/>
      <c r="AS951" s="3"/>
      <c r="AT951" s="28"/>
      <c r="AU951" s="28"/>
      <c r="AV951" s="3"/>
      <c r="AX951" s="44"/>
      <c r="BC951" s="44"/>
    </row>
    <row r="952" spans="1:55" ht="13">
      <c r="A952" s="3"/>
      <c r="B952" s="3"/>
      <c r="C952" s="3"/>
      <c r="D952" s="3"/>
      <c r="E952" s="3"/>
      <c r="F952" s="28"/>
      <c r="G952" s="28"/>
      <c r="H952" s="3"/>
      <c r="I952" s="3"/>
      <c r="J952" s="44"/>
      <c r="U952" s="3"/>
      <c r="V952" s="3"/>
      <c r="W952" s="3"/>
      <c r="X952" s="3"/>
      <c r="Y952" s="3"/>
      <c r="Z952" s="28"/>
      <c r="AA952" s="28"/>
      <c r="AB952" s="3"/>
      <c r="AD952" s="44"/>
      <c r="AO952" s="3"/>
      <c r="AP952" s="3"/>
      <c r="AQ952" s="3"/>
      <c r="AR952" s="3"/>
      <c r="AS952" s="3"/>
      <c r="AT952" s="28"/>
      <c r="AU952" s="28"/>
      <c r="AV952" s="3"/>
      <c r="AX952" s="44"/>
      <c r="BC952" s="44"/>
    </row>
    <row r="953" spans="1:55" ht="13">
      <c r="A953" s="3"/>
      <c r="B953" s="3"/>
      <c r="C953" s="3"/>
      <c r="D953" s="3"/>
      <c r="E953" s="3"/>
      <c r="F953" s="28"/>
      <c r="G953" s="28"/>
      <c r="H953" s="3"/>
      <c r="I953" s="3"/>
      <c r="J953" s="44"/>
      <c r="U953" s="3"/>
      <c r="V953" s="3"/>
      <c r="W953" s="3"/>
      <c r="X953" s="3"/>
      <c r="Y953" s="3"/>
      <c r="Z953" s="28"/>
      <c r="AA953" s="28"/>
      <c r="AB953" s="3"/>
      <c r="AD953" s="44"/>
      <c r="AO953" s="3"/>
      <c r="AP953" s="3"/>
      <c r="AQ953" s="3"/>
      <c r="AR953" s="3"/>
      <c r="AS953" s="3"/>
      <c r="AT953" s="28"/>
      <c r="AU953" s="28"/>
      <c r="AV953" s="3"/>
      <c r="AX953" s="44"/>
      <c r="BC953" s="44"/>
    </row>
    <row r="954" spans="1:55" ht="13">
      <c r="A954" s="3"/>
      <c r="B954" s="3"/>
      <c r="C954" s="3"/>
      <c r="D954" s="3"/>
      <c r="E954" s="3"/>
      <c r="F954" s="28"/>
      <c r="G954" s="28"/>
      <c r="H954" s="3"/>
      <c r="I954" s="3"/>
      <c r="J954" s="44"/>
      <c r="U954" s="3"/>
      <c r="V954" s="3"/>
      <c r="W954" s="3"/>
      <c r="X954" s="3"/>
      <c r="Y954" s="3"/>
      <c r="Z954" s="28"/>
      <c r="AA954" s="28"/>
      <c r="AB954" s="3"/>
      <c r="AD954" s="44"/>
      <c r="AO954" s="3"/>
      <c r="AP954" s="3"/>
      <c r="AQ954" s="3"/>
      <c r="AR954" s="3"/>
      <c r="AS954" s="3"/>
      <c r="AT954" s="28"/>
      <c r="AU954" s="28"/>
      <c r="AV954" s="3"/>
      <c r="AX954" s="44"/>
      <c r="BC954" s="44"/>
    </row>
    <row r="955" spans="1:55" ht="13">
      <c r="A955" s="3"/>
      <c r="B955" s="3"/>
      <c r="C955" s="3"/>
      <c r="D955" s="3"/>
      <c r="E955" s="3"/>
      <c r="F955" s="28"/>
      <c r="G955" s="28"/>
      <c r="H955" s="3"/>
      <c r="I955" s="3"/>
      <c r="J955" s="44"/>
      <c r="U955" s="3"/>
      <c r="V955" s="3"/>
      <c r="W955" s="3"/>
      <c r="X955" s="3"/>
      <c r="Y955" s="3"/>
      <c r="Z955" s="28"/>
      <c r="AA955" s="28"/>
      <c r="AB955" s="3"/>
      <c r="AD955" s="44"/>
      <c r="AO955" s="3"/>
      <c r="AP955" s="3"/>
      <c r="AQ955" s="3"/>
      <c r="AR955" s="3"/>
      <c r="AS955" s="3"/>
      <c r="AT955" s="28"/>
      <c r="AU955" s="28"/>
      <c r="AV955" s="3"/>
      <c r="AX955" s="44"/>
      <c r="BC955" s="44"/>
    </row>
    <row r="956" spans="1:55" ht="13">
      <c r="A956" s="3"/>
      <c r="B956" s="3"/>
      <c r="C956" s="3"/>
      <c r="D956" s="3"/>
      <c r="E956" s="3"/>
      <c r="F956" s="28"/>
      <c r="G956" s="28"/>
      <c r="H956" s="3"/>
      <c r="I956" s="3"/>
      <c r="J956" s="44"/>
      <c r="U956" s="3"/>
      <c r="V956" s="3"/>
      <c r="W956" s="3"/>
      <c r="X956" s="3"/>
      <c r="Y956" s="3"/>
      <c r="Z956" s="28"/>
      <c r="AA956" s="28"/>
      <c r="AB956" s="3"/>
      <c r="AD956" s="44"/>
      <c r="AO956" s="3"/>
      <c r="AP956" s="3"/>
      <c r="AQ956" s="3"/>
      <c r="AR956" s="3"/>
      <c r="AS956" s="3"/>
      <c r="AT956" s="28"/>
      <c r="AU956" s="28"/>
      <c r="AV956" s="3"/>
      <c r="AX956" s="44"/>
      <c r="BC956" s="44"/>
    </row>
    <row r="957" spans="1:55" ht="13">
      <c r="A957" s="3"/>
      <c r="B957" s="3"/>
      <c r="C957" s="3"/>
      <c r="D957" s="3"/>
      <c r="E957" s="3"/>
      <c r="F957" s="28"/>
      <c r="G957" s="28"/>
      <c r="H957" s="3"/>
      <c r="I957" s="3"/>
      <c r="J957" s="44"/>
      <c r="U957" s="3"/>
      <c r="V957" s="3"/>
      <c r="W957" s="3"/>
      <c r="X957" s="3"/>
      <c r="Y957" s="3"/>
      <c r="Z957" s="28"/>
      <c r="AA957" s="28"/>
      <c r="AB957" s="3"/>
      <c r="AD957" s="44"/>
      <c r="AO957" s="3"/>
      <c r="AP957" s="3"/>
      <c r="AQ957" s="3"/>
      <c r="AR957" s="3"/>
      <c r="AS957" s="3"/>
      <c r="AT957" s="28"/>
      <c r="AU957" s="28"/>
      <c r="AV957" s="3"/>
      <c r="AX957" s="44"/>
      <c r="BC957" s="44"/>
    </row>
    <row r="958" spans="1:55" ht="13">
      <c r="A958" s="3"/>
      <c r="B958" s="3"/>
      <c r="C958" s="3"/>
      <c r="D958" s="3"/>
      <c r="E958" s="3"/>
      <c r="F958" s="28"/>
      <c r="G958" s="28"/>
      <c r="H958" s="3"/>
      <c r="I958" s="3"/>
      <c r="J958" s="44"/>
      <c r="U958" s="3"/>
      <c r="V958" s="3"/>
      <c r="W958" s="3"/>
      <c r="X958" s="3"/>
      <c r="Y958" s="3"/>
      <c r="Z958" s="28"/>
      <c r="AA958" s="28"/>
      <c r="AB958" s="3"/>
      <c r="AD958" s="44"/>
      <c r="AO958" s="3"/>
      <c r="AP958" s="3"/>
      <c r="AQ958" s="3"/>
      <c r="AR958" s="3"/>
      <c r="AS958" s="3"/>
      <c r="AT958" s="28"/>
      <c r="AU958" s="28"/>
      <c r="AV958" s="3"/>
      <c r="AX958" s="44"/>
      <c r="BC958" s="44"/>
    </row>
    <row r="959" spans="1:55" ht="13">
      <c r="A959" s="3"/>
      <c r="B959" s="3"/>
      <c r="C959" s="3"/>
      <c r="D959" s="3"/>
      <c r="E959" s="3"/>
      <c r="F959" s="28"/>
      <c r="G959" s="28"/>
      <c r="H959" s="3"/>
      <c r="I959" s="3"/>
      <c r="J959" s="44"/>
      <c r="U959" s="3"/>
      <c r="V959" s="3"/>
      <c r="W959" s="3"/>
      <c r="X959" s="3"/>
      <c r="Y959" s="3"/>
      <c r="Z959" s="28"/>
      <c r="AA959" s="28"/>
      <c r="AB959" s="3"/>
      <c r="AD959" s="44"/>
      <c r="AO959" s="3"/>
      <c r="AP959" s="3"/>
      <c r="AQ959" s="3"/>
      <c r="AR959" s="3"/>
      <c r="AS959" s="3"/>
      <c r="AT959" s="28"/>
      <c r="AU959" s="28"/>
      <c r="AV959" s="3"/>
      <c r="AX959" s="44"/>
      <c r="BC959" s="44"/>
    </row>
    <row r="960" spans="1:55" ht="13">
      <c r="A960" s="3"/>
      <c r="B960" s="3"/>
      <c r="C960" s="3"/>
      <c r="D960" s="3"/>
      <c r="E960" s="3"/>
      <c r="F960" s="28"/>
      <c r="G960" s="28"/>
      <c r="H960" s="3"/>
      <c r="I960" s="3"/>
      <c r="J960" s="44"/>
      <c r="U960" s="3"/>
      <c r="V960" s="3"/>
      <c r="W960" s="3"/>
      <c r="X960" s="3"/>
      <c r="Y960" s="3"/>
      <c r="Z960" s="28"/>
      <c r="AA960" s="28"/>
      <c r="AB960" s="3"/>
      <c r="AD960" s="44"/>
      <c r="AO960" s="3"/>
      <c r="AP960" s="3"/>
      <c r="AQ960" s="3"/>
      <c r="AR960" s="3"/>
      <c r="AS960" s="3"/>
      <c r="AT960" s="28"/>
      <c r="AU960" s="28"/>
      <c r="AV960" s="3"/>
      <c r="AX960" s="44"/>
      <c r="BC960" s="44"/>
    </row>
    <row r="961" spans="1:55" ht="13">
      <c r="A961" s="3"/>
      <c r="B961" s="3"/>
      <c r="C961" s="3"/>
      <c r="D961" s="3"/>
      <c r="E961" s="3"/>
      <c r="F961" s="28"/>
      <c r="G961" s="28"/>
      <c r="H961" s="3"/>
      <c r="I961" s="3"/>
      <c r="J961" s="44"/>
      <c r="U961" s="3"/>
      <c r="V961" s="3"/>
      <c r="W961" s="3"/>
      <c r="X961" s="3"/>
      <c r="Y961" s="3"/>
      <c r="Z961" s="28"/>
      <c r="AA961" s="28"/>
      <c r="AB961" s="3"/>
      <c r="AD961" s="44"/>
      <c r="AO961" s="3"/>
      <c r="AP961" s="3"/>
      <c r="AQ961" s="3"/>
      <c r="AR961" s="3"/>
      <c r="AS961" s="3"/>
      <c r="AT961" s="28"/>
      <c r="AU961" s="28"/>
      <c r="AV961" s="3"/>
      <c r="AX961" s="44"/>
      <c r="BC961" s="44"/>
    </row>
    <row r="962" spans="1:55" ht="13">
      <c r="A962" s="3"/>
      <c r="B962" s="3"/>
      <c r="C962" s="3"/>
      <c r="D962" s="3"/>
      <c r="E962" s="3"/>
      <c r="F962" s="28"/>
      <c r="G962" s="28"/>
      <c r="H962" s="3"/>
      <c r="I962" s="3"/>
      <c r="J962" s="44"/>
      <c r="U962" s="3"/>
      <c r="V962" s="3"/>
      <c r="W962" s="3"/>
      <c r="X962" s="3"/>
      <c r="Y962" s="3"/>
      <c r="Z962" s="28"/>
      <c r="AA962" s="28"/>
      <c r="AB962" s="3"/>
      <c r="AD962" s="44"/>
      <c r="AO962" s="3"/>
      <c r="AP962" s="3"/>
      <c r="AQ962" s="3"/>
      <c r="AR962" s="3"/>
      <c r="AS962" s="3"/>
      <c r="AT962" s="28"/>
      <c r="AU962" s="28"/>
      <c r="AV962" s="3"/>
      <c r="AX962" s="44"/>
      <c r="BC962" s="44"/>
    </row>
    <row r="963" spans="1:55" ht="13">
      <c r="A963" s="3"/>
      <c r="B963" s="3"/>
      <c r="C963" s="3"/>
      <c r="D963" s="3"/>
      <c r="E963" s="3"/>
      <c r="F963" s="28"/>
      <c r="G963" s="28"/>
      <c r="H963" s="3"/>
      <c r="I963" s="3"/>
      <c r="J963" s="44"/>
      <c r="U963" s="3"/>
      <c r="V963" s="3"/>
      <c r="W963" s="3"/>
      <c r="X963" s="3"/>
      <c r="Y963" s="3"/>
      <c r="Z963" s="28"/>
      <c r="AA963" s="28"/>
      <c r="AB963" s="3"/>
      <c r="AD963" s="44"/>
      <c r="AO963" s="3"/>
      <c r="AP963" s="3"/>
      <c r="AQ963" s="3"/>
      <c r="AR963" s="3"/>
      <c r="AS963" s="3"/>
      <c r="AT963" s="28"/>
      <c r="AU963" s="28"/>
      <c r="AV963" s="3"/>
      <c r="AX963" s="44"/>
      <c r="BC963" s="44"/>
    </row>
    <row r="964" spans="1:55" ht="13">
      <c r="A964" s="3"/>
      <c r="B964" s="3"/>
      <c r="C964" s="3"/>
      <c r="D964" s="3"/>
      <c r="E964" s="3"/>
      <c r="F964" s="28"/>
      <c r="G964" s="28"/>
      <c r="H964" s="3"/>
      <c r="I964" s="3"/>
      <c r="J964" s="44"/>
      <c r="U964" s="3"/>
      <c r="V964" s="3"/>
      <c r="W964" s="3"/>
      <c r="X964" s="3"/>
      <c r="Y964" s="3"/>
      <c r="Z964" s="28"/>
      <c r="AA964" s="28"/>
      <c r="AB964" s="3"/>
      <c r="AD964" s="44"/>
      <c r="AO964" s="3"/>
      <c r="AP964" s="3"/>
      <c r="AQ964" s="3"/>
      <c r="AR964" s="3"/>
      <c r="AS964" s="3"/>
      <c r="AT964" s="28"/>
      <c r="AU964" s="28"/>
      <c r="AV964" s="3"/>
      <c r="AX964" s="44"/>
      <c r="BC964" s="44"/>
    </row>
    <row r="965" spans="1:55" ht="13">
      <c r="A965" s="3"/>
      <c r="B965" s="3"/>
      <c r="C965" s="3"/>
      <c r="D965" s="3"/>
      <c r="E965" s="3"/>
      <c r="F965" s="28"/>
      <c r="G965" s="28"/>
      <c r="H965" s="3"/>
      <c r="I965" s="3"/>
      <c r="J965" s="44"/>
      <c r="U965" s="3"/>
      <c r="V965" s="3"/>
      <c r="W965" s="3"/>
      <c r="X965" s="3"/>
      <c r="Y965" s="3"/>
      <c r="Z965" s="28"/>
      <c r="AA965" s="28"/>
      <c r="AB965" s="3"/>
      <c r="AD965" s="44"/>
      <c r="AO965" s="3"/>
      <c r="AP965" s="3"/>
      <c r="AQ965" s="3"/>
      <c r="AR965" s="3"/>
      <c r="AS965" s="3"/>
      <c r="AT965" s="28"/>
      <c r="AU965" s="28"/>
      <c r="AV965" s="3"/>
      <c r="AX965" s="44"/>
      <c r="BC965" s="44"/>
    </row>
    <row r="966" spans="1:55" ht="13">
      <c r="A966" s="3"/>
      <c r="B966" s="3"/>
      <c r="C966" s="3"/>
      <c r="D966" s="3"/>
      <c r="E966" s="3"/>
      <c r="F966" s="28"/>
      <c r="G966" s="28"/>
      <c r="H966" s="3"/>
      <c r="I966" s="3"/>
      <c r="J966" s="44"/>
      <c r="U966" s="3"/>
      <c r="V966" s="3"/>
      <c r="W966" s="3"/>
      <c r="X966" s="3"/>
      <c r="Y966" s="3"/>
      <c r="Z966" s="28"/>
      <c r="AA966" s="28"/>
      <c r="AB966" s="3"/>
      <c r="AD966" s="44"/>
      <c r="AO966" s="3"/>
      <c r="AP966" s="3"/>
      <c r="AQ966" s="3"/>
      <c r="AR966" s="3"/>
      <c r="AS966" s="3"/>
      <c r="AT966" s="28"/>
      <c r="AU966" s="28"/>
      <c r="AV966" s="3"/>
      <c r="AX966" s="44"/>
      <c r="BC966" s="44"/>
    </row>
    <row r="967" spans="1:55" ht="13">
      <c r="A967" s="3"/>
      <c r="B967" s="3"/>
      <c r="C967" s="3"/>
      <c r="D967" s="3"/>
      <c r="E967" s="3"/>
      <c r="F967" s="28"/>
      <c r="G967" s="28"/>
      <c r="H967" s="3"/>
      <c r="I967" s="3"/>
      <c r="J967" s="44"/>
      <c r="U967" s="3"/>
      <c r="V967" s="3"/>
      <c r="W967" s="3"/>
      <c r="X967" s="3"/>
      <c r="Y967" s="3"/>
      <c r="Z967" s="28"/>
      <c r="AA967" s="28"/>
      <c r="AB967" s="3"/>
      <c r="AD967" s="44"/>
      <c r="AO967" s="3"/>
      <c r="AP967" s="3"/>
      <c r="AQ967" s="3"/>
      <c r="AR967" s="3"/>
      <c r="AS967" s="3"/>
      <c r="AT967" s="28"/>
      <c r="AU967" s="28"/>
      <c r="AV967" s="3"/>
      <c r="AX967" s="44"/>
      <c r="BC967" s="44"/>
    </row>
    <row r="968" spans="1:55" ht="13">
      <c r="A968" s="3"/>
      <c r="B968" s="3"/>
      <c r="C968" s="3"/>
      <c r="D968" s="3"/>
      <c r="E968" s="3"/>
      <c r="F968" s="28"/>
      <c r="G968" s="28"/>
      <c r="H968" s="3"/>
      <c r="I968" s="3"/>
      <c r="J968" s="44"/>
      <c r="U968" s="3"/>
      <c r="V968" s="3"/>
      <c r="W968" s="3"/>
      <c r="X968" s="3"/>
      <c r="Y968" s="3"/>
      <c r="Z968" s="28"/>
      <c r="AA968" s="28"/>
      <c r="AB968" s="3"/>
      <c r="AD968" s="44"/>
      <c r="AO968" s="3"/>
      <c r="AP968" s="3"/>
      <c r="AQ968" s="3"/>
      <c r="AR968" s="3"/>
      <c r="AS968" s="3"/>
      <c r="AT968" s="28"/>
      <c r="AU968" s="28"/>
      <c r="AV968" s="3"/>
      <c r="AX968" s="44"/>
      <c r="BC968" s="44"/>
    </row>
    <row r="969" spans="1:55" ht="13">
      <c r="A969" s="3"/>
      <c r="B969" s="3"/>
      <c r="C969" s="3"/>
      <c r="D969" s="3"/>
      <c r="E969" s="3"/>
      <c r="F969" s="28"/>
      <c r="G969" s="28"/>
      <c r="H969" s="3"/>
      <c r="I969" s="3"/>
      <c r="J969" s="44"/>
      <c r="U969" s="3"/>
      <c r="V969" s="3"/>
      <c r="W969" s="3"/>
      <c r="X969" s="3"/>
      <c r="Y969" s="3"/>
      <c r="Z969" s="28"/>
      <c r="AA969" s="28"/>
      <c r="AB969" s="3"/>
      <c r="AD969" s="44"/>
      <c r="AO969" s="3"/>
      <c r="AP969" s="3"/>
      <c r="AQ969" s="3"/>
      <c r="AR969" s="3"/>
      <c r="AS969" s="3"/>
      <c r="AT969" s="28"/>
      <c r="AU969" s="28"/>
      <c r="AV969" s="3"/>
      <c r="AX969" s="44"/>
      <c r="BC969" s="44"/>
    </row>
    <row r="970" spans="1:55" ht="13">
      <c r="A970" s="3"/>
      <c r="B970" s="3"/>
      <c r="C970" s="3"/>
      <c r="D970" s="3"/>
      <c r="E970" s="3"/>
      <c r="F970" s="28"/>
      <c r="G970" s="28"/>
      <c r="H970" s="3"/>
      <c r="I970" s="3"/>
      <c r="J970" s="44"/>
      <c r="U970" s="3"/>
      <c r="V970" s="3"/>
      <c r="W970" s="3"/>
      <c r="X970" s="3"/>
      <c r="Y970" s="3"/>
      <c r="Z970" s="28"/>
      <c r="AA970" s="28"/>
      <c r="AB970" s="3"/>
      <c r="AD970" s="44"/>
      <c r="AO970" s="3"/>
      <c r="AP970" s="3"/>
      <c r="AQ970" s="3"/>
      <c r="AR970" s="3"/>
      <c r="AS970" s="3"/>
      <c r="AT970" s="28"/>
      <c r="AU970" s="28"/>
      <c r="AV970" s="3"/>
      <c r="AX970" s="44"/>
      <c r="BC970" s="44"/>
    </row>
    <row r="971" spans="1:55" ht="13">
      <c r="A971" s="3"/>
      <c r="B971" s="3"/>
      <c r="C971" s="3"/>
      <c r="D971" s="3"/>
      <c r="E971" s="3"/>
      <c r="F971" s="28"/>
      <c r="G971" s="28"/>
      <c r="H971" s="3"/>
      <c r="I971" s="3"/>
      <c r="J971" s="44"/>
      <c r="U971" s="3"/>
      <c r="V971" s="3"/>
      <c r="W971" s="3"/>
      <c r="X971" s="3"/>
      <c r="Y971" s="3"/>
      <c r="Z971" s="28"/>
      <c r="AA971" s="28"/>
      <c r="AB971" s="3"/>
      <c r="AD971" s="44"/>
      <c r="AO971" s="3"/>
      <c r="AP971" s="3"/>
      <c r="AQ971" s="3"/>
      <c r="AR971" s="3"/>
      <c r="AS971" s="3"/>
      <c r="AT971" s="28"/>
      <c r="AU971" s="28"/>
      <c r="AV971" s="3"/>
      <c r="AX971" s="44"/>
      <c r="BC971" s="44"/>
    </row>
    <row r="972" spans="1:55" ht="13">
      <c r="A972" s="3"/>
      <c r="B972" s="3"/>
      <c r="C972" s="3"/>
      <c r="D972" s="3"/>
      <c r="E972" s="3"/>
      <c r="F972" s="28"/>
      <c r="G972" s="28"/>
      <c r="H972" s="3"/>
      <c r="I972" s="3"/>
      <c r="J972" s="44"/>
      <c r="U972" s="3"/>
      <c r="V972" s="3"/>
      <c r="W972" s="3"/>
      <c r="X972" s="3"/>
      <c r="Y972" s="3"/>
      <c r="Z972" s="28"/>
      <c r="AA972" s="28"/>
      <c r="AB972" s="3"/>
      <c r="AD972" s="44"/>
      <c r="AO972" s="3"/>
      <c r="AP972" s="3"/>
      <c r="AQ972" s="3"/>
      <c r="AR972" s="3"/>
      <c r="AS972" s="3"/>
      <c r="AT972" s="28"/>
      <c r="AU972" s="28"/>
      <c r="AV972" s="3"/>
      <c r="AX972" s="44"/>
      <c r="BC972" s="44"/>
    </row>
    <row r="973" spans="1:55" ht="13">
      <c r="A973" s="3"/>
      <c r="B973" s="3"/>
      <c r="C973" s="3"/>
      <c r="D973" s="3"/>
      <c r="E973" s="3"/>
      <c r="F973" s="28"/>
      <c r="G973" s="28"/>
      <c r="H973" s="3"/>
      <c r="I973" s="3"/>
      <c r="J973" s="44"/>
      <c r="U973" s="3"/>
      <c r="V973" s="3"/>
      <c r="W973" s="3"/>
      <c r="X973" s="3"/>
      <c r="Y973" s="3"/>
      <c r="Z973" s="28"/>
      <c r="AA973" s="28"/>
      <c r="AB973" s="3"/>
      <c r="AD973" s="44"/>
      <c r="AO973" s="3"/>
      <c r="AP973" s="3"/>
      <c r="AQ973" s="3"/>
      <c r="AR973" s="3"/>
      <c r="AS973" s="3"/>
      <c r="AT973" s="28"/>
      <c r="AU973" s="28"/>
      <c r="AV973" s="3"/>
      <c r="AX973" s="44"/>
      <c r="BC973" s="44"/>
    </row>
    <row r="974" spans="1:55" ht="13">
      <c r="A974" s="3"/>
      <c r="B974" s="3"/>
      <c r="C974" s="3"/>
      <c r="D974" s="3"/>
      <c r="E974" s="3"/>
      <c r="F974" s="28"/>
      <c r="G974" s="28"/>
      <c r="H974" s="3"/>
      <c r="I974" s="3"/>
      <c r="J974" s="44"/>
      <c r="U974" s="3"/>
      <c r="V974" s="3"/>
      <c r="W974" s="3"/>
      <c r="X974" s="3"/>
      <c r="Y974" s="3"/>
      <c r="Z974" s="28"/>
      <c r="AA974" s="28"/>
      <c r="AB974" s="3"/>
      <c r="AD974" s="44"/>
      <c r="AO974" s="3"/>
      <c r="AP974" s="3"/>
      <c r="AQ974" s="3"/>
      <c r="AR974" s="3"/>
      <c r="AS974" s="3"/>
      <c r="AT974" s="28"/>
      <c r="AU974" s="28"/>
      <c r="AV974" s="3"/>
      <c r="AX974" s="44"/>
      <c r="BC974" s="44"/>
    </row>
    <row r="975" spans="1:55" ht="13">
      <c r="A975" s="3"/>
      <c r="B975" s="3"/>
      <c r="C975" s="3"/>
      <c r="D975" s="3"/>
      <c r="E975" s="3"/>
      <c r="F975" s="28"/>
      <c r="G975" s="28"/>
      <c r="H975" s="3"/>
      <c r="I975" s="3"/>
      <c r="J975" s="44"/>
      <c r="U975" s="3"/>
      <c r="V975" s="3"/>
      <c r="W975" s="3"/>
      <c r="X975" s="3"/>
      <c r="Y975" s="3"/>
      <c r="Z975" s="28"/>
      <c r="AA975" s="28"/>
      <c r="AB975" s="3"/>
      <c r="AD975" s="44"/>
      <c r="AO975" s="3"/>
      <c r="AP975" s="3"/>
      <c r="AQ975" s="3"/>
      <c r="AR975" s="3"/>
      <c r="AS975" s="3"/>
      <c r="AT975" s="28"/>
      <c r="AU975" s="28"/>
      <c r="AV975" s="3"/>
      <c r="AX975" s="44"/>
      <c r="BC975" s="44"/>
    </row>
    <row r="976" spans="1:55" ht="13">
      <c r="A976" s="3"/>
      <c r="B976" s="3"/>
      <c r="C976" s="3"/>
      <c r="D976" s="3"/>
      <c r="E976" s="3"/>
      <c r="F976" s="28"/>
      <c r="G976" s="28"/>
      <c r="H976" s="3"/>
      <c r="I976" s="3"/>
      <c r="J976" s="44"/>
      <c r="U976" s="3"/>
      <c r="V976" s="3"/>
      <c r="W976" s="3"/>
      <c r="X976" s="3"/>
      <c r="Y976" s="3"/>
      <c r="Z976" s="28"/>
      <c r="AA976" s="28"/>
      <c r="AB976" s="3"/>
      <c r="AD976" s="44"/>
      <c r="AO976" s="3"/>
      <c r="AP976" s="3"/>
      <c r="AQ976" s="3"/>
      <c r="AR976" s="3"/>
      <c r="AS976" s="3"/>
      <c r="AT976" s="28"/>
      <c r="AU976" s="28"/>
      <c r="AV976" s="3"/>
      <c r="AX976" s="44"/>
      <c r="BC976" s="44"/>
    </row>
    <row r="977" spans="1:55" ht="13">
      <c r="A977" s="3"/>
      <c r="B977" s="3"/>
      <c r="C977" s="3"/>
      <c r="D977" s="3"/>
      <c r="E977" s="3"/>
      <c r="F977" s="28"/>
      <c r="G977" s="28"/>
      <c r="H977" s="3"/>
      <c r="I977" s="3"/>
      <c r="J977" s="44"/>
      <c r="U977" s="3"/>
      <c r="V977" s="3"/>
      <c r="W977" s="3"/>
      <c r="X977" s="3"/>
      <c r="Y977" s="3"/>
      <c r="Z977" s="28"/>
      <c r="AA977" s="28"/>
      <c r="AB977" s="3"/>
      <c r="AD977" s="44"/>
      <c r="AO977" s="3"/>
      <c r="AP977" s="3"/>
      <c r="AQ977" s="3"/>
      <c r="AR977" s="3"/>
      <c r="AS977" s="3"/>
      <c r="AT977" s="28"/>
      <c r="AU977" s="28"/>
      <c r="AV977" s="3"/>
      <c r="AX977" s="44"/>
      <c r="BC977" s="44"/>
    </row>
    <row r="978" spans="1:55" ht="13">
      <c r="A978" s="3"/>
      <c r="B978" s="3"/>
      <c r="C978" s="3"/>
      <c r="D978" s="3"/>
      <c r="E978" s="3"/>
      <c r="F978" s="28"/>
      <c r="G978" s="28"/>
      <c r="H978" s="3"/>
      <c r="I978" s="3"/>
      <c r="J978" s="44"/>
      <c r="U978" s="3"/>
      <c r="V978" s="3"/>
      <c r="W978" s="3"/>
      <c r="X978" s="3"/>
      <c r="Y978" s="3"/>
      <c r="Z978" s="28"/>
      <c r="AA978" s="28"/>
      <c r="AB978" s="3"/>
      <c r="AD978" s="44"/>
      <c r="AO978" s="3"/>
      <c r="AP978" s="3"/>
      <c r="AQ978" s="3"/>
      <c r="AR978" s="3"/>
      <c r="AS978" s="3"/>
      <c r="AT978" s="28"/>
      <c r="AU978" s="28"/>
      <c r="AV978" s="3"/>
      <c r="AX978" s="44"/>
      <c r="BC978" s="44"/>
    </row>
    <row r="979" spans="1:55" ht="13">
      <c r="A979" s="3"/>
      <c r="B979" s="3"/>
      <c r="C979" s="3"/>
      <c r="D979" s="3"/>
      <c r="E979" s="3"/>
      <c r="F979" s="28"/>
      <c r="G979" s="28"/>
      <c r="H979" s="3"/>
      <c r="I979" s="3"/>
      <c r="J979" s="44"/>
      <c r="U979" s="3"/>
      <c r="V979" s="3"/>
      <c r="W979" s="3"/>
      <c r="X979" s="3"/>
      <c r="Y979" s="3"/>
      <c r="Z979" s="28"/>
      <c r="AA979" s="28"/>
      <c r="AB979" s="3"/>
      <c r="AD979" s="44"/>
      <c r="AO979" s="3"/>
      <c r="AP979" s="3"/>
      <c r="AQ979" s="3"/>
      <c r="AR979" s="3"/>
      <c r="AS979" s="3"/>
      <c r="AT979" s="28"/>
      <c r="AU979" s="28"/>
      <c r="AV979" s="3"/>
      <c r="AX979" s="44"/>
      <c r="BC979" s="44"/>
    </row>
    <row r="980" spans="1:55" ht="13">
      <c r="A980" s="3"/>
      <c r="B980" s="3"/>
      <c r="C980" s="3"/>
      <c r="D980" s="3"/>
      <c r="E980" s="3"/>
      <c r="F980" s="28"/>
      <c r="G980" s="28"/>
      <c r="H980" s="3"/>
      <c r="I980" s="3"/>
      <c r="J980" s="44"/>
      <c r="U980" s="3"/>
      <c r="V980" s="3"/>
      <c r="W980" s="3"/>
      <c r="X980" s="3"/>
      <c r="Y980" s="3"/>
      <c r="Z980" s="28"/>
      <c r="AA980" s="28"/>
      <c r="AB980" s="3"/>
      <c r="AD980" s="44"/>
      <c r="AO980" s="3"/>
      <c r="AP980" s="3"/>
      <c r="AQ980" s="3"/>
      <c r="AR980" s="3"/>
      <c r="AS980" s="3"/>
      <c r="AT980" s="28"/>
      <c r="AU980" s="28"/>
      <c r="AV980" s="3"/>
      <c r="AX980" s="44"/>
      <c r="BC980" s="44"/>
    </row>
    <row r="981" spans="1:55" ht="13">
      <c r="A981" s="3"/>
      <c r="B981" s="3"/>
      <c r="C981" s="3"/>
      <c r="D981" s="3"/>
      <c r="E981" s="3"/>
      <c r="F981" s="28"/>
      <c r="G981" s="28"/>
      <c r="H981" s="3"/>
      <c r="I981" s="3"/>
      <c r="J981" s="44"/>
      <c r="U981" s="3"/>
      <c r="V981" s="3"/>
      <c r="W981" s="3"/>
      <c r="X981" s="3"/>
      <c r="Y981" s="3"/>
      <c r="Z981" s="28"/>
      <c r="AA981" s="28"/>
      <c r="AB981" s="3"/>
      <c r="AD981" s="44"/>
      <c r="AO981" s="3"/>
      <c r="AP981" s="3"/>
      <c r="AQ981" s="3"/>
      <c r="AR981" s="3"/>
      <c r="AS981" s="3"/>
      <c r="AT981" s="28"/>
      <c r="AU981" s="28"/>
      <c r="AV981" s="3"/>
      <c r="AX981" s="44"/>
      <c r="BC981" s="44"/>
    </row>
    <row r="982" spans="1:55" ht="13">
      <c r="A982" s="3"/>
      <c r="B982" s="3"/>
      <c r="C982" s="3"/>
      <c r="D982" s="3"/>
      <c r="E982" s="3"/>
      <c r="F982" s="28"/>
      <c r="G982" s="28"/>
      <c r="H982" s="3"/>
      <c r="I982" s="3"/>
      <c r="J982" s="44"/>
      <c r="U982" s="3"/>
      <c r="V982" s="3"/>
      <c r="W982" s="3"/>
      <c r="X982" s="3"/>
      <c r="Y982" s="3"/>
      <c r="Z982" s="28"/>
      <c r="AA982" s="28"/>
      <c r="AB982" s="3"/>
      <c r="AD982" s="44"/>
      <c r="AO982" s="3"/>
      <c r="AP982" s="3"/>
      <c r="AQ982" s="3"/>
      <c r="AR982" s="3"/>
      <c r="AS982" s="3"/>
      <c r="AT982" s="28"/>
      <c r="AU982" s="28"/>
      <c r="AV982" s="3"/>
      <c r="AX982" s="44"/>
      <c r="BC982" s="44"/>
    </row>
    <row r="983" spans="1:55" ht="13">
      <c r="A983" s="3"/>
      <c r="B983" s="3"/>
      <c r="C983" s="3"/>
      <c r="D983" s="3"/>
      <c r="E983" s="3"/>
      <c r="F983" s="28"/>
      <c r="G983" s="28"/>
      <c r="H983" s="3"/>
      <c r="I983" s="3"/>
      <c r="J983" s="44"/>
      <c r="U983" s="3"/>
      <c r="V983" s="3"/>
      <c r="W983" s="3"/>
      <c r="X983" s="3"/>
      <c r="Y983" s="3"/>
      <c r="Z983" s="28"/>
      <c r="AA983" s="28"/>
      <c r="AB983" s="3"/>
      <c r="AD983" s="44"/>
      <c r="AO983" s="3"/>
      <c r="AP983" s="3"/>
      <c r="AQ983" s="3"/>
      <c r="AR983" s="3"/>
      <c r="AS983" s="3"/>
      <c r="AT983" s="28"/>
      <c r="AU983" s="28"/>
      <c r="AV983" s="3"/>
      <c r="AX983" s="44"/>
      <c r="BC983" s="44"/>
    </row>
    <row r="984" spans="1:55" ht="13">
      <c r="A984" s="3"/>
      <c r="B984" s="3"/>
      <c r="C984" s="3"/>
      <c r="D984" s="3"/>
      <c r="E984" s="3"/>
      <c r="F984" s="28"/>
      <c r="G984" s="28"/>
      <c r="H984" s="3"/>
      <c r="I984" s="3"/>
      <c r="J984" s="44"/>
      <c r="U984" s="3"/>
      <c r="V984" s="3"/>
      <c r="W984" s="3"/>
      <c r="X984" s="3"/>
      <c r="Y984" s="3"/>
      <c r="Z984" s="28"/>
      <c r="AA984" s="28"/>
      <c r="AB984" s="3"/>
      <c r="AD984" s="44"/>
      <c r="AO984" s="3"/>
      <c r="AP984" s="3"/>
      <c r="AQ984" s="3"/>
      <c r="AR984" s="3"/>
      <c r="AS984" s="3"/>
      <c r="AT984" s="28"/>
      <c r="AU984" s="28"/>
      <c r="AV984" s="3"/>
      <c r="AX984" s="44"/>
      <c r="BC984" s="44"/>
    </row>
    <row r="985" spans="1:55" ht="13">
      <c r="A985" s="3"/>
      <c r="B985" s="3"/>
      <c r="C985" s="3"/>
      <c r="D985" s="3"/>
      <c r="E985" s="3"/>
      <c r="F985" s="28"/>
      <c r="G985" s="28"/>
      <c r="H985" s="3"/>
      <c r="I985" s="3"/>
      <c r="J985" s="44"/>
      <c r="U985" s="3"/>
      <c r="V985" s="3"/>
      <c r="W985" s="3"/>
      <c r="X985" s="3"/>
      <c r="Y985" s="3"/>
      <c r="Z985" s="28"/>
      <c r="AA985" s="28"/>
      <c r="AB985" s="3"/>
      <c r="AD985" s="44"/>
      <c r="AO985" s="3"/>
      <c r="AP985" s="3"/>
      <c r="AQ985" s="3"/>
      <c r="AR985" s="3"/>
      <c r="AS985" s="3"/>
      <c r="AT985" s="28"/>
      <c r="AU985" s="28"/>
      <c r="AV985" s="3"/>
      <c r="AX985" s="44"/>
      <c r="BC985" s="44"/>
    </row>
    <row r="986" spans="1:55" ht="13">
      <c r="A986" s="3"/>
      <c r="B986" s="3"/>
      <c r="C986" s="3"/>
      <c r="D986" s="3"/>
      <c r="E986" s="3"/>
      <c r="F986" s="28"/>
      <c r="G986" s="28"/>
      <c r="H986" s="3"/>
      <c r="I986" s="3"/>
      <c r="J986" s="44"/>
      <c r="U986" s="3"/>
      <c r="V986" s="3"/>
      <c r="W986" s="3"/>
      <c r="X986" s="3"/>
      <c r="Y986" s="3"/>
      <c r="Z986" s="28"/>
      <c r="AA986" s="28"/>
      <c r="AB986" s="3"/>
      <c r="AD986" s="44"/>
      <c r="AO986" s="3"/>
      <c r="AP986" s="3"/>
      <c r="AQ986" s="3"/>
      <c r="AR986" s="3"/>
      <c r="AS986" s="3"/>
      <c r="AT986" s="28"/>
      <c r="AU986" s="28"/>
      <c r="AV986" s="3"/>
      <c r="AX986" s="44"/>
      <c r="BC986" s="44"/>
    </row>
    <row r="987" spans="1:55" ht="13">
      <c r="A987" s="3"/>
      <c r="B987" s="3"/>
      <c r="C987" s="3"/>
      <c r="D987" s="3"/>
      <c r="E987" s="3"/>
      <c r="F987" s="28"/>
      <c r="G987" s="28"/>
      <c r="H987" s="3"/>
      <c r="I987" s="3"/>
      <c r="J987" s="44"/>
      <c r="U987" s="3"/>
      <c r="V987" s="3"/>
      <c r="W987" s="3"/>
      <c r="X987" s="3"/>
      <c r="Y987" s="3"/>
      <c r="Z987" s="28"/>
      <c r="AA987" s="28"/>
      <c r="AB987" s="3"/>
      <c r="AD987" s="44"/>
      <c r="AO987" s="3"/>
      <c r="AP987" s="3"/>
      <c r="AQ987" s="3"/>
      <c r="AR987" s="3"/>
      <c r="AS987" s="3"/>
      <c r="AT987" s="28"/>
      <c r="AU987" s="28"/>
      <c r="AV987" s="3"/>
      <c r="AX987" s="44"/>
      <c r="BC987" s="44"/>
    </row>
    <row r="988" spans="1:55" ht="13">
      <c r="A988" s="3"/>
      <c r="B988" s="3"/>
      <c r="C988" s="3"/>
      <c r="D988" s="3"/>
      <c r="E988" s="3"/>
      <c r="F988" s="28"/>
      <c r="G988" s="28"/>
      <c r="H988" s="3"/>
      <c r="I988" s="3"/>
      <c r="J988" s="44"/>
      <c r="U988" s="3"/>
      <c r="V988" s="3"/>
      <c r="W988" s="3"/>
      <c r="X988" s="3"/>
      <c r="Y988" s="3"/>
      <c r="Z988" s="28"/>
      <c r="AA988" s="28"/>
      <c r="AB988" s="3"/>
      <c r="AD988" s="44"/>
      <c r="AO988" s="3"/>
      <c r="AP988" s="3"/>
      <c r="AQ988" s="3"/>
      <c r="AR988" s="3"/>
      <c r="AS988" s="3"/>
      <c r="AT988" s="28"/>
      <c r="AU988" s="28"/>
      <c r="AV988" s="3"/>
      <c r="AX988" s="44"/>
      <c r="BC988" s="44"/>
    </row>
    <row r="989" spans="1:55" ht="13">
      <c r="A989" s="3"/>
      <c r="B989" s="3"/>
      <c r="C989" s="3"/>
      <c r="D989" s="3"/>
      <c r="E989" s="3"/>
      <c r="F989" s="28"/>
      <c r="G989" s="28"/>
      <c r="H989" s="3"/>
      <c r="I989" s="3"/>
      <c r="J989" s="44"/>
      <c r="U989" s="3"/>
      <c r="V989" s="3"/>
      <c r="W989" s="3"/>
      <c r="X989" s="3"/>
      <c r="Y989" s="3"/>
      <c r="Z989" s="28"/>
      <c r="AA989" s="28"/>
      <c r="AB989" s="3"/>
      <c r="AD989" s="44"/>
      <c r="AO989" s="3"/>
      <c r="AP989" s="3"/>
      <c r="AQ989" s="3"/>
      <c r="AR989" s="3"/>
      <c r="AS989" s="3"/>
      <c r="AT989" s="28"/>
      <c r="AU989" s="28"/>
      <c r="AV989" s="3"/>
      <c r="AX989" s="44"/>
      <c r="BC989" s="44"/>
    </row>
    <row r="990" spans="1:55" ht="13">
      <c r="A990" s="3"/>
      <c r="B990" s="3"/>
      <c r="C990" s="3"/>
      <c r="D990" s="3"/>
      <c r="E990" s="3"/>
      <c r="F990" s="28"/>
      <c r="G990" s="28"/>
      <c r="H990" s="3"/>
      <c r="I990" s="3"/>
      <c r="J990" s="44"/>
      <c r="U990" s="3"/>
      <c r="V990" s="3"/>
      <c r="W990" s="3"/>
      <c r="X990" s="3"/>
      <c r="Y990" s="3"/>
      <c r="Z990" s="28"/>
      <c r="AA990" s="28"/>
      <c r="AB990" s="3"/>
      <c r="AD990" s="44"/>
      <c r="AO990" s="3"/>
      <c r="AP990" s="3"/>
      <c r="AQ990" s="3"/>
      <c r="AR990" s="3"/>
      <c r="AS990" s="3"/>
      <c r="AT990" s="28"/>
      <c r="AU990" s="28"/>
      <c r="AV990" s="3"/>
      <c r="AX990" s="44"/>
      <c r="BC990" s="44"/>
    </row>
    <row r="991" spans="1:55" ht="13">
      <c r="A991" s="3"/>
      <c r="B991" s="3"/>
      <c r="C991" s="3"/>
      <c r="D991" s="3"/>
      <c r="E991" s="3"/>
      <c r="F991" s="28"/>
      <c r="G991" s="28"/>
      <c r="H991" s="3"/>
      <c r="I991" s="3"/>
      <c r="J991" s="44"/>
      <c r="U991" s="3"/>
      <c r="V991" s="3"/>
      <c r="W991" s="3"/>
      <c r="X991" s="3"/>
      <c r="Y991" s="3"/>
      <c r="Z991" s="28"/>
      <c r="AA991" s="28"/>
      <c r="AB991" s="3"/>
      <c r="AD991" s="44"/>
      <c r="AO991" s="3"/>
      <c r="AP991" s="3"/>
      <c r="AQ991" s="3"/>
      <c r="AR991" s="3"/>
      <c r="AS991" s="3"/>
      <c r="AT991" s="28"/>
      <c r="AU991" s="28"/>
      <c r="AV991" s="3"/>
      <c r="AX991" s="44"/>
      <c r="BC991" s="44"/>
    </row>
    <row r="992" spans="1:55" ht="13">
      <c r="A992" s="3"/>
      <c r="B992" s="3"/>
      <c r="C992" s="3"/>
      <c r="D992" s="3"/>
      <c r="E992" s="3"/>
      <c r="F992" s="28"/>
      <c r="G992" s="28"/>
      <c r="H992" s="3"/>
      <c r="I992" s="3"/>
      <c r="J992" s="44"/>
      <c r="U992" s="3"/>
      <c r="V992" s="3"/>
      <c r="W992" s="3"/>
      <c r="X992" s="3"/>
      <c r="Y992" s="3"/>
      <c r="Z992" s="28"/>
      <c r="AA992" s="28"/>
      <c r="AB992" s="3"/>
      <c r="AD992" s="44"/>
      <c r="AO992" s="3"/>
      <c r="AP992" s="3"/>
      <c r="AQ992" s="3"/>
      <c r="AR992" s="3"/>
      <c r="AS992" s="3"/>
      <c r="AT992" s="28"/>
      <c r="AU992" s="28"/>
      <c r="AV992" s="3"/>
      <c r="AX992" s="44"/>
      <c r="BC992" s="44"/>
    </row>
    <row r="993" spans="1:55" ht="13">
      <c r="A993" s="3"/>
      <c r="B993" s="3"/>
      <c r="C993" s="3"/>
      <c r="D993" s="3"/>
      <c r="E993" s="3"/>
      <c r="F993" s="28"/>
      <c r="G993" s="28"/>
      <c r="H993" s="3"/>
      <c r="I993" s="3"/>
      <c r="J993" s="44"/>
      <c r="U993" s="3"/>
      <c r="V993" s="3"/>
      <c r="W993" s="3"/>
      <c r="X993" s="3"/>
      <c r="Y993" s="3"/>
      <c r="Z993" s="28"/>
      <c r="AA993" s="28"/>
      <c r="AB993" s="3"/>
      <c r="AD993" s="44"/>
      <c r="AO993" s="3"/>
      <c r="AP993" s="3"/>
      <c r="AQ993" s="3"/>
      <c r="AR993" s="3"/>
      <c r="AS993" s="3"/>
      <c r="AT993" s="28"/>
      <c r="AU993" s="28"/>
      <c r="AV993" s="3"/>
      <c r="AX993" s="44"/>
      <c r="BC993" s="44"/>
    </row>
    <row r="994" spans="1:55" ht="13">
      <c r="A994" s="3"/>
      <c r="B994" s="3"/>
      <c r="C994" s="3"/>
      <c r="D994" s="3"/>
      <c r="E994" s="3"/>
      <c r="F994" s="28"/>
      <c r="G994" s="28"/>
      <c r="H994" s="3"/>
      <c r="I994" s="3"/>
      <c r="J994" s="44"/>
      <c r="U994" s="3"/>
      <c r="V994" s="3"/>
      <c r="W994" s="3"/>
      <c r="X994" s="3"/>
      <c r="Y994" s="3"/>
      <c r="Z994" s="28"/>
      <c r="AA994" s="28"/>
      <c r="AB994" s="3"/>
      <c r="AD994" s="44"/>
      <c r="AO994" s="3"/>
      <c r="AP994" s="3"/>
      <c r="AQ994" s="3"/>
      <c r="AR994" s="3"/>
      <c r="AS994" s="3"/>
      <c r="AT994" s="28"/>
      <c r="AU994" s="28"/>
      <c r="AV994" s="3"/>
      <c r="AX994" s="44"/>
      <c r="BC994" s="44"/>
    </row>
    <row r="995" spans="1:55" ht="13">
      <c r="A995" s="3"/>
      <c r="B995" s="3"/>
      <c r="C995" s="3"/>
      <c r="D995" s="3"/>
      <c r="E995" s="3"/>
      <c r="F995" s="28"/>
      <c r="G995" s="28"/>
      <c r="H995" s="3"/>
      <c r="I995" s="3"/>
      <c r="J995" s="44"/>
      <c r="U995" s="3"/>
      <c r="V995" s="3"/>
      <c r="W995" s="3"/>
      <c r="X995" s="3"/>
      <c r="Y995" s="3"/>
      <c r="Z995" s="28"/>
      <c r="AA995" s="28"/>
      <c r="AB995" s="3"/>
      <c r="AD995" s="44"/>
      <c r="AO995" s="3"/>
      <c r="AP995" s="3"/>
      <c r="AQ995" s="3"/>
      <c r="AR995" s="3"/>
      <c r="AS995" s="3"/>
      <c r="AT995" s="28"/>
      <c r="AU995" s="28"/>
      <c r="AV995" s="3"/>
      <c r="AX995" s="44"/>
      <c r="BC995" s="44"/>
    </row>
    <row r="996" spans="1:55" ht="13">
      <c r="A996" s="3"/>
      <c r="B996" s="3"/>
      <c r="C996" s="3"/>
      <c r="D996" s="3"/>
      <c r="E996" s="3"/>
      <c r="F996" s="28"/>
      <c r="G996" s="28"/>
      <c r="H996" s="3"/>
      <c r="I996" s="3"/>
      <c r="J996" s="44"/>
      <c r="U996" s="3"/>
      <c r="V996" s="3"/>
      <c r="W996" s="3"/>
      <c r="X996" s="3"/>
      <c r="Y996" s="3"/>
      <c r="Z996" s="28"/>
      <c r="AA996" s="28"/>
      <c r="AB996" s="3"/>
      <c r="AD996" s="44"/>
      <c r="AO996" s="3"/>
      <c r="AP996" s="3"/>
      <c r="AQ996" s="3"/>
      <c r="AR996" s="3"/>
      <c r="AS996" s="3"/>
      <c r="AT996" s="28"/>
      <c r="AU996" s="28"/>
      <c r="AV996" s="3"/>
      <c r="AX996" s="44"/>
      <c r="BC996" s="44"/>
    </row>
    <row r="997" spans="1:55" ht="13">
      <c r="A997" s="3"/>
      <c r="B997" s="3"/>
      <c r="C997" s="3"/>
      <c r="D997" s="3"/>
      <c r="E997" s="3"/>
      <c r="F997" s="28"/>
      <c r="G997" s="28"/>
      <c r="H997" s="3"/>
      <c r="I997" s="3"/>
      <c r="J997" s="44"/>
      <c r="U997" s="3"/>
      <c r="V997" s="3"/>
      <c r="W997" s="3"/>
      <c r="X997" s="3"/>
      <c r="Y997" s="3"/>
      <c r="Z997" s="28"/>
      <c r="AA997" s="28"/>
      <c r="AB997" s="3"/>
      <c r="AD997" s="44"/>
      <c r="AO997" s="3"/>
      <c r="AP997" s="3"/>
      <c r="AQ997" s="3"/>
      <c r="AR997" s="3"/>
      <c r="AS997" s="3"/>
      <c r="AT997" s="28"/>
      <c r="AU997" s="28"/>
      <c r="AV997" s="3"/>
      <c r="AX997" s="44"/>
      <c r="BC997" s="44"/>
    </row>
    <row r="998" spans="1:55" ht="13">
      <c r="A998" s="3"/>
      <c r="B998" s="3"/>
      <c r="C998" s="3"/>
      <c r="D998" s="3"/>
      <c r="E998" s="3"/>
      <c r="F998" s="28"/>
      <c r="G998" s="28"/>
      <c r="H998" s="3"/>
      <c r="I998" s="3"/>
      <c r="J998" s="44"/>
      <c r="U998" s="3"/>
      <c r="V998" s="3"/>
      <c r="W998" s="3"/>
      <c r="X998" s="3"/>
      <c r="Y998" s="3"/>
      <c r="Z998" s="28"/>
      <c r="AA998" s="28"/>
      <c r="AB998" s="3"/>
      <c r="AD998" s="44"/>
      <c r="AO998" s="3"/>
      <c r="AP998" s="3"/>
      <c r="AQ998" s="3"/>
      <c r="AR998" s="3"/>
      <c r="AS998" s="3"/>
      <c r="AT998" s="28"/>
      <c r="AU998" s="28"/>
      <c r="AV998" s="3"/>
      <c r="AX998" s="44"/>
      <c r="BC998" s="44"/>
    </row>
    <row r="999" spans="1:55" ht="13">
      <c r="A999" s="3"/>
      <c r="B999" s="3"/>
      <c r="C999" s="3"/>
      <c r="D999" s="3"/>
      <c r="E999" s="3"/>
      <c r="F999" s="28"/>
      <c r="G999" s="28"/>
      <c r="H999" s="3"/>
      <c r="I999" s="3"/>
      <c r="J999" s="44"/>
      <c r="U999" s="3"/>
      <c r="V999" s="3"/>
      <c r="W999" s="3"/>
      <c r="X999" s="3"/>
      <c r="Y999" s="3"/>
      <c r="Z999" s="28"/>
      <c r="AA999" s="28"/>
      <c r="AB999" s="3"/>
      <c r="AD999" s="44"/>
      <c r="AO999" s="3"/>
      <c r="AP999" s="3"/>
      <c r="AQ999" s="3"/>
      <c r="AR999" s="3"/>
      <c r="AS999" s="3"/>
      <c r="AT999" s="28"/>
      <c r="AU999" s="28"/>
      <c r="AV999" s="3"/>
      <c r="AX999" s="44"/>
      <c r="BC999" s="44"/>
    </row>
    <row r="1000" spans="1:55" ht="13">
      <c r="A1000" s="3"/>
      <c r="B1000" s="3"/>
      <c r="C1000" s="3"/>
      <c r="D1000" s="3"/>
      <c r="E1000" s="3"/>
      <c r="F1000" s="28"/>
      <c r="G1000" s="28"/>
      <c r="H1000" s="3"/>
      <c r="I1000" s="3"/>
      <c r="J1000" s="44"/>
      <c r="U1000" s="3"/>
      <c r="V1000" s="3"/>
      <c r="W1000" s="3"/>
      <c r="X1000" s="3"/>
      <c r="Y1000" s="3"/>
      <c r="Z1000" s="28"/>
      <c r="AA1000" s="28"/>
      <c r="AB1000" s="3"/>
      <c r="AD1000" s="44"/>
      <c r="AO1000" s="3"/>
      <c r="AP1000" s="3"/>
      <c r="AQ1000" s="3"/>
      <c r="AR1000" s="3"/>
      <c r="AS1000" s="3"/>
      <c r="AT1000" s="28"/>
      <c r="AU1000" s="28"/>
      <c r="AV1000" s="3"/>
      <c r="AX1000" s="44"/>
      <c r="BC1000" s="44"/>
    </row>
    <row r="1001" spans="1:55" ht="13">
      <c r="A1001" s="3"/>
      <c r="B1001" s="3"/>
      <c r="C1001" s="3"/>
      <c r="D1001" s="3"/>
      <c r="E1001" s="3"/>
      <c r="F1001" s="28"/>
      <c r="G1001" s="28"/>
      <c r="H1001" s="3"/>
      <c r="I1001" s="3"/>
      <c r="J1001" s="44"/>
      <c r="U1001" s="3"/>
      <c r="V1001" s="3"/>
      <c r="W1001" s="3"/>
      <c r="X1001" s="3"/>
      <c r="Y1001" s="3"/>
      <c r="Z1001" s="28"/>
      <c r="AA1001" s="28"/>
      <c r="AB1001" s="3"/>
      <c r="AD1001" s="44"/>
      <c r="AO1001" s="3"/>
      <c r="AP1001" s="3"/>
      <c r="AQ1001" s="3"/>
      <c r="AR1001" s="3"/>
      <c r="AS1001" s="3"/>
      <c r="AT1001" s="28"/>
      <c r="AU1001" s="28"/>
      <c r="AV1001" s="3"/>
      <c r="AX1001" s="44"/>
      <c r="BC1001" s="44"/>
    </row>
    <row r="1002" spans="1:55" ht="13">
      <c r="A1002" s="3"/>
      <c r="B1002" s="3"/>
      <c r="C1002" s="3"/>
      <c r="D1002" s="3"/>
      <c r="E1002" s="3"/>
      <c r="F1002" s="28"/>
      <c r="G1002" s="28"/>
      <c r="H1002" s="3"/>
      <c r="I1002" s="3"/>
      <c r="J1002" s="44"/>
      <c r="U1002" s="3"/>
      <c r="V1002" s="3"/>
      <c r="W1002" s="3"/>
      <c r="X1002" s="3"/>
      <c r="Y1002" s="3"/>
      <c r="Z1002" s="28"/>
      <c r="AA1002" s="28"/>
      <c r="AB1002" s="3"/>
      <c r="AD1002" s="44"/>
      <c r="AO1002" s="3"/>
      <c r="AP1002" s="3"/>
      <c r="AQ1002" s="3"/>
      <c r="AR1002" s="3"/>
      <c r="AS1002" s="3"/>
      <c r="AT1002" s="28"/>
      <c r="AU1002" s="28"/>
      <c r="AV1002" s="3"/>
      <c r="AX1002" s="44"/>
      <c r="BC1002" s="44"/>
    </row>
    <row r="1003" spans="1:55" ht="13">
      <c r="A1003" s="3"/>
      <c r="B1003" s="3"/>
      <c r="C1003" s="3"/>
      <c r="D1003" s="3"/>
      <c r="E1003" s="3"/>
      <c r="F1003" s="28"/>
      <c r="G1003" s="28"/>
      <c r="H1003" s="3"/>
      <c r="I1003" s="3"/>
      <c r="J1003" s="44"/>
      <c r="U1003" s="3"/>
      <c r="V1003" s="3"/>
      <c r="W1003" s="3"/>
      <c r="X1003" s="3"/>
      <c r="Y1003" s="3"/>
      <c r="Z1003" s="28"/>
      <c r="AA1003" s="28"/>
      <c r="AB1003" s="3"/>
      <c r="AD1003" s="44"/>
      <c r="AO1003" s="3"/>
      <c r="AP1003" s="3"/>
      <c r="AQ1003" s="3"/>
      <c r="AR1003" s="3"/>
      <c r="AS1003" s="3"/>
      <c r="AT1003" s="28"/>
      <c r="AU1003" s="28"/>
      <c r="AV1003" s="3"/>
      <c r="AX1003" s="44"/>
      <c r="BC1003" s="44"/>
    </row>
    <row r="1004" spans="1:55" ht="13">
      <c r="A1004" s="3"/>
      <c r="B1004" s="3"/>
      <c r="C1004" s="3"/>
      <c r="D1004" s="3"/>
      <c r="E1004" s="3"/>
      <c r="F1004" s="28"/>
      <c r="G1004" s="28"/>
      <c r="H1004" s="3"/>
      <c r="I1004" s="3"/>
      <c r="J1004" s="44"/>
      <c r="U1004" s="3"/>
      <c r="V1004" s="3"/>
      <c r="W1004" s="3"/>
      <c r="X1004" s="3"/>
      <c r="Y1004" s="3"/>
      <c r="Z1004" s="28"/>
      <c r="AA1004" s="28"/>
      <c r="AB1004" s="3"/>
      <c r="AD1004" s="44"/>
      <c r="AT1004" s="44"/>
      <c r="AU1004" s="44"/>
      <c r="AX1004" s="44"/>
      <c r="BC1004" s="44"/>
    </row>
    <row r="1005" spans="1:55" ht="13">
      <c r="A1005" s="3"/>
      <c r="B1005" s="3"/>
      <c r="C1005" s="3"/>
      <c r="D1005" s="3"/>
      <c r="E1005" s="3"/>
      <c r="F1005" s="28"/>
      <c r="G1005" s="28"/>
      <c r="H1005" s="3"/>
      <c r="I1005" s="3"/>
      <c r="J1005" s="44"/>
      <c r="U1005" s="3"/>
      <c r="V1005" s="3"/>
      <c r="W1005" s="3"/>
      <c r="X1005" s="3"/>
      <c r="Y1005" s="3"/>
      <c r="Z1005" s="28"/>
      <c r="AA1005" s="28"/>
      <c r="AB1005" s="3"/>
      <c r="AD1005" s="44"/>
      <c r="AT1005" s="44"/>
      <c r="AU1005" s="44"/>
      <c r="AX1005" s="44"/>
      <c r="BC1005" s="44"/>
    </row>
    <row r="1006" spans="1:55" ht="13">
      <c r="A1006" s="3"/>
      <c r="B1006" s="3"/>
      <c r="C1006" s="3"/>
      <c r="D1006" s="3"/>
      <c r="E1006" s="3"/>
      <c r="F1006" s="28"/>
      <c r="G1006" s="28"/>
      <c r="H1006" s="3"/>
      <c r="I1006" s="3"/>
      <c r="J1006" s="44"/>
      <c r="U1006" s="3"/>
      <c r="V1006" s="3"/>
      <c r="W1006" s="3"/>
      <c r="X1006" s="3"/>
      <c r="Y1006" s="3"/>
      <c r="Z1006" s="28"/>
      <c r="AA1006" s="28"/>
      <c r="AB1006" s="3"/>
      <c r="AD1006" s="44"/>
      <c r="AT1006" s="44"/>
      <c r="AU1006" s="44"/>
      <c r="AX1006" s="44"/>
      <c r="BC1006" s="44"/>
    </row>
    <row r="1007" spans="1:55" ht="13">
      <c r="A1007" s="3"/>
      <c r="B1007" s="3"/>
      <c r="C1007" s="3"/>
      <c r="D1007" s="3"/>
      <c r="E1007" s="3"/>
      <c r="F1007" s="28"/>
      <c r="G1007" s="28"/>
      <c r="H1007" s="3"/>
      <c r="I1007" s="3"/>
      <c r="J1007" s="44"/>
      <c r="U1007" s="3"/>
      <c r="V1007" s="3"/>
      <c r="W1007" s="3"/>
      <c r="X1007" s="3"/>
      <c r="Y1007" s="3"/>
      <c r="Z1007" s="28"/>
      <c r="AA1007" s="28"/>
      <c r="AB1007" s="3"/>
      <c r="AD1007" s="44"/>
      <c r="AT1007" s="44"/>
      <c r="AU1007" s="44"/>
      <c r="AX1007" s="44"/>
      <c r="BC1007" s="44"/>
    </row>
    <row r="1008" spans="1:55" ht="13">
      <c r="A1008" s="3"/>
      <c r="B1008" s="3"/>
      <c r="C1008" s="3"/>
      <c r="D1008" s="3"/>
      <c r="E1008" s="3"/>
      <c r="F1008" s="28"/>
      <c r="G1008" s="28"/>
      <c r="H1008" s="3"/>
      <c r="I1008" s="3"/>
      <c r="J1008" s="44"/>
      <c r="U1008" s="3"/>
      <c r="V1008" s="3"/>
      <c r="W1008" s="3"/>
      <c r="X1008" s="3"/>
      <c r="Y1008" s="3"/>
      <c r="Z1008" s="28"/>
      <c r="AA1008" s="28"/>
      <c r="AB1008" s="3"/>
      <c r="AD1008" s="44"/>
      <c r="AT1008" s="44"/>
      <c r="AU1008" s="44"/>
      <c r="AX1008" s="44"/>
      <c r="BC1008" s="44"/>
    </row>
    <row r="1009" spans="1:55" ht="13">
      <c r="A1009" s="3"/>
      <c r="B1009" s="3"/>
      <c r="C1009" s="3"/>
      <c r="D1009" s="3"/>
      <c r="E1009" s="3"/>
      <c r="F1009" s="28"/>
      <c r="G1009" s="28"/>
      <c r="H1009" s="3"/>
      <c r="I1009" s="3"/>
      <c r="J1009" s="44"/>
      <c r="U1009" s="3"/>
      <c r="V1009" s="3"/>
      <c r="W1009" s="3"/>
      <c r="X1009" s="3"/>
      <c r="Y1009" s="3"/>
      <c r="Z1009" s="28"/>
      <c r="AA1009" s="28"/>
      <c r="AB1009" s="3"/>
      <c r="AD1009" s="44"/>
      <c r="AT1009" s="44"/>
      <c r="AU1009" s="44"/>
      <c r="AX1009" s="44"/>
      <c r="BC1009" s="44"/>
    </row>
    <row r="1010" spans="1:55" ht="13">
      <c r="C1010" s="3"/>
      <c r="D1010" s="3"/>
      <c r="E1010" s="3"/>
      <c r="F1010" s="28"/>
      <c r="G1010" s="28"/>
      <c r="H1010" s="3"/>
      <c r="I1010" s="3"/>
      <c r="J1010" s="44"/>
      <c r="U1010" s="3"/>
      <c r="V1010" s="3"/>
      <c r="W1010" s="3"/>
      <c r="X1010" s="3"/>
      <c r="Y1010" s="3"/>
      <c r="Z1010" s="28"/>
      <c r="AA1010" s="28"/>
      <c r="AB1010" s="3"/>
      <c r="AD1010" s="44"/>
      <c r="AT1010" s="44"/>
      <c r="AU1010" s="44"/>
      <c r="AX1010" s="44"/>
      <c r="BC1010" s="44"/>
    </row>
    <row r="1011" spans="1:55" ht="13">
      <c r="J1011" s="44"/>
      <c r="U1011" s="3"/>
      <c r="V1011" s="3"/>
      <c r="W1011" s="3"/>
      <c r="X1011" s="3"/>
      <c r="Y1011" s="3"/>
      <c r="Z1011" s="28"/>
      <c r="AA1011" s="28"/>
      <c r="AB1011" s="3"/>
      <c r="AD1011" s="44"/>
      <c r="AT1011" s="44"/>
      <c r="AU1011" s="44"/>
      <c r="AX1011" s="44"/>
      <c r="BC1011" s="44"/>
    </row>
    <row r="1012" spans="1:55" ht="13">
      <c r="J1012" s="44"/>
      <c r="Z1012" s="44"/>
      <c r="AA1012" s="44"/>
      <c r="AD1012" s="44"/>
      <c r="AT1012" s="44"/>
      <c r="AU1012" s="44"/>
      <c r="AX1012" s="44"/>
      <c r="BC1012" s="44"/>
    </row>
    <row r="1013" spans="1:55" ht="13">
      <c r="J1013" s="44"/>
      <c r="Z1013" s="44"/>
      <c r="AA1013" s="44"/>
      <c r="AD1013" s="44"/>
      <c r="AT1013" s="44"/>
      <c r="AU1013" s="44"/>
      <c r="AX1013" s="44"/>
      <c r="BC1013" s="44"/>
    </row>
    <row r="1014" spans="1:55" ht="13">
      <c r="J1014" s="44"/>
      <c r="AD1014" s="44"/>
      <c r="AT1014" s="44"/>
      <c r="AU1014" s="44"/>
      <c r="AX1014" s="44"/>
      <c r="BC1014" s="44"/>
    </row>
    <row r="1015" spans="1:55" ht="13">
      <c r="AD1015" s="44"/>
    </row>
  </sheetData>
  <mergeCells count="7">
    <mergeCell ref="BF90:BF91"/>
    <mergeCell ref="B106:B108"/>
    <mergeCell ref="A1:R1"/>
    <mergeCell ref="U1:AL1"/>
    <mergeCell ref="AO1:BF1"/>
    <mergeCell ref="BF73:BF74"/>
    <mergeCell ref="BF88:BF89"/>
  </mergeCells>
  <printOptions horizontalCentered="1" gridLines="1"/>
  <pageMargins left="0.7" right="0.7" top="0.75" bottom="0.75" header="0" footer="0"/>
  <pageSetup paperSize="9" fitToHeight="0" pageOrder="overThenDown" orientation="portrait" cellComments="atEnd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4"/>
  <sheetViews>
    <sheetView workbookViewId="0"/>
  </sheetViews>
  <sheetFormatPr baseColWidth="10" defaultColWidth="14.5" defaultRowHeight="15.75" customHeight="1"/>
  <cols>
    <col min="4" max="4" width="35.6640625" customWidth="1"/>
    <col min="5" max="5" width="24.6640625" customWidth="1"/>
    <col min="6" max="6" width="38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4">
        <v>43835</v>
      </c>
      <c r="B3" s="5"/>
      <c r="C3" s="6"/>
      <c r="D3" s="6" t="s">
        <v>6</v>
      </c>
      <c r="E3" s="7"/>
      <c r="F3" s="6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4">
        <v>43837</v>
      </c>
      <c r="B4" s="5" t="s">
        <v>8</v>
      </c>
      <c r="C4" s="6">
        <v>8000</v>
      </c>
      <c r="D4" s="6" t="s">
        <v>9</v>
      </c>
      <c r="E4" s="7"/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>
        <v>43837</v>
      </c>
      <c r="B5" s="5" t="s">
        <v>10</v>
      </c>
      <c r="C5" s="6"/>
      <c r="D5" s="6" t="s">
        <v>11</v>
      </c>
      <c r="E5" s="7"/>
      <c r="F5" s="6" t="s">
        <v>12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4">
        <v>43838</v>
      </c>
      <c r="B6" s="5" t="s">
        <v>13</v>
      </c>
      <c r="C6" s="6"/>
      <c r="D6" s="6" t="s">
        <v>14</v>
      </c>
      <c r="E6" s="7"/>
      <c r="F6" s="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4">
        <v>43838</v>
      </c>
      <c r="B7" s="5" t="s">
        <v>15</v>
      </c>
      <c r="C7" s="6"/>
      <c r="D7" s="6" t="s">
        <v>16</v>
      </c>
      <c r="E7" s="7"/>
      <c r="F7" s="6" t="s">
        <v>17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4">
        <v>43838</v>
      </c>
      <c r="B8" s="5"/>
      <c r="C8" s="6"/>
      <c r="D8" s="6" t="s">
        <v>18</v>
      </c>
      <c r="E8" s="6" t="s">
        <v>19</v>
      </c>
      <c r="F8" s="8" t="s">
        <v>20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4">
        <v>43841</v>
      </c>
      <c r="B9" s="5" t="s">
        <v>21</v>
      </c>
      <c r="C9" s="6"/>
      <c r="D9" s="6" t="s">
        <v>22</v>
      </c>
      <c r="E9" s="7"/>
      <c r="F9" s="6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4">
        <v>43845</v>
      </c>
      <c r="B10" s="5" t="s">
        <v>24</v>
      </c>
      <c r="C10" s="6"/>
      <c r="D10" s="6" t="s">
        <v>25</v>
      </c>
      <c r="E10" s="7"/>
      <c r="F10" s="6" t="s">
        <v>26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4">
        <v>43845</v>
      </c>
      <c r="B11" s="5" t="s">
        <v>27</v>
      </c>
      <c r="C11" s="6"/>
      <c r="D11" s="6" t="s">
        <v>28</v>
      </c>
      <c r="E11" s="7"/>
      <c r="F11" s="6" t="s">
        <v>29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">
        <v>43845</v>
      </c>
      <c r="B12" s="5" t="s">
        <v>30</v>
      </c>
      <c r="C12" s="6"/>
      <c r="D12" s="6" t="s">
        <v>28</v>
      </c>
      <c r="E12" s="9" t="s">
        <v>31</v>
      </c>
      <c r="F12" s="6" t="s">
        <v>32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4">
        <v>43851</v>
      </c>
      <c r="B13" s="5" t="s">
        <v>33</v>
      </c>
      <c r="C13" s="6">
        <v>5000</v>
      </c>
      <c r="D13" s="6" t="s">
        <v>34</v>
      </c>
      <c r="E13" s="7"/>
      <c r="F13" s="6" t="s">
        <v>35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4"/>
      <c r="B14" s="5"/>
      <c r="C14" s="1"/>
      <c r="D14" s="6"/>
      <c r="E14" s="7"/>
      <c r="F14" s="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4"/>
      <c r="B15" s="5"/>
      <c r="C15" s="1"/>
      <c r="D15" s="6"/>
      <c r="E15" s="7"/>
      <c r="F15" s="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"/>
      <c r="B16" s="5"/>
      <c r="C16" s="1"/>
      <c r="D16" s="1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4"/>
      <c r="B17" s="5"/>
      <c r="C17" s="1"/>
      <c r="D17" s="6"/>
      <c r="E17" s="1"/>
      <c r="F17" s="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4"/>
      <c r="B18" s="5"/>
      <c r="C18" s="6"/>
      <c r="D18" s="1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4"/>
      <c r="B19" s="5"/>
      <c r="C19" s="1"/>
      <c r="D19" s="6"/>
      <c r="E19" s="7"/>
      <c r="F19" s="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4"/>
      <c r="B20" s="5"/>
      <c r="C20" s="1"/>
      <c r="D20" s="6"/>
      <c r="E20" s="1"/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0"/>
      <c r="B21" s="1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0"/>
      <c r="B22" s="1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0"/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6" t="s">
        <v>36</v>
      </c>
      <c r="B24" s="1"/>
      <c r="C24" s="11">
        <f>SUM(C3:C23)</f>
        <v>13000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:J31"/>
  <sheetViews>
    <sheetView workbookViewId="0"/>
  </sheetViews>
  <sheetFormatPr baseColWidth="10" defaultColWidth="14.5" defaultRowHeight="15.75" customHeight="1"/>
  <cols>
    <col min="1" max="1" width="23.5" customWidth="1"/>
    <col min="4" max="4" width="17" customWidth="1"/>
    <col min="6" max="6" width="18.33203125" customWidth="1"/>
    <col min="10" max="10" width="29.83203125" customWidth="1"/>
    <col min="11" max="11" width="27.6640625" customWidth="1"/>
  </cols>
  <sheetData>
    <row r="2" spans="1:10" ht="15.75" customHeight="1">
      <c r="A2" s="163" t="s">
        <v>218</v>
      </c>
      <c r="B2" s="163" t="s">
        <v>976</v>
      </c>
      <c r="C2" s="163" t="s">
        <v>977</v>
      </c>
      <c r="D2" s="163" t="s">
        <v>978</v>
      </c>
      <c r="E2" s="163" t="s">
        <v>0</v>
      </c>
      <c r="F2" s="163" t="s">
        <v>979</v>
      </c>
      <c r="G2" s="163" t="s">
        <v>980</v>
      </c>
      <c r="H2" s="163" t="s">
        <v>981</v>
      </c>
      <c r="I2" s="163" t="s">
        <v>982</v>
      </c>
      <c r="J2" s="163" t="s">
        <v>5</v>
      </c>
    </row>
    <row r="3" spans="1:10" ht="15.75" customHeight="1">
      <c r="A3" s="39" t="s">
        <v>983</v>
      </c>
      <c r="B3" s="39" t="s">
        <v>984</v>
      </c>
      <c r="D3" s="39" t="s">
        <v>985</v>
      </c>
      <c r="E3" s="33">
        <v>43836</v>
      </c>
      <c r="F3" s="39" t="s">
        <v>986</v>
      </c>
      <c r="G3" s="39">
        <v>12378.97</v>
      </c>
      <c r="H3" s="33">
        <v>43855</v>
      </c>
    </row>
    <row r="4" spans="1:10" ht="15.75" customHeight="1">
      <c r="A4" s="39" t="s">
        <v>983</v>
      </c>
      <c r="B4" s="39" t="s">
        <v>984</v>
      </c>
      <c r="D4" s="39" t="s">
        <v>987</v>
      </c>
      <c r="E4" s="33">
        <v>43836</v>
      </c>
      <c r="F4" s="39" t="s">
        <v>986</v>
      </c>
      <c r="G4" s="39">
        <v>12956.4</v>
      </c>
      <c r="H4" s="33">
        <v>43855</v>
      </c>
    </row>
    <row r="5" spans="1:10" ht="15.75" customHeight="1">
      <c r="A5" s="39" t="s">
        <v>988</v>
      </c>
      <c r="B5" s="39" t="s">
        <v>989</v>
      </c>
      <c r="C5" s="39">
        <v>1237875788</v>
      </c>
      <c r="D5" s="39">
        <v>424104201030316</v>
      </c>
      <c r="E5" s="33">
        <v>43833</v>
      </c>
      <c r="F5" s="39" t="s">
        <v>990</v>
      </c>
      <c r="G5" s="39">
        <v>9694</v>
      </c>
      <c r="H5" s="33">
        <v>43847</v>
      </c>
    </row>
    <row r="6" spans="1:10" ht="15.75" customHeight="1">
      <c r="A6" s="39" t="s">
        <v>988</v>
      </c>
      <c r="B6" s="39" t="s">
        <v>989</v>
      </c>
      <c r="C6" s="92">
        <v>2444802097</v>
      </c>
      <c r="D6" s="39">
        <v>424104201030315</v>
      </c>
      <c r="E6" s="33">
        <v>43833</v>
      </c>
      <c r="F6" s="39" t="s">
        <v>990</v>
      </c>
      <c r="G6" s="39">
        <v>9336</v>
      </c>
      <c r="H6" s="33">
        <v>43847</v>
      </c>
    </row>
    <row r="7" spans="1:10" ht="15.75" customHeight="1">
      <c r="A7" s="39" t="s">
        <v>988</v>
      </c>
      <c r="B7" s="39" t="s">
        <v>989</v>
      </c>
      <c r="C7" s="39">
        <v>7782047580</v>
      </c>
      <c r="D7" s="39">
        <v>424104201030314</v>
      </c>
      <c r="E7" s="33">
        <v>43833</v>
      </c>
      <c r="F7" s="39" t="s">
        <v>990</v>
      </c>
      <c r="G7" s="39">
        <v>8075</v>
      </c>
      <c r="H7" s="33">
        <v>43847</v>
      </c>
    </row>
    <row r="8" spans="1:10" ht="15.75" customHeight="1">
      <c r="A8" s="39" t="s">
        <v>988</v>
      </c>
      <c r="B8" s="39" t="s">
        <v>989</v>
      </c>
      <c r="C8" s="39">
        <v>5671016776</v>
      </c>
      <c r="D8" s="39">
        <v>424104201030313</v>
      </c>
      <c r="E8" s="33">
        <v>43833</v>
      </c>
      <c r="F8" s="39" t="s">
        <v>990</v>
      </c>
      <c r="G8" s="39">
        <v>8512</v>
      </c>
      <c r="H8" s="33">
        <v>43847</v>
      </c>
    </row>
    <row r="9" spans="1:10" ht="15.75" customHeight="1">
      <c r="A9" s="39" t="s">
        <v>988</v>
      </c>
      <c r="B9" s="39" t="s">
        <v>989</v>
      </c>
      <c r="C9" s="164" t="s">
        <v>991</v>
      </c>
      <c r="D9" s="39">
        <v>424104201030312</v>
      </c>
      <c r="E9" s="33">
        <v>43833</v>
      </c>
      <c r="F9" s="39" t="s">
        <v>990</v>
      </c>
      <c r="G9" s="39">
        <v>11848</v>
      </c>
      <c r="H9" s="33">
        <v>43847</v>
      </c>
    </row>
    <row r="10" spans="1:10" ht="15.75" customHeight="1">
      <c r="A10" s="39" t="s">
        <v>988</v>
      </c>
      <c r="B10" s="39" t="s">
        <v>989</v>
      </c>
      <c r="C10" s="164" t="s">
        <v>992</v>
      </c>
      <c r="D10" s="39">
        <v>424104201030311</v>
      </c>
      <c r="E10" s="33">
        <v>43833</v>
      </c>
      <c r="F10" s="39" t="s">
        <v>990</v>
      </c>
      <c r="G10" s="39">
        <v>10607</v>
      </c>
      <c r="H10" s="33">
        <v>43847</v>
      </c>
    </row>
    <row r="11" spans="1:10" ht="15.75" customHeight="1">
      <c r="A11" s="72" t="s">
        <v>993</v>
      </c>
      <c r="E11" s="33"/>
      <c r="G11" s="94">
        <f>G10+G9+G8+G8+G6+G5</f>
        <v>58509</v>
      </c>
      <c r="H11" s="33"/>
      <c r="I11" s="39" t="s">
        <v>72</v>
      </c>
    </row>
    <row r="12" spans="1:10" ht="15.75" customHeight="1">
      <c r="A12" s="39" t="s">
        <v>994</v>
      </c>
      <c r="B12" s="39" t="s">
        <v>989</v>
      </c>
      <c r="C12" s="92">
        <v>3742150811</v>
      </c>
      <c r="D12" s="39">
        <v>424104201030305</v>
      </c>
      <c r="E12" s="33">
        <v>43833</v>
      </c>
      <c r="F12" s="39" t="s">
        <v>990</v>
      </c>
      <c r="G12" s="39">
        <v>6199</v>
      </c>
      <c r="H12" s="33">
        <v>43847</v>
      </c>
    </row>
    <row r="13" spans="1:10" ht="15.75" customHeight="1">
      <c r="A13" s="39" t="s">
        <v>994</v>
      </c>
      <c r="B13" s="39" t="s">
        <v>989</v>
      </c>
      <c r="C13" s="164" t="s">
        <v>995</v>
      </c>
      <c r="D13" s="39">
        <v>424104201030306</v>
      </c>
      <c r="E13" s="33">
        <v>43833</v>
      </c>
      <c r="F13" s="39" t="s">
        <v>990</v>
      </c>
      <c r="G13" s="39">
        <v>9178</v>
      </c>
      <c r="H13" s="33">
        <v>43847</v>
      </c>
    </row>
    <row r="14" spans="1:10" ht="15.75" customHeight="1">
      <c r="A14" s="39" t="s">
        <v>994</v>
      </c>
      <c r="B14" s="39" t="s">
        <v>989</v>
      </c>
      <c r="C14" s="92">
        <v>4786473687</v>
      </c>
      <c r="D14" s="39">
        <v>424104201030307</v>
      </c>
      <c r="E14" s="33">
        <v>43833</v>
      </c>
      <c r="F14" s="39" t="s">
        <v>990</v>
      </c>
      <c r="G14" s="39">
        <v>4293</v>
      </c>
      <c r="H14" s="33">
        <v>43847</v>
      </c>
    </row>
    <row r="15" spans="1:10" ht="15.75" customHeight="1">
      <c r="A15" s="39" t="s">
        <v>994</v>
      </c>
      <c r="B15" s="39" t="s">
        <v>989</v>
      </c>
      <c r="C15" s="92">
        <v>5301597650</v>
      </c>
      <c r="D15" s="39">
        <v>424104201030308</v>
      </c>
      <c r="E15" s="33">
        <v>43833</v>
      </c>
      <c r="F15" s="39" t="s">
        <v>990</v>
      </c>
      <c r="G15" s="39">
        <v>14322</v>
      </c>
      <c r="H15" s="33">
        <v>43847</v>
      </c>
    </row>
    <row r="16" spans="1:10" ht="15.75" customHeight="1">
      <c r="A16" s="39" t="s">
        <v>994</v>
      </c>
      <c r="B16" s="39" t="s">
        <v>989</v>
      </c>
      <c r="C16" s="92">
        <v>7220671421</v>
      </c>
      <c r="D16" s="39">
        <v>424104201030309</v>
      </c>
      <c r="E16" s="33">
        <v>43833</v>
      </c>
      <c r="F16" s="39" t="s">
        <v>990</v>
      </c>
      <c r="G16" s="39">
        <v>20459</v>
      </c>
      <c r="H16" s="33">
        <v>43847</v>
      </c>
    </row>
    <row r="17" spans="1:9" ht="15.75" customHeight="1">
      <c r="A17" s="39" t="s">
        <v>994</v>
      </c>
      <c r="B17" s="39" t="s">
        <v>989</v>
      </c>
      <c r="C17" s="92">
        <v>9036029619</v>
      </c>
      <c r="D17" s="39">
        <v>424104201030310</v>
      </c>
      <c r="E17" s="33">
        <v>43833</v>
      </c>
      <c r="F17" s="39" t="s">
        <v>990</v>
      </c>
      <c r="G17" s="39">
        <v>6208</v>
      </c>
      <c r="H17" s="33">
        <v>43847</v>
      </c>
    </row>
    <row r="18" spans="1:9" ht="15.75" customHeight="1">
      <c r="A18" s="72" t="s">
        <v>996</v>
      </c>
      <c r="C18" s="92"/>
      <c r="D18" s="165"/>
      <c r="G18" s="72">
        <f>G17+G16+G15+G14+G13+G12</f>
        <v>60659</v>
      </c>
      <c r="H18" s="33"/>
      <c r="I18" s="39" t="s">
        <v>72</v>
      </c>
    </row>
    <row r="19" spans="1:9" ht="15.75" customHeight="1">
      <c r="A19" s="39" t="s">
        <v>997</v>
      </c>
      <c r="B19" s="39" t="s">
        <v>989</v>
      </c>
      <c r="C19" s="92">
        <v>5837187806</v>
      </c>
      <c r="D19" s="165"/>
      <c r="F19" s="72"/>
      <c r="G19" s="39">
        <v>25940</v>
      </c>
      <c r="H19" s="33">
        <v>43857</v>
      </c>
      <c r="I19" s="39" t="s">
        <v>72</v>
      </c>
    </row>
    <row r="20" spans="1:9" ht="15.75" customHeight="1">
      <c r="A20" s="39" t="s">
        <v>998</v>
      </c>
      <c r="B20" s="39" t="s">
        <v>999</v>
      </c>
      <c r="C20" s="165"/>
      <c r="D20" s="92">
        <v>33614</v>
      </c>
      <c r="E20" s="33">
        <v>43831</v>
      </c>
      <c r="G20" s="39">
        <v>6388</v>
      </c>
      <c r="I20" s="39" t="s">
        <v>72</v>
      </c>
    </row>
    <row r="21" spans="1:9" ht="15.75" customHeight="1">
      <c r="C21" s="165"/>
      <c r="D21" s="165"/>
    </row>
    <row r="22" spans="1:9" ht="15.75" customHeight="1">
      <c r="H22" s="33"/>
    </row>
    <row r="23" spans="1:9" ht="15.75" customHeight="1">
      <c r="H23" s="33"/>
    </row>
    <row r="25" spans="1:9" ht="15.75" customHeight="1">
      <c r="F25" s="72"/>
      <c r="G25" s="94"/>
    </row>
    <row r="28" spans="1:9" ht="15.75" customHeight="1">
      <c r="A28" s="39" t="s">
        <v>1000</v>
      </c>
      <c r="B28" s="39" t="s">
        <v>1001</v>
      </c>
    </row>
    <row r="29" spans="1:9" ht="15.75" customHeight="1">
      <c r="A29" s="39" t="s">
        <v>1002</v>
      </c>
      <c r="B29" s="39" t="s">
        <v>1001</v>
      </c>
    </row>
    <row r="30" spans="1:9" ht="15.75" customHeight="1">
      <c r="A30" s="39" t="s">
        <v>1003</v>
      </c>
      <c r="B30" s="39" t="s">
        <v>1001</v>
      </c>
    </row>
    <row r="31" spans="1:9" ht="15.75" customHeight="1">
      <c r="F31" s="72" t="s">
        <v>1004</v>
      </c>
      <c r="G31" s="9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98"/>
  <sheetViews>
    <sheetView topLeftCell="A57" workbookViewId="0">
      <selection sqref="A1:J1"/>
    </sheetView>
  </sheetViews>
  <sheetFormatPr baseColWidth="10" defaultColWidth="14.5" defaultRowHeight="15.75" customHeight="1"/>
  <cols>
    <col min="1" max="1" width="15" customWidth="1"/>
    <col min="2" max="2" width="16.5" customWidth="1"/>
    <col min="3" max="3" width="24.83203125" customWidth="1"/>
    <col min="4" max="4" width="30.1640625" customWidth="1"/>
    <col min="6" max="6" width="13" customWidth="1"/>
    <col min="7" max="7" width="11.5" customWidth="1"/>
    <col min="8" max="8" width="14.83203125" customWidth="1"/>
    <col min="9" max="9" width="12.5" customWidth="1"/>
    <col min="10" max="10" width="34.83203125" customWidth="1"/>
  </cols>
  <sheetData>
    <row r="1" spans="1:10">
      <c r="A1" s="191" t="s">
        <v>1005</v>
      </c>
      <c r="B1" s="186"/>
      <c r="C1" s="186"/>
      <c r="D1" s="186"/>
      <c r="E1" s="186"/>
      <c r="F1" s="186"/>
      <c r="G1" s="186"/>
      <c r="H1" s="186"/>
      <c r="I1" s="186"/>
      <c r="J1" s="186"/>
    </row>
    <row r="2" spans="1:10" ht="15.75" customHeight="1">
      <c r="A2" s="89" t="s">
        <v>1006</v>
      </c>
      <c r="B2" s="89" t="s">
        <v>1007</v>
      </c>
      <c r="C2" s="89" t="s">
        <v>1008</v>
      </c>
      <c r="D2" s="89" t="s">
        <v>218</v>
      </c>
      <c r="E2" s="89" t="s">
        <v>1009</v>
      </c>
      <c r="F2" s="89" t="s">
        <v>72</v>
      </c>
      <c r="G2" s="89" t="s">
        <v>62</v>
      </c>
      <c r="H2" s="89" t="s">
        <v>1010</v>
      </c>
      <c r="I2" s="89" t="s">
        <v>1011</v>
      </c>
      <c r="J2" s="89" t="s">
        <v>1012</v>
      </c>
    </row>
    <row r="3" spans="1:10" ht="15.75" customHeight="1">
      <c r="A3" s="33">
        <v>43834</v>
      </c>
      <c r="B3" s="166">
        <v>43831</v>
      </c>
      <c r="C3" s="39" t="s">
        <v>1013</v>
      </c>
      <c r="D3" s="39" t="s">
        <v>1014</v>
      </c>
      <c r="E3" s="39">
        <v>1400</v>
      </c>
      <c r="F3" s="39">
        <v>2000</v>
      </c>
      <c r="G3" s="39">
        <f t="shared" ref="G3:G25" si="0">F3-E3</f>
        <v>600</v>
      </c>
      <c r="H3" s="39" t="s">
        <v>1015</v>
      </c>
      <c r="I3" s="95">
        <v>43835</v>
      </c>
      <c r="J3" s="39" t="s">
        <v>975</v>
      </c>
    </row>
    <row r="4" spans="1:10" ht="15.75" customHeight="1">
      <c r="A4" s="48">
        <v>43831</v>
      </c>
      <c r="B4" s="48">
        <v>43831</v>
      </c>
      <c r="C4" s="39" t="s">
        <v>1016</v>
      </c>
      <c r="D4" s="39" t="s">
        <v>1017</v>
      </c>
      <c r="E4" s="39">
        <v>24480</v>
      </c>
      <c r="F4" s="39">
        <v>24480</v>
      </c>
      <c r="G4" s="39">
        <f t="shared" si="0"/>
        <v>0</v>
      </c>
      <c r="H4" s="39" t="s">
        <v>1018</v>
      </c>
      <c r="I4" s="95">
        <v>43839</v>
      </c>
      <c r="J4" s="39" t="s">
        <v>1019</v>
      </c>
    </row>
    <row r="5" spans="1:10" ht="15.75" customHeight="1">
      <c r="A5" s="91">
        <v>43836</v>
      </c>
      <c r="B5" s="48">
        <v>43831</v>
      </c>
      <c r="C5" s="39" t="s">
        <v>1013</v>
      </c>
      <c r="D5" s="39" t="s">
        <v>1020</v>
      </c>
      <c r="E5" s="39">
        <v>4700</v>
      </c>
      <c r="F5" s="39">
        <v>3500</v>
      </c>
      <c r="G5" s="39">
        <f t="shared" si="0"/>
        <v>-1200</v>
      </c>
      <c r="H5" s="39" t="s">
        <v>1021</v>
      </c>
      <c r="I5" s="95">
        <v>43836</v>
      </c>
      <c r="J5" s="39" t="s">
        <v>975</v>
      </c>
    </row>
    <row r="6" spans="1:10" ht="15.75" customHeight="1">
      <c r="A6" s="91">
        <v>43837</v>
      </c>
      <c r="B6" s="48">
        <v>43831</v>
      </c>
      <c r="C6" s="39" t="s">
        <v>1022</v>
      </c>
      <c r="D6" s="39" t="s">
        <v>1023</v>
      </c>
      <c r="E6" s="39">
        <v>1500</v>
      </c>
      <c r="F6" s="39"/>
      <c r="G6" s="39">
        <f t="shared" si="0"/>
        <v>-1500</v>
      </c>
      <c r="H6" s="39" t="s">
        <v>1015</v>
      </c>
      <c r="I6" s="95">
        <v>43837</v>
      </c>
      <c r="J6" s="39" t="s">
        <v>975</v>
      </c>
    </row>
    <row r="7" spans="1:10" ht="15.75" customHeight="1">
      <c r="A7" s="91">
        <v>43838</v>
      </c>
      <c r="B7" s="48">
        <v>43831</v>
      </c>
      <c r="C7" s="39" t="s">
        <v>1013</v>
      </c>
      <c r="D7" s="39" t="s">
        <v>1024</v>
      </c>
      <c r="E7" s="39">
        <v>1900</v>
      </c>
      <c r="F7" s="39"/>
      <c r="G7" s="39">
        <f t="shared" si="0"/>
        <v>-1900</v>
      </c>
      <c r="H7" s="39" t="s">
        <v>1015</v>
      </c>
      <c r="I7" s="95">
        <v>43838</v>
      </c>
      <c r="J7" s="39" t="s">
        <v>975</v>
      </c>
    </row>
    <row r="8" spans="1:10" ht="15.75" customHeight="1">
      <c r="A8" s="33">
        <v>43838</v>
      </c>
      <c r="B8" s="48">
        <v>43831</v>
      </c>
      <c r="C8" s="39" t="s">
        <v>1025</v>
      </c>
      <c r="D8" s="39" t="s">
        <v>1026</v>
      </c>
      <c r="E8" s="39">
        <v>200</v>
      </c>
      <c r="F8" s="39">
        <v>200</v>
      </c>
      <c r="G8" s="39">
        <f t="shared" si="0"/>
        <v>0</v>
      </c>
      <c r="H8" s="39" t="s">
        <v>1015</v>
      </c>
      <c r="I8" s="33">
        <v>43838</v>
      </c>
      <c r="J8" s="39" t="s">
        <v>1027</v>
      </c>
    </row>
    <row r="9" spans="1:10" ht="15.75" customHeight="1">
      <c r="A9" s="33">
        <v>43839</v>
      </c>
      <c r="B9" s="48">
        <v>43831</v>
      </c>
      <c r="C9" s="39" t="s">
        <v>1028</v>
      </c>
      <c r="D9" s="39" t="s">
        <v>1029</v>
      </c>
      <c r="E9" s="39">
        <v>1700</v>
      </c>
      <c r="F9" s="39">
        <v>1700</v>
      </c>
      <c r="G9">
        <f t="shared" si="0"/>
        <v>0</v>
      </c>
      <c r="H9" s="39" t="s">
        <v>1030</v>
      </c>
      <c r="I9" s="33">
        <v>43839</v>
      </c>
      <c r="J9" s="167" t="s">
        <v>1031</v>
      </c>
    </row>
    <row r="10" spans="1:10" ht="15.75" customHeight="1">
      <c r="A10" s="33">
        <v>43839</v>
      </c>
      <c r="B10" s="48">
        <v>43831</v>
      </c>
      <c r="C10" s="39" t="s">
        <v>1032</v>
      </c>
      <c r="D10" s="39" t="s">
        <v>1033</v>
      </c>
      <c r="E10" s="39">
        <v>15000</v>
      </c>
      <c r="F10" s="39">
        <v>15000</v>
      </c>
      <c r="G10">
        <f t="shared" si="0"/>
        <v>0</v>
      </c>
      <c r="H10" s="39" t="s">
        <v>1018</v>
      </c>
      <c r="I10" s="33">
        <v>43839</v>
      </c>
      <c r="J10" s="39" t="s">
        <v>1034</v>
      </c>
    </row>
    <row r="11" spans="1:10" ht="15.75" customHeight="1">
      <c r="A11" s="33">
        <v>43841</v>
      </c>
      <c r="B11" s="48">
        <v>43831</v>
      </c>
      <c r="C11" s="39" t="s">
        <v>1035</v>
      </c>
      <c r="D11" s="39" t="s">
        <v>1014</v>
      </c>
      <c r="E11" s="39">
        <v>350</v>
      </c>
      <c r="F11" s="39">
        <v>350</v>
      </c>
      <c r="G11">
        <f t="shared" si="0"/>
        <v>0</v>
      </c>
      <c r="H11" s="39" t="s">
        <v>1035</v>
      </c>
      <c r="I11" s="33">
        <v>43841</v>
      </c>
      <c r="J11" s="39" t="s">
        <v>1036</v>
      </c>
    </row>
    <row r="12" spans="1:10" ht="15.75" customHeight="1">
      <c r="A12" s="33">
        <v>43841</v>
      </c>
      <c r="B12" s="48">
        <v>43831</v>
      </c>
      <c r="C12" s="39" t="s">
        <v>1035</v>
      </c>
      <c r="D12" s="39" t="s">
        <v>1037</v>
      </c>
      <c r="E12" s="39">
        <v>200</v>
      </c>
      <c r="F12" s="39">
        <v>200</v>
      </c>
      <c r="G12">
        <f t="shared" si="0"/>
        <v>0</v>
      </c>
      <c r="H12" s="39" t="s">
        <v>1035</v>
      </c>
      <c r="I12" s="33">
        <v>43841</v>
      </c>
      <c r="J12" s="39" t="s">
        <v>1036</v>
      </c>
    </row>
    <row r="13" spans="1:10" ht="15.75" customHeight="1">
      <c r="A13" s="33">
        <v>43841</v>
      </c>
      <c r="B13" s="48">
        <v>44166</v>
      </c>
      <c r="C13" s="39" t="s">
        <v>1038</v>
      </c>
      <c r="D13" s="39" t="s">
        <v>1039</v>
      </c>
      <c r="E13" s="39">
        <v>19000</v>
      </c>
      <c r="F13" s="39">
        <v>19000</v>
      </c>
      <c r="G13">
        <f t="shared" si="0"/>
        <v>0</v>
      </c>
      <c r="H13" s="39" t="s">
        <v>1035</v>
      </c>
      <c r="I13" s="39" t="s">
        <v>1040</v>
      </c>
      <c r="J13" s="39" t="s">
        <v>1036</v>
      </c>
    </row>
    <row r="14" spans="1:10" ht="15.75" customHeight="1">
      <c r="A14" s="33">
        <v>43841</v>
      </c>
      <c r="B14" s="48">
        <v>44166</v>
      </c>
      <c r="C14" s="39" t="s">
        <v>1041</v>
      </c>
      <c r="D14" s="39" t="s">
        <v>1039</v>
      </c>
      <c r="E14" s="39">
        <v>10000</v>
      </c>
      <c r="F14" s="39">
        <v>10000</v>
      </c>
      <c r="G14">
        <f t="shared" si="0"/>
        <v>0</v>
      </c>
      <c r="H14" s="39" t="s">
        <v>1035</v>
      </c>
      <c r="I14" s="39" t="s">
        <v>1040</v>
      </c>
      <c r="J14" s="39" t="s">
        <v>1036</v>
      </c>
    </row>
    <row r="15" spans="1:10" ht="15.75" customHeight="1">
      <c r="A15" s="33">
        <v>43841</v>
      </c>
      <c r="B15" s="48">
        <v>43831</v>
      </c>
      <c r="C15" s="39" t="s">
        <v>1035</v>
      </c>
      <c r="D15" s="39" t="s">
        <v>1042</v>
      </c>
      <c r="E15" s="39">
        <v>1270</v>
      </c>
      <c r="F15" s="39">
        <v>1270</v>
      </c>
      <c r="G15">
        <f t="shared" si="0"/>
        <v>0</v>
      </c>
      <c r="H15" s="39" t="s">
        <v>1035</v>
      </c>
      <c r="I15" s="33">
        <v>43841</v>
      </c>
      <c r="J15" s="39" t="s">
        <v>1036</v>
      </c>
    </row>
    <row r="16" spans="1:10" ht="15.75" customHeight="1">
      <c r="A16" s="33">
        <v>43841</v>
      </c>
      <c r="B16" s="48">
        <v>43831</v>
      </c>
      <c r="C16" s="39" t="s">
        <v>1035</v>
      </c>
      <c r="D16" s="39" t="s">
        <v>1043</v>
      </c>
      <c r="E16" s="39">
        <v>700</v>
      </c>
      <c r="F16" s="39">
        <v>700</v>
      </c>
      <c r="G16">
        <f t="shared" si="0"/>
        <v>0</v>
      </c>
      <c r="H16" s="39" t="s">
        <v>1035</v>
      </c>
      <c r="I16" s="33">
        <v>43841</v>
      </c>
      <c r="J16" s="39" t="s">
        <v>1036</v>
      </c>
    </row>
    <row r="17" spans="1:10" ht="15.75" customHeight="1">
      <c r="A17" s="33">
        <v>43841</v>
      </c>
      <c r="B17" s="48">
        <v>43831</v>
      </c>
      <c r="C17" s="39" t="s">
        <v>1035</v>
      </c>
      <c r="D17" s="39" t="s">
        <v>1044</v>
      </c>
      <c r="E17" s="39">
        <v>820</v>
      </c>
      <c r="F17" s="39">
        <v>820</v>
      </c>
      <c r="G17">
        <f t="shared" si="0"/>
        <v>0</v>
      </c>
      <c r="H17" s="39" t="s">
        <v>1035</v>
      </c>
      <c r="I17" s="33">
        <v>43841</v>
      </c>
      <c r="J17" s="39" t="s">
        <v>1036</v>
      </c>
    </row>
    <row r="18" spans="1:10" ht="15.75" customHeight="1">
      <c r="A18" s="33">
        <v>43842</v>
      </c>
      <c r="B18" s="48">
        <v>44166</v>
      </c>
      <c r="C18" s="39" t="s">
        <v>1025</v>
      </c>
      <c r="D18" s="39" t="s">
        <v>1045</v>
      </c>
      <c r="E18" s="39">
        <v>17280</v>
      </c>
      <c r="F18" s="39">
        <v>15000</v>
      </c>
      <c r="G18">
        <f t="shared" si="0"/>
        <v>-2280</v>
      </c>
      <c r="H18" s="39" t="s">
        <v>1035</v>
      </c>
      <c r="I18" s="33">
        <v>43842</v>
      </c>
      <c r="J18" s="39" t="s">
        <v>1036</v>
      </c>
    </row>
    <row r="19" spans="1:10" ht="15.75" customHeight="1">
      <c r="A19" s="33">
        <v>43841</v>
      </c>
      <c r="B19" s="48">
        <v>43831</v>
      </c>
      <c r="C19" s="39" t="s">
        <v>1046</v>
      </c>
      <c r="D19" s="39" t="s">
        <v>1047</v>
      </c>
      <c r="F19" s="39">
        <v>4000</v>
      </c>
      <c r="G19">
        <f t="shared" si="0"/>
        <v>4000</v>
      </c>
      <c r="H19" s="39" t="s">
        <v>1015</v>
      </c>
      <c r="I19" s="33">
        <v>43841</v>
      </c>
      <c r="J19" s="39" t="s">
        <v>1048</v>
      </c>
    </row>
    <row r="20" spans="1:10" ht="15.75" customHeight="1">
      <c r="A20" s="33">
        <v>43843</v>
      </c>
      <c r="B20" s="48">
        <v>43831</v>
      </c>
      <c r="C20" s="39" t="s">
        <v>1049</v>
      </c>
      <c r="D20" s="39" t="s">
        <v>1050</v>
      </c>
      <c r="E20" s="39">
        <v>500</v>
      </c>
      <c r="F20" s="39">
        <v>500</v>
      </c>
      <c r="G20">
        <f t="shared" si="0"/>
        <v>0</v>
      </c>
      <c r="H20" s="39" t="s">
        <v>1051</v>
      </c>
      <c r="I20" s="33">
        <v>43843</v>
      </c>
      <c r="J20" s="39" t="s">
        <v>1052</v>
      </c>
    </row>
    <row r="21" spans="1:10" ht="15.75" customHeight="1">
      <c r="A21" s="33">
        <v>43844</v>
      </c>
      <c r="B21" s="48">
        <v>43831</v>
      </c>
      <c r="C21" s="39" t="s">
        <v>1053</v>
      </c>
      <c r="D21" s="39" t="s">
        <v>1054</v>
      </c>
      <c r="E21" s="39">
        <v>2000</v>
      </c>
      <c r="F21" s="39">
        <v>2000</v>
      </c>
      <c r="G21">
        <f t="shared" si="0"/>
        <v>0</v>
      </c>
      <c r="H21" s="39" t="s">
        <v>1035</v>
      </c>
      <c r="I21" s="33">
        <v>43844</v>
      </c>
      <c r="J21" s="39" t="s">
        <v>1055</v>
      </c>
    </row>
    <row r="22" spans="1:10" ht="15.75" customHeight="1">
      <c r="A22" s="33">
        <v>43844</v>
      </c>
      <c r="B22" s="48">
        <v>44166</v>
      </c>
      <c r="C22" s="39" t="s">
        <v>1025</v>
      </c>
      <c r="D22" s="39" t="s">
        <v>1056</v>
      </c>
      <c r="E22" s="39">
        <v>2000</v>
      </c>
      <c r="F22" s="39">
        <v>2000</v>
      </c>
      <c r="G22">
        <f t="shared" si="0"/>
        <v>0</v>
      </c>
      <c r="H22" s="39" t="s">
        <v>1015</v>
      </c>
      <c r="I22" s="33">
        <v>43844</v>
      </c>
      <c r="J22" s="39" t="s">
        <v>1057</v>
      </c>
    </row>
    <row r="23" spans="1:10" ht="15.75" customHeight="1">
      <c r="A23" s="33">
        <v>43844</v>
      </c>
      <c r="B23" s="48">
        <v>43831</v>
      </c>
      <c r="C23" s="39" t="s">
        <v>1025</v>
      </c>
      <c r="D23" s="39" t="s">
        <v>1058</v>
      </c>
      <c r="E23" s="39">
        <v>4000</v>
      </c>
      <c r="F23" s="39">
        <v>4000</v>
      </c>
      <c r="G23">
        <f t="shared" si="0"/>
        <v>0</v>
      </c>
      <c r="H23" s="39" t="s">
        <v>1015</v>
      </c>
      <c r="I23" s="33">
        <v>43844</v>
      </c>
      <c r="J23" s="39" t="s">
        <v>1057</v>
      </c>
    </row>
    <row r="24" spans="1:10" ht="15.75" customHeight="1">
      <c r="A24" s="33">
        <v>43837</v>
      </c>
      <c r="B24" s="48">
        <v>43831</v>
      </c>
      <c r="C24" s="39" t="s">
        <v>1025</v>
      </c>
      <c r="D24" s="39" t="s">
        <v>1058</v>
      </c>
      <c r="E24" s="39">
        <v>1500</v>
      </c>
      <c r="F24" s="39">
        <v>1500</v>
      </c>
      <c r="G24">
        <f t="shared" si="0"/>
        <v>0</v>
      </c>
      <c r="H24" s="39" t="s">
        <v>1059</v>
      </c>
      <c r="I24" s="33">
        <v>43837</v>
      </c>
      <c r="J24" s="39" t="s">
        <v>1060</v>
      </c>
    </row>
    <row r="25" spans="1:10" ht="15.75" customHeight="1">
      <c r="A25" s="33">
        <v>43838</v>
      </c>
      <c r="C25" s="39" t="s">
        <v>1061</v>
      </c>
      <c r="E25" s="39">
        <v>3000</v>
      </c>
      <c r="F25" s="39">
        <v>3000</v>
      </c>
      <c r="G25">
        <f t="shared" si="0"/>
        <v>0</v>
      </c>
      <c r="H25" s="39" t="s">
        <v>1062</v>
      </c>
      <c r="I25" s="33">
        <v>43838</v>
      </c>
    </row>
    <row r="26" spans="1:10" ht="15.75" customHeight="1">
      <c r="A26" s="33"/>
      <c r="C26" s="39" t="s">
        <v>1063</v>
      </c>
      <c r="E26" s="39">
        <v>3850</v>
      </c>
      <c r="F26" s="39">
        <v>385</v>
      </c>
      <c r="G26" s="39">
        <v>0</v>
      </c>
      <c r="H26" s="39" t="s">
        <v>1062</v>
      </c>
      <c r="I26" s="33"/>
    </row>
    <row r="27" spans="1:10" ht="15.75" customHeight="1">
      <c r="A27" s="33">
        <v>43847</v>
      </c>
      <c r="B27" s="48">
        <v>43831</v>
      </c>
      <c r="C27" s="39" t="s">
        <v>1025</v>
      </c>
      <c r="D27" s="39" t="s">
        <v>1058</v>
      </c>
      <c r="E27" s="39">
        <v>1000</v>
      </c>
      <c r="F27" s="39">
        <v>1000</v>
      </c>
      <c r="G27">
        <f t="shared" ref="G27:G67" si="1">F27-E27</f>
        <v>0</v>
      </c>
      <c r="H27" s="39" t="s">
        <v>1015</v>
      </c>
      <c r="I27" s="33">
        <v>43847</v>
      </c>
      <c r="J27" s="39" t="s">
        <v>1064</v>
      </c>
    </row>
    <row r="28" spans="1:10" ht="15.75" customHeight="1">
      <c r="A28" s="33">
        <v>43849</v>
      </c>
      <c r="B28" s="48">
        <v>43831</v>
      </c>
      <c r="C28" s="39" t="s">
        <v>1065</v>
      </c>
      <c r="D28" s="39" t="s">
        <v>1066</v>
      </c>
      <c r="E28" s="39">
        <v>5000</v>
      </c>
      <c r="F28" s="39">
        <v>5000</v>
      </c>
      <c r="G28">
        <f t="shared" si="1"/>
        <v>0</v>
      </c>
      <c r="H28" s="39" t="s">
        <v>1015</v>
      </c>
      <c r="I28" s="33">
        <v>43849</v>
      </c>
      <c r="J28" s="39" t="s">
        <v>1067</v>
      </c>
    </row>
    <row r="29" spans="1:10" ht="15.75" customHeight="1">
      <c r="A29" s="33">
        <v>43849</v>
      </c>
      <c r="B29" s="48">
        <v>43831</v>
      </c>
      <c r="C29" s="39" t="s">
        <v>1068</v>
      </c>
      <c r="D29" s="39" t="s">
        <v>1069</v>
      </c>
      <c r="E29" s="39">
        <v>2500</v>
      </c>
      <c r="F29" s="39">
        <v>2500</v>
      </c>
      <c r="G29">
        <f t="shared" si="1"/>
        <v>0</v>
      </c>
      <c r="H29" s="39" t="s">
        <v>1015</v>
      </c>
      <c r="I29" s="33">
        <v>43849</v>
      </c>
      <c r="J29" s="39" t="s">
        <v>1067</v>
      </c>
    </row>
    <row r="30" spans="1:10" ht="15.75" customHeight="1">
      <c r="A30" s="33">
        <v>43849</v>
      </c>
      <c r="B30" s="48">
        <v>43831</v>
      </c>
      <c r="C30" s="39" t="s">
        <v>1070</v>
      </c>
      <c r="D30" s="39" t="s">
        <v>1066</v>
      </c>
      <c r="E30" s="39">
        <v>500</v>
      </c>
      <c r="F30" s="39">
        <v>500</v>
      </c>
      <c r="G30">
        <f t="shared" si="1"/>
        <v>0</v>
      </c>
      <c r="H30" s="39" t="s">
        <v>1015</v>
      </c>
      <c r="I30" s="33">
        <v>43849</v>
      </c>
      <c r="J30" s="39" t="s">
        <v>1067</v>
      </c>
    </row>
    <row r="31" spans="1:10" ht="15.75" customHeight="1">
      <c r="A31" s="33">
        <v>43849</v>
      </c>
      <c r="B31" s="48">
        <v>43831</v>
      </c>
      <c r="C31" s="39" t="s">
        <v>1071</v>
      </c>
      <c r="D31" s="39" t="s">
        <v>1072</v>
      </c>
      <c r="E31" s="39">
        <v>200</v>
      </c>
      <c r="F31" s="39">
        <v>200</v>
      </c>
      <c r="G31">
        <f t="shared" si="1"/>
        <v>0</v>
      </c>
      <c r="H31" s="39" t="s">
        <v>1073</v>
      </c>
      <c r="I31" s="33">
        <v>43849</v>
      </c>
      <c r="J31" s="39" t="s">
        <v>1074</v>
      </c>
    </row>
    <row r="32" spans="1:10" ht="15.75" customHeight="1">
      <c r="A32" s="33">
        <v>43849</v>
      </c>
      <c r="B32" s="48">
        <v>43831</v>
      </c>
      <c r="C32" s="39" t="s">
        <v>1071</v>
      </c>
      <c r="D32" s="39" t="s">
        <v>1075</v>
      </c>
      <c r="E32" s="39">
        <v>700</v>
      </c>
      <c r="F32" s="39">
        <v>700</v>
      </c>
      <c r="G32">
        <f t="shared" si="1"/>
        <v>0</v>
      </c>
      <c r="H32" s="39" t="s">
        <v>1073</v>
      </c>
      <c r="I32" s="33">
        <v>43849</v>
      </c>
      <c r="J32" s="39" t="s">
        <v>1074</v>
      </c>
    </row>
    <row r="33" spans="1:10" ht="15.75" customHeight="1">
      <c r="A33" s="33">
        <v>43849</v>
      </c>
      <c r="B33" s="48">
        <v>43831</v>
      </c>
      <c r="C33" s="39" t="s">
        <v>1047</v>
      </c>
      <c r="D33" s="39" t="s">
        <v>1047</v>
      </c>
      <c r="F33" s="39">
        <v>2000</v>
      </c>
      <c r="G33">
        <f t="shared" si="1"/>
        <v>2000</v>
      </c>
      <c r="H33" s="39" t="s">
        <v>1015</v>
      </c>
      <c r="I33" s="33">
        <v>43849</v>
      </c>
      <c r="J33" s="39" t="s">
        <v>1067</v>
      </c>
    </row>
    <row r="34" spans="1:10" ht="15.75" customHeight="1">
      <c r="A34" s="33">
        <v>43850</v>
      </c>
      <c r="B34" s="48">
        <v>43831</v>
      </c>
      <c r="C34" s="39" t="s">
        <v>1071</v>
      </c>
      <c r="D34" s="39" t="s">
        <v>1076</v>
      </c>
      <c r="E34" s="39">
        <v>400</v>
      </c>
      <c r="F34" s="39">
        <v>400</v>
      </c>
      <c r="G34">
        <f t="shared" si="1"/>
        <v>0</v>
      </c>
      <c r="H34" s="39" t="s">
        <v>1073</v>
      </c>
      <c r="I34" s="33">
        <v>43850</v>
      </c>
      <c r="J34" s="39" t="s">
        <v>1074</v>
      </c>
    </row>
    <row r="35" spans="1:10" ht="15.75" customHeight="1">
      <c r="A35" s="33">
        <v>43851</v>
      </c>
      <c r="B35" s="48">
        <v>43831</v>
      </c>
      <c r="C35" s="39" t="s">
        <v>1069</v>
      </c>
      <c r="D35" s="39" t="s">
        <v>1077</v>
      </c>
      <c r="E35" s="39">
        <v>3000</v>
      </c>
      <c r="F35" s="39">
        <v>3000</v>
      </c>
      <c r="G35">
        <f t="shared" si="1"/>
        <v>0</v>
      </c>
      <c r="H35" s="39" t="s">
        <v>1015</v>
      </c>
      <c r="I35" s="33">
        <v>43851</v>
      </c>
      <c r="J35" s="39" t="s">
        <v>1067</v>
      </c>
    </row>
    <row r="36" spans="1:10" ht="15.75" customHeight="1">
      <c r="A36" s="33">
        <v>43853</v>
      </c>
      <c r="B36" s="48">
        <v>43831</v>
      </c>
      <c r="C36" s="39" t="s">
        <v>1066</v>
      </c>
      <c r="D36" s="39" t="s">
        <v>1078</v>
      </c>
      <c r="E36" s="39">
        <v>600</v>
      </c>
      <c r="F36" s="39">
        <v>600</v>
      </c>
      <c r="G36">
        <f t="shared" si="1"/>
        <v>0</v>
      </c>
      <c r="H36" s="39" t="s">
        <v>1015</v>
      </c>
      <c r="I36" s="33">
        <v>43853</v>
      </c>
      <c r="J36" s="39" t="s">
        <v>1067</v>
      </c>
    </row>
    <row r="37" spans="1:10" ht="15.75" customHeight="1">
      <c r="A37" s="33">
        <v>43853</v>
      </c>
      <c r="B37" s="48">
        <v>43831</v>
      </c>
      <c r="C37" s="39" t="s">
        <v>1079</v>
      </c>
      <c r="D37" s="39" t="s">
        <v>1058</v>
      </c>
      <c r="E37" s="39">
        <v>1000</v>
      </c>
      <c r="F37" s="39">
        <v>1000</v>
      </c>
      <c r="G37">
        <f t="shared" si="1"/>
        <v>0</v>
      </c>
      <c r="H37" s="39" t="s">
        <v>1015</v>
      </c>
      <c r="I37" s="33">
        <v>43853</v>
      </c>
      <c r="J37" s="39" t="s">
        <v>1080</v>
      </c>
    </row>
    <row r="38" spans="1:10" ht="15.75" customHeight="1">
      <c r="A38" s="33">
        <v>43854</v>
      </c>
      <c r="B38" s="48">
        <v>43831</v>
      </c>
      <c r="C38" s="39" t="s">
        <v>1079</v>
      </c>
      <c r="D38" s="39" t="s">
        <v>1058</v>
      </c>
      <c r="E38" s="39">
        <v>8000</v>
      </c>
      <c r="F38" s="39">
        <v>8000</v>
      </c>
      <c r="G38">
        <f t="shared" si="1"/>
        <v>0</v>
      </c>
      <c r="H38" s="39" t="s">
        <v>1015</v>
      </c>
      <c r="I38" s="33">
        <v>43854</v>
      </c>
      <c r="J38" s="39" t="s">
        <v>1081</v>
      </c>
    </row>
    <row r="39" spans="1:10" ht="15.75" customHeight="1">
      <c r="A39" s="33">
        <v>43855</v>
      </c>
      <c r="B39" s="48">
        <v>43831</v>
      </c>
      <c r="C39" s="39" t="s">
        <v>1079</v>
      </c>
      <c r="D39" s="39" t="s">
        <v>1058</v>
      </c>
      <c r="E39" s="39">
        <v>2000</v>
      </c>
      <c r="F39" s="39">
        <v>2000</v>
      </c>
      <c r="G39">
        <f t="shared" si="1"/>
        <v>0</v>
      </c>
      <c r="H39" s="39" t="s">
        <v>1015</v>
      </c>
      <c r="I39" s="33">
        <v>43855</v>
      </c>
      <c r="J39" s="39" t="s">
        <v>1081</v>
      </c>
    </row>
    <row r="40" spans="1:10" ht="15.75" customHeight="1">
      <c r="A40" s="33">
        <v>43855</v>
      </c>
      <c r="B40" s="48">
        <v>43831</v>
      </c>
      <c r="C40" s="39" t="s">
        <v>1069</v>
      </c>
      <c r="D40" s="39" t="s">
        <v>1082</v>
      </c>
      <c r="E40" s="39">
        <v>400</v>
      </c>
      <c r="F40" s="39">
        <v>400</v>
      </c>
      <c r="G40">
        <f t="shared" si="1"/>
        <v>0</v>
      </c>
      <c r="H40" s="39" t="s">
        <v>1015</v>
      </c>
      <c r="I40" s="33">
        <v>43855</v>
      </c>
      <c r="J40" s="39" t="s">
        <v>1067</v>
      </c>
    </row>
    <row r="41" spans="1:10" ht="15.75" customHeight="1">
      <c r="A41" s="33">
        <v>43854</v>
      </c>
      <c r="B41" s="48">
        <v>43831</v>
      </c>
      <c r="C41" s="39" t="s">
        <v>1069</v>
      </c>
      <c r="D41" s="39" t="s">
        <v>1083</v>
      </c>
      <c r="E41" s="39">
        <v>500</v>
      </c>
      <c r="F41" s="39">
        <v>500</v>
      </c>
      <c r="G41">
        <f t="shared" si="1"/>
        <v>0</v>
      </c>
      <c r="H41" s="39" t="s">
        <v>1015</v>
      </c>
      <c r="I41" s="33">
        <v>43854</v>
      </c>
      <c r="J41" s="39" t="s">
        <v>1084</v>
      </c>
    </row>
    <row r="42" spans="1:10" ht="15.75" customHeight="1">
      <c r="A42" s="33">
        <v>43854</v>
      </c>
      <c r="B42" s="48">
        <v>43831</v>
      </c>
      <c r="C42" s="39" t="s">
        <v>1085</v>
      </c>
      <c r="D42" s="39" t="s">
        <v>1086</v>
      </c>
      <c r="E42" s="39">
        <v>500</v>
      </c>
      <c r="F42" s="39">
        <v>500</v>
      </c>
      <c r="G42">
        <f t="shared" si="1"/>
        <v>0</v>
      </c>
      <c r="H42" s="39" t="s">
        <v>1015</v>
      </c>
      <c r="I42" s="33">
        <v>43854</v>
      </c>
      <c r="J42" s="39" t="s">
        <v>1087</v>
      </c>
    </row>
    <row r="43" spans="1:10" ht="15.75" customHeight="1">
      <c r="A43" s="33">
        <v>43855</v>
      </c>
      <c r="B43" s="48">
        <v>43831</v>
      </c>
      <c r="C43" s="39" t="s">
        <v>1047</v>
      </c>
      <c r="D43" s="39" t="s">
        <v>1047</v>
      </c>
      <c r="E43" s="39">
        <v>1300</v>
      </c>
      <c r="F43" s="39">
        <v>1500</v>
      </c>
      <c r="G43">
        <f t="shared" si="1"/>
        <v>200</v>
      </c>
      <c r="H43" s="39" t="s">
        <v>1088</v>
      </c>
      <c r="I43" s="33">
        <v>43855</v>
      </c>
      <c r="J43" s="39" t="s">
        <v>1067</v>
      </c>
    </row>
    <row r="44" spans="1:10" ht="15.75" customHeight="1">
      <c r="A44" s="33">
        <v>43855</v>
      </c>
      <c r="B44" s="48">
        <v>43831</v>
      </c>
      <c r="C44" s="39" t="s">
        <v>1089</v>
      </c>
      <c r="D44" s="39" t="s">
        <v>1090</v>
      </c>
      <c r="E44" s="39">
        <v>5500</v>
      </c>
      <c r="F44" s="39">
        <v>5500</v>
      </c>
      <c r="G44">
        <f t="shared" si="1"/>
        <v>0</v>
      </c>
      <c r="H44" s="39" t="s">
        <v>1015</v>
      </c>
      <c r="I44" s="33">
        <v>43855</v>
      </c>
      <c r="J44" s="39" t="s">
        <v>1091</v>
      </c>
    </row>
    <row r="45" spans="1:10" ht="15.75" customHeight="1">
      <c r="A45" s="33">
        <v>43855</v>
      </c>
      <c r="B45" s="48">
        <v>43831</v>
      </c>
      <c r="C45" s="39" t="s">
        <v>1092</v>
      </c>
      <c r="D45" s="39"/>
      <c r="E45" s="39">
        <v>9700</v>
      </c>
      <c r="F45" s="39">
        <v>9700</v>
      </c>
      <c r="G45">
        <f t="shared" si="1"/>
        <v>0</v>
      </c>
      <c r="H45" s="39" t="s">
        <v>1015</v>
      </c>
      <c r="I45" s="33">
        <v>43855</v>
      </c>
      <c r="J45" s="39" t="s">
        <v>1093</v>
      </c>
    </row>
    <row r="46" spans="1:10" ht="15.75" customHeight="1">
      <c r="A46" s="33">
        <v>43856</v>
      </c>
      <c r="B46" s="48">
        <v>43831</v>
      </c>
      <c r="C46" s="39" t="s">
        <v>1066</v>
      </c>
      <c r="D46" s="39" t="s">
        <v>1094</v>
      </c>
      <c r="E46" s="39">
        <v>3500</v>
      </c>
      <c r="F46" s="39">
        <v>3500</v>
      </c>
      <c r="G46">
        <f t="shared" si="1"/>
        <v>0</v>
      </c>
      <c r="H46" s="39" t="s">
        <v>1015</v>
      </c>
      <c r="I46" s="33">
        <v>43856</v>
      </c>
      <c r="J46" s="39" t="s">
        <v>806</v>
      </c>
    </row>
    <row r="47" spans="1:10" ht="15.75" customHeight="1">
      <c r="A47" s="33">
        <v>43856</v>
      </c>
      <c r="B47" s="48">
        <v>43831</v>
      </c>
      <c r="C47" s="39" t="s">
        <v>1095</v>
      </c>
      <c r="D47" s="39" t="s">
        <v>1096</v>
      </c>
      <c r="E47" s="39">
        <v>500</v>
      </c>
      <c r="F47" s="39">
        <v>500</v>
      </c>
      <c r="G47">
        <f t="shared" si="1"/>
        <v>0</v>
      </c>
      <c r="H47" s="39" t="s">
        <v>1015</v>
      </c>
      <c r="I47" s="33">
        <v>43856</v>
      </c>
      <c r="J47" s="39" t="s">
        <v>806</v>
      </c>
    </row>
    <row r="48" spans="1:10" ht="13">
      <c r="A48" s="33">
        <v>43856</v>
      </c>
      <c r="B48" s="48">
        <v>43831</v>
      </c>
      <c r="C48" s="39" t="s">
        <v>1069</v>
      </c>
      <c r="D48" s="39" t="s">
        <v>1097</v>
      </c>
      <c r="E48" s="39">
        <v>2900</v>
      </c>
      <c r="F48" s="39">
        <v>4000</v>
      </c>
      <c r="G48">
        <f t="shared" si="1"/>
        <v>1100</v>
      </c>
      <c r="H48" s="39" t="s">
        <v>1015</v>
      </c>
      <c r="I48" s="33">
        <v>43856</v>
      </c>
      <c r="J48" s="39" t="s">
        <v>812</v>
      </c>
    </row>
    <row r="49" spans="1:10" ht="13">
      <c r="A49" s="33">
        <v>43856</v>
      </c>
      <c r="B49" s="48"/>
      <c r="C49" s="39" t="s">
        <v>1069</v>
      </c>
      <c r="D49" s="39" t="s">
        <v>1072</v>
      </c>
      <c r="E49" s="39">
        <v>220</v>
      </c>
      <c r="G49">
        <f t="shared" si="1"/>
        <v>-220</v>
      </c>
      <c r="H49" s="39" t="s">
        <v>1073</v>
      </c>
      <c r="I49" s="33">
        <v>43856</v>
      </c>
      <c r="J49" s="39"/>
    </row>
    <row r="50" spans="1:10" ht="13">
      <c r="A50" s="33">
        <v>43856</v>
      </c>
      <c r="B50" s="48"/>
      <c r="C50" s="39" t="s">
        <v>1066</v>
      </c>
      <c r="D50" s="39" t="s">
        <v>1098</v>
      </c>
      <c r="E50" s="39">
        <v>500</v>
      </c>
      <c r="G50">
        <f t="shared" si="1"/>
        <v>-500</v>
      </c>
      <c r="H50" s="39" t="s">
        <v>1073</v>
      </c>
      <c r="I50" s="33">
        <v>43856</v>
      </c>
      <c r="J50" s="39"/>
    </row>
    <row r="51" spans="1:10" ht="13">
      <c r="A51" s="33">
        <v>43856</v>
      </c>
      <c r="B51" s="48"/>
      <c r="C51" s="39" t="s">
        <v>1069</v>
      </c>
      <c r="D51" s="39" t="s">
        <v>1099</v>
      </c>
      <c r="E51" s="39">
        <v>210</v>
      </c>
      <c r="F51" s="39"/>
      <c r="G51">
        <f t="shared" si="1"/>
        <v>-210</v>
      </c>
      <c r="H51" s="39" t="s">
        <v>1073</v>
      </c>
      <c r="I51" s="33">
        <v>43856</v>
      </c>
      <c r="J51" s="39"/>
    </row>
    <row r="52" spans="1:10" ht="13">
      <c r="A52" s="33">
        <v>43856</v>
      </c>
      <c r="B52" s="48"/>
      <c r="C52" s="39" t="s">
        <v>1069</v>
      </c>
      <c r="D52" s="39" t="s">
        <v>1100</v>
      </c>
      <c r="E52" s="39">
        <v>400</v>
      </c>
      <c r="F52" s="39"/>
      <c r="G52">
        <f t="shared" si="1"/>
        <v>-400</v>
      </c>
      <c r="H52" s="39" t="s">
        <v>1073</v>
      </c>
      <c r="I52" s="33">
        <v>43856</v>
      </c>
      <c r="J52" s="39"/>
    </row>
    <row r="53" spans="1:10" ht="13">
      <c r="A53" s="33">
        <v>43856</v>
      </c>
      <c r="B53" s="48"/>
      <c r="C53" s="39" t="s">
        <v>1069</v>
      </c>
      <c r="D53" s="39" t="s">
        <v>1101</v>
      </c>
      <c r="E53" s="39">
        <v>100</v>
      </c>
      <c r="F53" s="39"/>
      <c r="G53">
        <f t="shared" si="1"/>
        <v>-100</v>
      </c>
      <c r="H53" s="39" t="s">
        <v>1073</v>
      </c>
      <c r="I53" s="33">
        <v>43856</v>
      </c>
      <c r="J53" s="39"/>
    </row>
    <row r="54" spans="1:10" ht="13">
      <c r="A54" s="33">
        <v>43856</v>
      </c>
      <c r="B54" s="48">
        <v>43831</v>
      </c>
      <c r="C54" s="39" t="s">
        <v>1069</v>
      </c>
      <c r="D54" s="39" t="s">
        <v>1102</v>
      </c>
      <c r="E54" s="39">
        <v>330</v>
      </c>
      <c r="F54" s="39">
        <v>330</v>
      </c>
      <c r="G54">
        <f t="shared" si="1"/>
        <v>0</v>
      </c>
      <c r="H54" s="39" t="s">
        <v>1013</v>
      </c>
      <c r="I54" s="33">
        <v>43856</v>
      </c>
      <c r="J54" s="39" t="s">
        <v>1103</v>
      </c>
    </row>
    <row r="55" spans="1:10" ht="13">
      <c r="B55" s="48">
        <v>43800</v>
      </c>
      <c r="C55" s="39" t="s">
        <v>1069</v>
      </c>
      <c r="D55" s="39" t="s">
        <v>1104</v>
      </c>
      <c r="E55" s="39">
        <v>6388</v>
      </c>
      <c r="F55" s="39">
        <v>6388</v>
      </c>
      <c r="G55">
        <f t="shared" si="1"/>
        <v>0</v>
      </c>
      <c r="H55" s="39" t="s">
        <v>1015</v>
      </c>
      <c r="J55" s="39" t="s">
        <v>1105</v>
      </c>
    </row>
    <row r="56" spans="1:10" ht="13">
      <c r="A56" s="33">
        <v>43858</v>
      </c>
      <c r="B56" s="48">
        <v>43831</v>
      </c>
      <c r="C56" s="39" t="s">
        <v>1039</v>
      </c>
      <c r="D56" s="39" t="s">
        <v>1090</v>
      </c>
      <c r="E56" s="39">
        <v>3500</v>
      </c>
      <c r="F56" s="39">
        <v>3500</v>
      </c>
      <c r="G56">
        <f t="shared" si="1"/>
        <v>0</v>
      </c>
      <c r="H56" s="39" t="s">
        <v>1015</v>
      </c>
      <c r="I56" s="33">
        <v>43858</v>
      </c>
      <c r="J56" s="39" t="s">
        <v>1106</v>
      </c>
    </row>
    <row r="57" spans="1:10" ht="13">
      <c r="A57" s="33">
        <v>43858</v>
      </c>
      <c r="B57" s="48">
        <v>43831</v>
      </c>
      <c r="C57" s="39" t="s">
        <v>1069</v>
      </c>
      <c r="D57" s="39" t="s">
        <v>1107</v>
      </c>
      <c r="E57" s="39">
        <v>2500</v>
      </c>
      <c r="F57" s="39">
        <v>2500</v>
      </c>
      <c r="G57">
        <f t="shared" si="1"/>
        <v>0</v>
      </c>
      <c r="H57" s="39" t="s">
        <v>1015</v>
      </c>
      <c r="I57" s="33">
        <v>43858</v>
      </c>
      <c r="J57" s="39" t="s">
        <v>1108</v>
      </c>
    </row>
    <row r="58" spans="1:10" ht="13">
      <c r="A58" s="33">
        <v>43858</v>
      </c>
      <c r="B58" s="48">
        <v>43831</v>
      </c>
      <c r="C58" s="39" t="s">
        <v>1069</v>
      </c>
      <c r="D58" s="39" t="s">
        <v>1109</v>
      </c>
      <c r="F58" s="39">
        <v>5000</v>
      </c>
      <c r="G58">
        <f t="shared" si="1"/>
        <v>5000</v>
      </c>
      <c r="H58" s="39" t="s">
        <v>1015</v>
      </c>
      <c r="I58" s="33">
        <v>43858</v>
      </c>
      <c r="J58" s="39" t="s">
        <v>1067</v>
      </c>
    </row>
    <row r="59" spans="1:10" ht="13">
      <c r="A59" s="33">
        <v>43858</v>
      </c>
      <c r="B59" s="48">
        <v>43831</v>
      </c>
      <c r="C59" s="39" t="s">
        <v>1066</v>
      </c>
      <c r="D59" s="39" t="s">
        <v>1110</v>
      </c>
      <c r="E59" s="39">
        <v>500</v>
      </c>
      <c r="F59" s="39">
        <v>500</v>
      </c>
      <c r="G59">
        <f t="shared" si="1"/>
        <v>0</v>
      </c>
      <c r="H59" s="39" t="s">
        <v>1015</v>
      </c>
      <c r="I59" s="33">
        <v>43858</v>
      </c>
      <c r="J59" s="39" t="s">
        <v>1111</v>
      </c>
    </row>
    <row r="60" spans="1:10" ht="13">
      <c r="A60" s="33">
        <v>43857</v>
      </c>
      <c r="B60" s="48">
        <v>43831</v>
      </c>
      <c r="C60" s="39" t="s">
        <v>1069</v>
      </c>
      <c r="D60" s="39" t="s">
        <v>1112</v>
      </c>
      <c r="E60" s="39">
        <v>1200</v>
      </c>
      <c r="F60" s="39">
        <v>1200</v>
      </c>
      <c r="G60">
        <f t="shared" si="1"/>
        <v>0</v>
      </c>
      <c r="H60" s="39" t="s">
        <v>1015</v>
      </c>
      <c r="I60" s="33">
        <v>43858</v>
      </c>
      <c r="J60" s="39" t="s">
        <v>806</v>
      </c>
    </row>
    <row r="61" spans="1:10" ht="13">
      <c r="A61" s="33">
        <v>43857</v>
      </c>
      <c r="B61" s="48">
        <v>43831</v>
      </c>
      <c r="C61" s="39" t="s">
        <v>1066</v>
      </c>
      <c r="D61" s="39" t="s">
        <v>1113</v>
      </c>
      <c r="E61" s="39">
        <v>900</v>
      </c>
      <c r="G61">
        <f t="shared" si="1"/>
        <v>-900</v>
      </c>
    </row>
    <row r="62" spans="1:10" ht="13">
      <c r="A62" s="33">
        <v>43859</v>
      </c>
      <c r="B62" s="48">
        <v>43831</v>
      </c>
      <c r="C62" s="39" t="s">
        <v>1069</v>
      </c>
      <c r="D62" s="39" t="s">
        <v>1114</v>
      </c>
      <c r="E62" s="39">
        <v>1300</v>
      </c>
      <c r="G62">
        <f t="shared" si="1"/>
        <v>-1300</v>
      </c>
      <c r="H62" s="39" t="s">
        <v>1015</v>
      </c>
      <c r="I62" s="33">
        <v>43859</v>
      </c>
      <c r="J62" s="39" t="s">
        <v>1067</v>
      </c>
    </row>
    <row r="63" spans="1:10" ht="13">
      <c r="A63" s="33">
        <v>43861</v>
      </c>
      <c r="B63" s="48">
        <v>43831</v>
      </c>
      <c r="C63" s="39" t="s">
        <v>1032</v>
      </c>
      <c r="D63" s="39" t="s">
        <v>1115</v>
      </c>
      <c r="E63" s="39">
        <v>8000</v>
      </c>
      <c r="F63" s="39">
        <v>8000</v>
      </c>
      <c r="G63">
        <f t="shared" si="1"/>
        <v>0</v>
      </c>
      <c r="H63" s="39" t="s">
        <v>1018</v>
      </c>
      <c r="I63" s="33">
        <v>43861</v>
      </c>
      <c r="J63" s="39" t="s">
        <v>1034</v>
      </c>
    </row>
    <row r="64" spans="1:10" ht="13">
      <c r="A64" s="33">
        <v>43864</v>
      </c>
      <c r="B64" s="48">
        <v>43831</v>
      </c>
      <c r="C64" s="39" t="s">
        <v>1116</v>
      </c>
      <c r="D64" s="39" t="s">
        <v>1117</v>
      </c>
      <c r="E64">
        <f>6*1250</f>
        <v>7500</v>
      </c>
      <c r="F64" s="39">
        <v>7500</v>
      </c>
      <c r="G64">
        <f t="shared" si="1"/>
        <v>0</v>
      </c>
      <c r="H64" s="39" t="s">
        <v>1015</v>
      </c>
      <c r="I64" s="33">
        <v>43864</v>
      </c>
      <c r="J64" s="39" t="s">
        <v>1118</v>
      </c>
    </row>
    <row r="65" spans="1:10" ht="13">
      <c r="A65" s="33">
        <v>43863</v>
      </c>
      <c r="B65" s="48">
        <v>43831</v>
      </c>
      <c r="C65" s="39" t="s">
        <v>1119</v>
      </c>
      <c r="D65" s="39" t="s">
        <v>1120</v>
      </c>
      <c r="E65" s="39">
        <v>1237440</v>
      </c>
      <c r="F65" s="39">
        <v>1237440</v>
      </c>
      <c r="G65">
        <f t="shared" si="1"/>
        <v>0</v>
      </c>
      <c r="H65" s="39" t="s">
        <v>1018</v>
      </c>
    </row>
    <row r="66" spans="1:10" ht="13">
      <c r="C66" s="39" t="s">
        <v>1121</v>
      </c>
      <c r="D66" s="39" t="s">
        <v>1122</v>
      </c>
      <c r="E66" s="39">
        <f>315000-12000-63435</f>
        <v>239565</v>
      </c>
      <c r="F66" s="39">
        <v>239565</v>
      </c>
      <c r="G66">
        <f t="shared" si="1"/>
        <v>0</v>
      </c>
      <c r="H66" s="39" t="s">
        <v>1018</v>
      </c>
    </row>
    <row r="67" spans="1:10" ht="13">
      <c r="B67" s="48">
        <v>43831</v>
      </c>
      <c r="C67" s="39" t="s">
        <v>1039</v>
      </c>
      <c r="D67" s="39" t="s">
        <v>1123</v>
      </c>
      <c r="E67" s="39">
        <v>15000</v>
      </c>
      <c r="F67" s="39">
        <v>15000</v>
      </c>
      <c r="G67">
        <f t="shared" si="1"/>
        <v>0</v>
      </c>
      <c r="H67" s="39" t="s">
        <v>1073</v>
      </c>
      <c r="I67" s="33">
        <v>43865</v>
      </c>
      <c r="J67" s="39" t="s">
        <v>1027</v>
      </c>
    </row>
    <row r="68" spans="1:10" ht="13">
      <c r="B68" s="48">
        <v>43831</v>
      </c>
      <c r="C68" s="39" t="s">
        <v>1039</v>
      </c>
      <c r="D68" s="39" t="s">
        <v>1124</v>
      </c>
      <c r="E68" s="39">
        <v>7000</v>
      </c>
      <c r="F68" s="39">
        <v>7000</v>
      </c>
      <c r="H68" s="39" t="s">
        <v>1015</v>
      </c>
      <c r="I68" s="33">
        <v>43865</v>
      </c>
      <c r="J68" s="39" t="s">
        <v>1111</v>
      </c>
    </row>
    <row r="69" spans="1:10" ht="13">
      <c r="C69" s="39" t="s">
        <v>1125</v>
      </c>
      <c r="D69" s="39" t="s">
        <v>1126</v>
      </c>
      <c r="E69" s="39">
        <v>145108</v>
      </c>
      <c r="F69" s="39">
        <v>145108</v>
      </c>
      <c r="G69">
        <f>F69-E69</f>
        <v>0</v>
      </c>
      <c r="H69" s="39" t="s">
        <v>1018</v>
      </c>
      <c r="J69" s="39" t="s">
        <v>1127</v>
      </c>
    </row>
    <row r="70" spans="1:10" ht="13">
      <c r="C70" s="39" t="s">
        <v>1128</v>
      </c>
      <c r="D70" s="39" t="s">
        <v>1129</v>
      </c>
      <c r="E70" s="39">
        <v>50180</v>
      </c>
      <c r="F70" s="39">
        <v>50180</v>
      </c>
      <c r="H70" s="39" t="s">
        <v>1018</v>
      </c>
      <c r="J70" s="39" t="s">
        <v>1130</v>
      </c>
    </row>
    <row r="71" spans="1:10" ht="13">
      <c r="G71">
        <f>F71-E71</f>
        <v>0</v>
      </c>
    </row>
    <row r="72" spans="1:10" ht="13">
      <c r="D72" s="72" t="s">
        <v>36</v>
      </c>
      <c r="E72" s="94">
        <f t="shared" ref="E72:G72" si="2">SUM(E3:E71)</f>
        <v>1894891</v>
      </c>
      <c r="F72" s="94">
        <f t="shared" si="2"/>
        <v>1893816</v>
      </c>
      <c r="G72" s="94">
        <f t="shared" si="2"/>
        <v>2390</v>
      </c>
    </row>
    <row r="75" spans="1:10" ht="16">
      <c r="A75" s="191" t="s">
        <v>1131</v>
      </c>
      <c r="B75" s="186"/>
      <c r="C75" s="186"/>
      <c r="D75" s="186"/>
      <c r="E75" s="186"/>
      <c r="F75" s="186"/>
      <c r="G75" s="186"/>
      <c r="H75" s="186"/>
      <c r="I75" s="186"/>
      <c r="J75" s="186"/>
    </row>
    <row r="76" spans="1:10" ht="13">
      <c r="A76" s="89" t="s">
        <v>1006</v>
      </c>
      <c r="B76" s="89" t="s">
        <v>1007</v>
      </c>
      <c r="C76" s="89" t="s">
        <v>976</v>
      </c>
      <c r="D76" s="89" t="s">
        <v>218</v>
      </c>
      <c r="E76" s="89" t="s">
        <v>2</v>
      </c>
      <c r="F76" s="89"/>
      <c r="G76" s="89"/>
      <c r="H76" s="89" t="s">
        <v>1010</v>
      </c>
      <c r="I76" s="89" t="s">
        <v>1011</v>
      </c>
      <c r="J76" s="89" t="s">
        <v>1012</v>
      </c>
    </row>
    <row r="77" spans="1:10" ht="13">
      <c r="A77" s="33">
        <v>43850</v>
      </c>
      <c r="B77" s="48">
        <v>43831</v>
      </c>
      <c r="C77" s="39" t="s">
        <v>1132</v>
      </c>
      <c r="D77" s="39" t="s">
        <v>1132</v>
      </c>
      <c r="E77" s="39">
        <v>1500</v>
      </c>
      <c r="H77" s="39" t="s">
        <v>1133</v>
      </c>
      <c r="I77" s="95"/>
      <c r="J77" s="39" t="s">
        <v>61</v>
      </c>
    </row>
    <row r="78" spans="1:10" ht="13">
      <c r="A78" s="33">
        <v>43831</v>
      </c>
      <c r="B78" s="39" t="s">
        <v>1134</v>
      </c>
      <c r="C78" s="39" t="s">
        <v>1135</v>
      </c>
      <c r="D78" s="39" t="s">
        <v>1136</v>
      </c>
      <c r="E78" s="39">
        <v>1280</v>
      </c>
      <c r="H78" s="39" t="s">
        <v>1133</v>
      </c>
    </row>
    <row r="79" spans="1:10" ht="13">
      <c r="C79" s="39" t="s">
        <v>1137</v>
      </c>
      <c r="D79" s="39" t="s">
        <v>1136</v>
      </c>
      <c r="E79" s="39">
        <v>250</v>
      </c>
      <c r="H79" s="39" t="s">
        <v>1133</v>
      </c>
    </row>
    <row r="80" spans="1:10" ht="13">
      <c r="D80" s="39" t="s">
        <v>1138</v>
      </c>
      <c r="E80" s="39">
        <v>6500</v>
      </c>
      <c r="H80" s="39" t="s">
        <v>1133</v>
      </c>
    </row>
    <row r="81" spans="4:8" ht="13">
      <c r="D81" s="39" t="s">
        <v>1139</v>
      </c>
      <c r="E81" s="39">
        <v>250</v>
      </c>
      <c r="H81" s="39" t="s">
        <v>1133</v>
      </c>
    </row>
    <row r="82" spans="4:8" ht="13">
      <c r="D82" s="39" t="s">
        <v>1140</v>
      </c>
      <c r="E82" s="39">
        <v>100</v>
      </c>
      <c r="H82" s="39" t="s">
        <v>1133</v>
      </c>
    </row>
    <row r="83" spans="4:8" ht="13">
      <c r="D83" s="39" t="s">
        <v>1141</v>
      </c>
      <c r="E83" s="39">
        <v>2400</v>
      </c>
      <c r="H83" s="39" t="s">
        <v>1133</v>
      </c>
    </row>
    <row r="84" spans="4:8" ht="13">
      <c r="D84" s="39" t="s">
        <v>1142</v>
      </c>
      <c r="E84" s="39">
        <v>5000</v>
      </c>
      <c r="H84" s="39" t="s">
        <v>1133</v>
      </c>
    </row>
    <row r="85" spans="4:8" ht="13">
      <c r="D85" s="39" t="s">
        <v>1140</v>
      </c>
      <c r="E85" s="39">
        <v>300</v>
      </c>
      <c r="H85" s="39" t="s">
        <v>1133</v>
      </c>
    </row>
    <row r="86" spans="4:8" ht="13">
      <c r="D86" s="39" t="s">
        <v>1143</v>
      </c>
      <c r="E86" s="39">
        <v>200</v>
      </c>
      <c r="H86" s="39" t="s">
        <v>1133</v>
      </c>
    </row>
    <row r="87" spans="4:8" ht="13">
      <c r="D87" s="39" t="s">
        <v>1144</v>
      </c>
      <c r="E87" s="39">
        <v>350</v>
      </c>
      <c r="H87" s="39" t="s">
        <v>1133</v>
      </c>
    </row>
    <row r="88" spans="4:8" ht="13">
      <c r="D88" s="39" t="s">
        <v>1145</v>
      </c>
      <c r="E88" s="39">
        <v>2750</v>
      </c>
      <c r="H88" s="39" t="s">
        <v>1133</v>
      </c>
    </row>
    <row r="89" spans="4:8" ht="13">
      <c r="D89" s="39" t="s">
        <v>1146</v>
      </c>
      <c r="E89" s="39">
        <v>200</v>
      </c>
      <c r="H89" s="39" t="s">
        <v>1133</v>
      </c>
    </row>
    <row r="90" spans="4:8" ht="13">
      <c r="D90" s="39" t="s">
        <v>1147</v>
      </c>
      <c r="E90" s="39">
        <v>3750</v>
      </c>
      <c r="H90" s="39" t="s">
        <v>1133</v>
      </c>
    </row>
    <row r="91" spans="4:8" ht="13">
      <c r="D91" s="39" t="s">
        <v>1148</v>
      </c>
      <c r="E91" s="39">
        <v>150</v>
      </c>
      <c r="H91" s="39" t="s">
        <v>1133</v>
      </c>
    </row>
    <row r="92" spans="4:8" ht="13">
      <c r="D92" s="39" t="s">
        <v>1149</v>
      </c>
      <c r="E92" s="39">
        <v>4500</v>
      </c>
      <c r="H92" s="39" t="s">
        <v>1133</v>
      </c>
    </row>
    <row r="93" spans="4:8" ht="13">
      <c r="D93" s="39" t="s">
        <v>1150</v>
      </c>
      <c r="E93" s="39">
        <v>5000</v>
      </c>
      <c r="H93" s="39" t="s">
        <v>1133</v>
      </c>
    </row>
    <row r="98" spans="5:5" ht="13">
      <c r="E98" s="94">
        <f>SUM(E77:E97)</f>
        <v>34480</v>
      </c>
    </row>
  </sheetData>
  <mergeCells count="2">
    <mergeCell ref="A1:J1"/>
    <mergeCell ref="A75:J7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32"/>
  <sheetViews>
    <sheetView workbookViewId="0">
      <selection sqref="A1:G1"/>
    </sheetView>
  </sheetViews>
  <sheetFormatPr baseColWidth="10" defaultColWidth="14.5" defaultRowHeight="15.75" customHeight="1"/>
  <cols>
    <col min="1" max="1" width="25" customWidth="1"/>
    <col min="2" max="2" width="16" customWidth="1"/>
    <col min="8" max="8" width="38" customWidth="1"/>
  </cols>
  <sheetData>
    <row r="1" spans="1:8">
      <c r="A1" s="192" t="s">
        <v>1152</v>
      </c>
      <c r="B1" s="186"/>
      <c r="C1" s="186"/>
      <c r="D1" s="186"/>
      <c r="E1" s="186"/>
      <c r="F1" s="186"/>
      <c r="G1" s="186"/>
    </row>
    <row r="2" spans="1:8" ht="15.75" customHeight="1">
      <c r="A2" s="162" t="s">
        <v>1153</v>
      </c>
      <c r="B2" s="162" t="s">
        <v>1154</v>
      </c>
      <c r="C2" s="162" t="s">
        <v>1039</v>
      </c>
      <c r="D2" s="162" t="s">
        <v>1155</v>
      </c>
      <c r="E2" s="162" t="s">
        <v>1156</v>
      </c>
      <c r="F2" s="162" t="s">
        <v>72</v>
      </c>
      <c r="G2" s="162" t="s">
        <v>1157</v>
      </c>
      <c r="H2" s="39" t="s">
        <v>982</v>
      </c>
    </row>
    <row r="3" spans="1:8" ht="15.75" customHeight="1">
      <c r="A3" s="39" t="s">
        <v>1025</v>
      </c>
      <c r="B3" s="39" t="s">
        <v>1151</v>
      </c>
      <c r="C3" s="34">
        <v>50000</v>
      </c>
      <c r="D3" s="39">
        <v>30500</v>
      </c>
      <c r="E3" s="39">
        <f>B32</f>
        <v>2220</v>
      </c>
      <c r="F3" s="39">
        <v>17000</v>
      </c>
      <c r="G3" s="34">
        <f t="shared" ref="G3:G7" si="0">(C3-D3-E3)-F3</f>
        <v>280</v>
      </c>
    </row>
    <row r="4" spans="1:8" ht="15.75" customHeight="1">
      <c r="A4" s="39" t="s">
        <v>1013</v>
      </c>
      <c r="B4" s="39" t="s">
        <v>1158</v>
      </c>
      <c r="C4" s="34">
        <v>10000</v>
      </c>
      <c r="D4" s="39">
        <v>0</v>
      </c>
      <c r="E4">
        <f>B25</f>
        <v>24750</v>
      </c>
      <c r="G4" s="34">
        <f t="shared" si="0"/>
        <v>-14750</v>
      </c>
      <c r="H4" s="39" t="s">
        <v>1159</v>
      </c>
    </row>
    <row r="5" spans="1:8" ht="15.75" customHeight="1">
      <c r="A5" s="39" t="s">
        <v>1160</v>
      </c>
      <c r="B5" s="39" t="s">
        <v>1095</v>
      </c>
      <c r="C5" s="39">
        <v>19000</v>
      </c>
      <c r="D5" s="39">
        <v>0</v>
      </c>
      <c r="E5" s="39">
        <v>0</v>
      </c>
      <c r="F5" s="39">
        <v>19000</v>
      </c>
      <c r="G5" s="39">
        <f t="shared" si="0"/>
        <v>0</v>
      </c>
      <c r="H5" s="39" t="s">
        <v>1161</v>
      </c>
    </row>
    <row r="6" spans="1:8" ht="15.75" customHeight="1">
      <c r="A6" s="39" t="s">
        <v>1162</v>
      </c>
      <c r="B6" s="39" t="s">
        <v>1095</v>
      </c>
      <c r="C6" s="34">
        <v>10000</v>
      </c>
      <c r="D6" s="39">
        <v>0</v>
      </c>
      <c r="E6" s="39">
        <v>0</v>
      </c>
      <c r="F6" s="39">
        <v>10000</v>
      </c>
      <c r="G6" s="34">
        <f t="shared" si="0"/>
        <v>0</v>
      </c>
      <c r="H6" s="39" t="s">
        <v>1163</v>
      </c>
    </row>
    <row r="7" spans="1:8" ht="15.75" customHeight="1">
      <c r="A7" s="39" t="s">
        <v>1022</v>
      </c>
      <c r="B7" s="39" t="s">
        <v>1066</v>
      </c>
      <c r="C7" s="39">
        <v>0</v>
      </c>
      <c r="G7" s="39">
        <f t="shared" si="0"/>
        <v>0</v>
      </c>
    </row>
    <row r="8" spans="1:8" ht="15.75" customHeight="1">
      <c r="A8" s="39" t="s">
        <v>1035</v>
      </c>
      <c r="B8" s="39" t="s">
        <v>1164</v>
      </c>
      <c r="D8" s="39">
        <v>1000</v>
      </c>
      <c r="G8" s="39">
        <v>0</v>
      </c>
      <c r="H8" s="39" t="s">
        <v>1165</v>
      </c>
    </row>
    <row r="10" spans="1:8" ht="15.75" customHeight="1">
      <c r="A10" s="72" t="s">
        <v>36</v>
      </c>
      <c r="B10" s="94"/>
      <c r="C10" s="94"/>
      <c r="D10" s="94"/>
      <c r="E10" s="94"/>
      <c r="F10" s="94"/>
      <c r="G10" s="168">
        <f>SUM(G3:G9)</f>
        <v>-14470</v>
      </c>
    </row>
    <row r="18" spans="1:3" ht="15.75" customHeight="1">
      <c r="A18" s="72" t="s">
        <v>1166</v>
      </c>
    </row>
    <row r="19" spans="1:3" ht="15.75" customHeight="1">
      <c r="A19" s="39" t="s">
        <v>1167</v>
      </c>
      <c r="B19" s="39">
        <v>6000</v>
      </c>
    </row>
    <row r="20" spans="1:3" ht="15.75" customHeight="1">
      <c r="A20" s="39" t="s">
        <v>1168</v>
      </c>
      <c r="B20" s="39">
        <v>5000</v>
      </c>
    </row>
    <row r="21" spans="1:3" ht="15.75" customHeight="1">
      <c r="A21" s="39" t="s">
        <v>1169</v>
      </c>
      <c r="B21" s="39">
        <v>750</v>
      </c>
    </row>
    <row r="22" spans="1:3" ht="15.75" customHeight="1">
      <c r="A22" s="39" t="s">
        <v>1170</v>
      </c>
      <c r="B22" s="39">
        <v>1000</v>
      </c>
    </row>
    <row r="23" spans="1:3" ht="15.75" customHeight="1">
      <c r="A23" s="39" t="s">
        <v>1171</v>
      </c>
      <c r="B23" s="39">
        <v>6000</v>
      </c>
    </row>
    <row r="24" spans="1:3" ht="15.75" customHeight="1">
      <c r="A24" s="39" t="s">
        <v>1172</v>
      </c>
      <c r="B24" s="39">
        <v>6000</v>
      </c>
    </row>
    <row r="25" spans="1:3" ht="15.75" customHeight="1">
      <c r="B25" s="94">
        <f>SUM(B19:B24)</f>
        <v>24750</v>
      </c>
    </row>
    <row r="28" spans="1:3" ht="15.75" customHeight="1">
      <c r="A28" s="72" t="s">
        <v>1173</v>
      </c>
    </row>
    <row r="29" spans="1:3" ht="15.75" customHeight="1">
      <c r="A29" s="39" t="s">
        <v>1174</v>
      </c>
      <c r="B29" s="39">
        <f>200+500</f>
        <v>700</v>
      </c>
    </row>
    <row r="30" spans="1:3" ht="15.75" customHeight="1">
      <c r="A30" s="39" t="s">
        <v>1175</v>
      </c>
      <c r="B30" s="39">
        <v>20</v>
      </c>
      <c r="C30" s="39" t="s">
        <v>1176</v>
      </c>
    </row>
    <row r="31" spans="1:3" ht="15.75" customHeight="1">
      <c r="A31" s="39" t="s">
        <v>1177</v>
      </c>
      <c r="B31" s="39">
        <v>1500</v>
      </c>
    </row>
    <row r="32" spans="1:3" ht="15.75" customHeight="1">
      <c r="B32" s="94">
        <f>SUM(B29:B31)</f>
        <v>2220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B2:F113"/>
  <sheetViews>
    <sheetView workbookViewId="0"/>
  </sheetViews>
  <sheetFormatPr baseColWidth="10" defaultColWidth="14.5" defaultRowHeight="15.75" customHeight="1"/>
  <sheetData>
    <row r="2" spans="2:6" ht="15.75" customHeight="1">
      <c r="B2" s="39">
        <v>6000</v>
      </c>
      <c r="C2" s="39" t="s">
        <v>1178</v>
      </c>
      <c r="E2" s="39">
        <v>5500</v>
      </c>
      <c r="F2" s="39" t="s">
        <v>1178</v>
      </c>
    </row>
    <row r="3" spans="2:6" ht="15.75" customHeight="1">
      <c r="B3" s="24">
        <v>6000</v>
      </c>
      <c r="C3" s="39" t="s">
        <v>1178</v>
      </c>
      <c r="E3" s="39">
        <v>5500</v>
      </c>
      <c r="F3" s="39" t="s">
        <v>1178</v>
      </c>
    </row>
    <row r="4" spans="2:6" ht="15.75" customHeight="1">
      <c r="B4" s="39">
        <v>5000</v>
      </c>
      <c r="C4" s="53">
        <v>921721056338</v>
      </c>
      <c r="E4" s="39">
        <v>5500</v>
      </c>
      <c r="F4" s="39" t="s">
        <v>1178</v>
      </c>
    </row>
    <row r="5" spans="2:6" ht="15.75" customHeight="1">
      <c r="B5" s="39">
        <v>5000</v>
      </c>
      <c r="C5" s="53">
        <v>921719680144</v>
      </c>
      <c r="E5" s="39">
        <v>8000</v>
      </c>
      <c r="F5" s="39" t="s">
        <v>1178</v>
      </c>
    </row>
    <row r="6" spans="2:6" ht="15.75" customHeight="1">
      <c r="B6" s="39">
        <v>5000</v>
      </c>
      <c r="C6" s="39">
        <v>921722207345</v>
      </c>
      <c r="E6" s="39">
        <v>8000</v>
      </c>
      <c r="F6" s="53">
        <v>921828810574</v>
      </c>
    </row>
    <row r="7" spans="2:6" ht="15.75" customHeight="1">
      <c r="B7" s="39">
        <v>5000</v>
      </c>
      <c r="C7" s="53">
        <v>921721911986</v>
      </c>
      <c r="E7" s="39">
        <v>6500</v>
      </c>
      <c r="F7" s="39" t="s">
        <v>1179</v>
      </c>
    </row>
    <row r="8" spans="2:6" ht="15.75" customHeight="1">
      <c r="B8" s="39">
        <v>6000</v>
      </c>
      <c r="C8" s="169">
        <v>921672935215</v>
      </c>
      <c r="E8" s="39">
        <v>8000</v>
      </c>
      <c r="F8" s="39" t="s">
        <v>1179</v>
      </c>
    </row>
    <row r="9" spans="2:6" ht="15.75" customHeight="1">
      <c r="B9" s="39">
        <v>6000</v>
      </c>
      <c r="C9" s="169">
        <v>921536837105</v>
      </c>
      <c r="E9" s="39">
        <v>8000</v>
      </c>
      <c r="F9" s="39" t="s">
        <v>1179</v>
      </c>
    </row>
    <row r="10" spans="2:6" ht="15.75" customHeight="1">
      <c r="B10" s="39">
        <v>6000</v>
      </c>
      <c r="C10" s="39" t="s">
        <v>1178</v>
      </c>
      <c r="E10" s="39">
        <v>6000</v>
      </c>
      <c r="F10" s="170"/>
    </row>
    <row r="11" spans="2:6" ht="15.75" customHeight="1">
      <c r="B11" s="39">
        <v>6000</v>
      </c>
      <c r="C11" s="171">
        <v>921622174069</v>
      </c>
      <c r="E11" s="39">
        <v>6000</v>
      </c>
      <c r="F11" s="172" t="s">
        <v>1180</v>
      </c>
    </row>
    <row r="12" spans="2:6" ht="15.75" customHeight="1">
      <c r="B12" s="39">
        <v>6000</v>
      </c>
      <c r="C12" s="53">
        <v>921721290456</v>
      </c>
      <c r="E12" s="39">
        <v>6000</v>
      </c>
      <c r="F12" s="39" t="s">
        <v>1178</v>
      </c>
    </row>
    <row r="13" spans="2:6" ht="15.75" customHeight="1">
      <c r="B13" s="39">
        <v>6000</v>
      </c>
      <c r="C13" s="53">
        <v>921721124883</v>
      </c>
      <c r="E13" s="39">
        <v>6000</v>
      </c>
      <c r="F13" s="39" t="s">
        <v>1178</v>
      </c>
    </row>
    <row r="14" spans="2:6" ht="15.75" customHeight="1">
      <c r="B14" s="39">
        <v>6000</v>
      </c>
      <c r="C14" s="53">
        <v>921819663027</v>
      </c>
      <c r="E14" s="39">
        <v>6000</v>
      </c>
      <c r="F14" s="39" t="s">
        <v>1178</v>
      </c>
    </row>
    <row r="15" spans="2:6" ht="15.75" customHeight="1">
      <c r="B15" s="39">
        <v>6000</v>
      </c>
      <c r="C15" s="53">
        <v>921360809102</v>
      </c>
      <c r="E15" s="39">
        <v>8000</v>
      </c>
      <c r="F15" s="39" t="s">
        <v>1178</v>
      </c>
    </row>
    <row r="16" spans="2:6" ht="15.75" customHeight="1">
      <c r="B16" s="39">
        <v>5000</v>
      </c>
      <c r="C16" s="53">
        <v>921721186414</v>
      </c>
      <c r="E16" s="39">
        <v>8000</v>
      </c>
      <c r="F16" s="39" t="s">
        <v>1178</v>
      </c>
    </row>
    <row r="17" spans="2:6" ht="15.75" customHeight="1">
      <c r="B17" s="39">
        <v>5000</v>
      </c>
      <c r="C17" s="53">
        <v>921809187588</v>
      </c>
      <c r="E17" s="39">
        <v>8000</v>
      </c>
      <c r="F17" s="172" t="s">
        <v>1181</v>
      </c>
    </row>
    <row r="18" spans="2:6" ht="15.75" customHeight="1">
      <c r="B18" s="39">
        <v>5000</v>
      </c>
      <c r="C18" s="53">
        <v>921721200849</v>
      </c>
      <c r="E18" s="39">
        <v>8000</v>
      </c>
      <c r="F18" s="170"/>
    </row>
    <row r="19" spans="2:6" ht="15.75" customHeight="1">
      <c r="B19" s="39">
        <v>5000</v>
      </c>
      <c r="C19" s="39" t="s">
        <v>1178</v>
      </c>
      <c r="E19" s="39">
        <v>5000</v>
      </c>
      <c r="F19" s="173">
        <v>921513031933</v>
      </c>
    </row>
    <row r="20" spans="2:6" ht="15.75" customHeight="1">
      <c r="B20" s="39">
        <v>5000</v>
      </c>
      <c r="C20" s="53">
        <v>921808745889</v>
      </c>
      <c r="E20" s="39">
        <v>5000</v>
      </c>
      <c r="F20" s="174">
        <v>921539051850</v>
      </c>
    </row>
    <row r="21" spans="2:6" ht="15.75" customHeight="1">
      <c r="B21" s="39">
        <v>5000</v>
      </c>
      <c r="C21" s="53">
        <v>921844650855</v>
      </c>
      <c r="E21" s="39">
        <v>6000</v>
      </c>
      <c r="F21" s="53">
        <v>921952422206</v>
      </c>
    </row>
    <row r="22" spans="2:6" ht="15.75" customHeight="1">
      <c r="B22" s="39">
        <v>5000</v>
      </c>
      <c r="C22" s="39" t="s">
        <v>1178</v>
      </c>
      <c r="E22" s="39">
        <v>6000</v>
      </c>
      <c r="F22" s="53">
        <v>921938702388</v>
      </c>
    </row>
    <row r="23" spans="2:6" ht="15.75" customHeight="1">
      <c r="B23" s="39">
        <v>5000</v>
      </c>
      <c r="C23" s="39" t="s">
        <v>1178</v>
      </c>
      <c r="E23" s="39">
        <v>6000</v>
      </c>
      <c r="F23" s="39" t="s">
        <v>1178</v>
      </c>
    </row>
    <row r="24" spans="2:6" ht="15.75" customHeight="1">
      <c r="B24" s="39">
        <v>6000</v>
      </c>
      <c r="C24" s="175">
        <v>921622188991</v>
      </c>
      <c r="E24" s="39">
        <v>8000</v>
      </c>
      <c r="F24" s="53">
        <v>921822393836</v>
      </c>
    </row>
    <row r="25" spans="2:6" ht="15.75" customHeight="1">
      <c r="B25" s="39">
        <v>6000</v>
      </c>
      <c r="C25" s="53">
        <v>921718388615</v>
      </c>
      <c r="E25" s="39">
        <v>8000</v>
      </c>
      <c r="F25" s="176">
        <v>922314684912</v>
      </c>
    </row>
    <row r="26" spans="2:6">
      <c r="B26" s="39">
        <v>6000</v>
      </c>
      <c r="C26" s="53">
        <v>921776898629</v>
      </c>
      <c r="E26" s="39">
        <v>8000</v>
      </c>
      <c r="F26" s="177">
        <v>921763037554</v>
      </c>
    </row>
    <row r="27" spans="2:6" ht="15.75" customHeight="1">
      <c r="B27" s="39">
        <v>6000</v>
      </c>
      <c r="C27" s="39" t="s">
        <v>1178</v>
      </c>
      <c r="E27" s="39">
        <v>8000</v>
      </c>
      <c r="F27" s="70" t="s">
        <v>1182</v>
      </c>
    </row>
    <row r="28" spans="2:6">
      <c r="B28" s="39">
        <v>8000</v>
      </c>
      <c r="C28" s="39" t="s">
        <v>1178</v>
      </c>
      <c r="E28" s="39">
        <v>5000</v>
      </c>
      <c r="F28" s="177">
        <v>921336003123</v>
      </c>
    </row>
    <row r="29" spans="2:6" ht="15.75" customHeight="1">
      <c r="B29" s="39">
        <v>8000</v>
      </c>
      <c r="C29" s="39" t="s">
        <v>1178</v>
      </c>
      <c r="E29" s="39">
        <v>5000</v>
      </c>
      <c r="F29" s="174">
        <v>922213334473</v>
      </c>
    </row>
    <row r="30" spans="2:6" ht="15.75" customHeight="1">
      <c r="B30" s="39">
        <v>5000</v>
      </c>
      <c r="C30" s="39" t="s">
        <v>1178</v>
      </c>
      <c r="E30" s="39">
        <v>5000</v>
      </c>
      <c r="F30" s="39" t="s">
        <v>1178</v>
      </c>
    </row>
    <row r="31" spans="2:6" ht="15.75" customHeight="1">
      <c r="B31" s="39">
        <v>5000</v>
      </c>
      <c r="C31" s="53">
        <v>921919310977</v>
      </c>
      <c r="E31" s="39">
        <v>5000</v>
      </c>
      <c r="F31" s="39" t="s">
        <v>1178</v>
      </c>
    </row>
    <row r="32" spans="2:6" ht="15.75" customHeight="1">
      <c r="B32" s="39">
        <v>5000</v>
      </c>
      <c r="C32" s="39" t="s">
        <v>1178</v>
      </c>
      <c r="E32" s="39">
        <v>6000</v>
      </c>
      <c r="F32" s="53">
        <v>921824095216</v>
      </c>
    </row>
    <row r="33" spans="2:6">
      <c r="B33" s="39">
        <v>8000</v>
      </c>
      <c r="C33" s="169">
        <v>921457036055</v>
      </c>
      <c r="E33" s="39">
        <v>6000</v>
      </c>
      <c r="F33" s="177">
        <v>921810386143</v>
      </c>
    </row>
    <row r="34" spans="2:6" ht="15.75" customHeight="1">
      <c r="B34" s="39">
        <v>8000</v>
      </c>
      <c r="C34" s="175">
        <v>921708850143</v>
      </c>
      <c r="E34" s="39">
        <v>6000</v>
      </c>
      <c r="F34" s="39" t="s">
        <v>1178</v>
      </c>
    </row>
    <row r="35" spans="2:6" ht="15.75" customHeight="1">
      <c r="B35" s="39">
        <v>8000</v>
      </c>
      <c r="C35" s="178">
        <v>921708070082</v>
      </c>
      <c r="E35" s="39">
        <v>6000</v>
      </c>
      <c r="F35" s="53">
        <v>921814191792</v>
      </c>
    </row>
    <row r="36" spans="2:6" ht="15.75" customHeight="1">
      <c r="B36" s="39">
        <v>8000</v>
      </c>
      <c r="C36" s="39" t="s">
        <v>1178</v>
      </c>
      <c r="E36" s="39">
        <v>6000</v>
      </c>
      <c r="F36" s="173">
        <v>921814132670</v>
      </c>
    </row>
    <row r="37" spans="2:6" ht="15.75" customHeight="1">
      <c r="B37" s="39">
        <v>8000</v>
      </c>
      <c r="C37" s="39" t="s">
        <v>1178</v>
      </c>
      <c r="E37" s="39">
        <v>6000</v>
      </c>
      <c r="F37" s="53">
        <v>921984295676</v>
      </c>
    </row>
    <row r="38" spans="2:6" ht="15.75" customHeight="1">
      <c r="B38" s="22">
        <v>6000</v>
      </c>
      <c r="C38" s="53">
        <v>921520241001</v>
      </c>
      <c r="E38" s="39">
        <v>16000</v>
      </c>
      <c r="F38" s="39" t="s">
        <v>1178</v>
      </c>
    </row>
    <row r="39" spans="2:6" ht="15.75" customHeight="1">
      <c r="B39" s="22">
        <v>6000</v>
      </c>
      <c r="C39" s="53">
        <v>921517645407</v>
      </c>
      <c r="E39" s="39">
        <v>6000</v>
      </c>
      <c r="F39" s="53">
        <v>921721095184</v>
      </c>
    </row>
    <row r="40" spans="2:6" ht="15.75" customHeight="1">
      <c r="B40" s="22">
        <v>6000</v>
      </c>
      <c r="C40" s="169">
        <v>921520239117</v>
      </c>
      <c r="E40" s="39">
        <v>6000</v>
      </c>
      <c r="F40" s="53">
        <v>921519177068</v>
      </c>
    </row>
    <row r="41" spans="2:6" ht="15.75" customHeight="1">
      <c r="B41" s="22">
        <v>8000</v>
      </c>
      <c r="C41" s="39" t="s">
        <v>1178</v>
      </c>
      <c r="E41" s="39">
        <v>6000</v>
      </c>
      <c r="F41" s="53">
        <v>921721413465</v>
      </c>
    </row>
    <row r="42" spans="2:6" ht="15.75" customHeight="1">
      <c r="B42" s="39">
        <v>8000</v>
      </c>
      <c r="C42" s="53">
        <v>921617394623</v>
      </c>
      <c r="E42" s="39">
        <v>6000</v>
      </c>
      <c r="F42" s="53">
        <v>921542252989</v>
      </c>
    </row>
    <row r="43" spans="2:6" ht="15.75" customHeight="1">
      <c r="B43" s="22">
        <v>5000</v>
      </c>
      <c r="C43" s="39" t="s">
        <v>1178</v>
      </c>
      <c r="E43" s="39">
        <v>6000</v>
      </c>
      <c r="F43" s="53">
        <v>921921553613</v>
      </c>
    </row>
    <row r="44" spans="2:6" ht="15.75" customHeight="1">
      <c r="B44" s="22">
        <v>5000</v>
      </c>
      <c r="C44" s="39" t="s">
        <v>1178</v>
      </c>
      <c r="E44" s="39">
        <v>6500</v>
      </c>
      <c r="F44" s="39" t="s">
        <v>1178</v>
      </c>
    </row>
    <row r="45" spans="2:6" ht="15.75" customHeight="1">
      <c r="B45" s="22">
        <v>5000</v>
      </c>
      <c r="C45" s="39" t="s">
        <v>1178</v>
      </c>
      <c r="E45" s="22">
        <v>16000</v>
      </c>
      <c r="F45" s="39" t="s">
        <v>1178</v>
      </c>
    </row>
    <row r="46" spans="2:6" ht="15.75" customHeight="1">
      <c r="B46" s="22">
        <v>5000</v>
      </c>
      <c r="C46" s="39" t="s">
        <v>1178</v>
      </c>
      <c r="E46" s="39">
        <v>5000</v>
      </c>
      <c r="F46" s="39" t="s">
        <v>1178</v>
      </c>
    </row>
    <row r="47" spans="2:6" ht="15.75" customHeight="1">
      <c r="B47" s="39">
        <v>6000</v>
      </c>
      <c r="C47" s="53">
        <v>921821155186</v>
      </c>
      <c r="E47" s="39">
        <v>5000</v>
      </c>
      <c r="F47" s="39" t="s">
        <v>1178</v>
      </c>
    </row>
    <row r="48" spans="2:6" ht="15">
      <c r="B48" s="39">
        <v>6000</v>
      </c>
      <c r="C48" s="53">
        <v>921809835936</v>
      </c>
      <c r="E48" s="39">
        <v>5000</v>
      </c>
      <c r="F48" s="179">
        <v>921923684471</v>
      </c>
    </row>
    <row r="49" spans="2:6" ht="15">
      <c r="B49" s="39">
        <v>6000</v>
      </c>
      <c r="C49" s="53">
        <v>921734615692</v>
      </c>
      <c r="E49" s="39">
        <v>5000</v>
      </c>
      <c r="F49" s="179">
        <v>921923684471</v>
      </c>
    </row>
    <row r="50" spans="2:6" ht="15">
      <c r="B50" s="22">
        <v>6000</v>
      </c>
      <c r="C50" s="180">
        <v>921222334429</v>
      </c>
      <c r="E50" s="22">
        <v>8000</v>
      </c>
      <c r="F50" s="176">
        <v>922044853028</v>
      </c>
    </row>
    <row r="51" spans="2:6" ht="15">
      <c r="B51" s="22">
        <v>6000</v>
      </c>
      <c r="C51" s="180">
        <v>921222334429</v>
      </c>
      <c r="E51" s="39">
        <v>8000</v>
      </c>
      <c r="F51" s="174">
        <v>922088964963</v>
      </c>
    </row>
    <row r="52" spans="2:6" ht="15">
      <c r="B52" s="22">
        <v>8000</v>
      </c>
      <c r="C52" s="39" t="s">
        <v>1178</v>
      </c>
      <c r="E52" s="39">
        <v>5000</v>
      </c>
      <c r="F52" s="53">
        <v>921419294508</v>
      </c>
    </row>
    <row r="53" spans="2:6" ht="15">
      <c r="B53" s="22">
        <v>8000</v>
      </c>
      <c r="C53" s="39" t="s">
        <v>1178</v>
      </c>
      <c r="E53" s="39">
        <v>5000</v>
      </c>
      <c r="F53" s="181">
        <v>921908932660</v>
      </c>
    </row>
    <row r="54" spans="2:6" ht="15">
      <c r="B54" s="39">
        <v>5000</v>
      </c>
      <c r="C54" s="53">
        <v>921760319392</v>
      </c>
      <c r="E54" s="39">
        <v>5000</v>
      </c>
      <c r="F54" s="181">
        <v>921908932660</v>
      </c>
    </row>
    <row r="55" spans="2:6" ht="15">
      <c r="B55" s="39">
        <v>6000</v>
      </c>
      <c r="C55" s="53">
        <v>921517661581</v>
      </c>
      <c r="E55" s="39">
        <v>5000</v>
      </c>
      <c r="F55" s="116">
        <v>921260572970</v>
      </c>
    </row>
    <row r="56" spans="2:6" ht="15">
      <c r="B56" s="39">
        <v>7660</v>
      </c>
      <c r="C56" s="169">
        <v>921336667030</v>
      </c>
      <c r="E56" s="39">
        <v>8000</v>
      </c>
      <c r="F56" s="174">
        <v>922022425716</v>
      </c>
    </row>
    <row r="57" spans="2:6" ht="15">
      <c r="B57" s="39">
        <v>6000</v>
      </c>
      <c r="C57" s="53">
        <v>921809110500</v>
      </c>
      <c r="E57" s="39">
        <v>8000</v>
      </c>
      <c r="F57" s="39" t="s">
        <v>1178</v>
      </c>
    </row>
    <row r="58" spans="2:6" ht="15">
      <c r="B58" s="39">
        <v>5000</v>
      </c>
      <c r="C58" s="53">
        <v>921609592639</v>
      </c>
      <c r="E58" s="39">
        <v>8000</v>
      </c>
      <c r="F58" s="174">
        <v>921510273359</v>
      </c>
    </row>
    <row r="59" spans="2:6" ht="15">
      <c r="B59" s="39">
        <v>5000</v>
      </c>
      <c r="C59" s="53">
        <v>921857986492</v>
      </c>
      <c r="E59" s="39">
        <v>8000</v>
      </c>
      <c r="F59" s="39" t="s">
        <v>1178</v>
      </c>
    </row>
    <row r="60" spans="2:6" ht="15">
      <c r="B60" s="39">
        <v>5000</v>
      </c>
      <c r="C60" s="39" t="s">
        <v>1178</v>
      </c>
      <c r="E60" s="39">
        <v>7000</v>
      </c>
      <c r="F60" s="179">
        <v>921521295588</v>
      </c>
    </row>
    <row r="61" spans="2:6" ht="15">
      <c r="B61" s="39">
        <v>6000</v>
      </c>
      <c r="C61" s="169">
        <v>921414602265</v>
      </c>
      <c r="E61" s="39">
        <v>7000</v>
      </c>
      <c r="F61" s="179">
        <v>921521295588</v>
      </c>
    </row>
    <row r="62" spans="2:6" ht="15">
      <c r="B62" s="39">
        <v>6000</v>
      </c>
      <c r="C62" s="39">
        <v>921722960482</v>
      </c>
      <c r="E62" s="39">
        <v>7000</v>
      </c>
      <c r="F62" s="169">
        <v>921521445726</v>
      </c>
    </row>
    <row r="63" spans="2:6" ht="32">
      <c r="B63" s="39">
        <v>8000</v>
      </c>
      <c r="C63" s="70" t="s">
        <v>1183</v>
      </c>
      <c r="E63" s="22">
        <v>6000</v>
      </c>
      <c r="F63" s="179">
        <v>921913004707</v>
      </c>
    </row>
    <row r="64" spans="2:6" ht="15">
      <c r="B64" s="39">
        <v>8000</v>
      </c>
      <c r="C64" s="169">
        <v>921556201215</v>
      </c>
      <c r="E64" s="22">
        <v>6000</v>
      </c>
      <c r="F64" s="179">
        <v>921913004707</v>
      </c>
    </row>
    <row r="65" spans="2:6" ht="15">
      <c r="B65" s="39">
        <v>8000</v>
      </c>
      <c r="C65" s="182">
        <v>921236222194</v>
      </c>
      <c r="E65" s="22">
        <v>6000</v>
      </c>
      <c r="F65" s="179">
        <v>921913004707</v>
      </c>
    </row>
    <row r="66" spans="2:6" ht="15">
      <c r="B66" s="39">
        <v>5000</v>
      </c>
      <c r="C66" s="39" t="s">
        <v>1178</v>
      </c>
      <c r="E66" s="39">
        <v>5000</v>
      </c>
      <c r="F66" s="177">
        <v>921966033039</v>
      </c>
    </row>
    <row r="67" spans="2:6" ht="15">
      <c r="B67" s="39">
        <v>5000</v>
      </c>
      <c r="C67" s="53">
        <v>922013150295</v>
      </c>
      <c r="E67" s="22">
        <v>5000</v>
      </c>
      <c r="F67" s="39" t="s">
        <v>1178</v>
      </c>
    </row>
    <row r="68" spans="2:6" ht="15">
      <c r="B68" s="39">
        <v>5000</v>
      </c>
      <c r="C68" s="169">
        <v>921376738926</v>
      </c>
      <c r="E68" s="39">
        <v>5000</v>
      </c>
      <c r="F68" s="173">
        <v>921320317986</v>
      </c>
    </row>
    <row r="69" spans="2:6" ht="15">
      <c r="B69" s="39">
        <v>5000</v>
      </c>
      <c r="C69" s="53">
        <v>921815258058</v>
      </c>
      <c r="E69" s="39">
        <v>8000</v>
      </c>
      <c r="F69" s="53">
        <v>921818329649</v>
      </c>
    </row>
    <row r="70" spans="2:6" ht="15">
      <c r="B70" s="39">
        <v>8000</v>
      </c>
      <c r="C70" s="169">
        <v>921419861747</v>
      </c>
      <c r="E70" s="39">
        <v>8000</v>
      </c>
      <c r="F70" s="39" t="s">
        <v>1178</v>
      </c>
    </row>
    <row r="71" spans="2:6" ht="15">
      <c r="B71" s="39">
        <v>8000</v>
      </c>
      <c r="C71" s="169">
        <v>921621185754</v>
      </c>
      <c r="E71" s="39">
        <v>6000</v>
      </c>
      <c r="F71" s="53">
        <v>921908203540</v>
      </c>
    </row>
    <row r="72" spans="2:6" ht="15">
      <c r="B72" s="39">
        <v>6000</v>
      </c>
      <c r="C72" s="53">
        <v>921464514358</v>
      </c>
      <c r="E72" s="39">
        <v>6000</v>
      </c>
      <c r="F72" s="39" t="s">
        <v>1178</v>
      </c>
    </row>
    <row r="73" spans="2:6" ht="15">
      <c r="B73" s="39">
        <v>6000</v>
      </c>
      <c r="C73" s="169">
        <v>921320046055</v>
      </c>
      <c r="E73" s="39">
        <v>8000</v>
      </c>
      <c r="F73" s="39" t="s">
        <v>1178</v>
      </c>
    </row>
    <row r="74" spans="2:6" ht="15">
      <c r="B74" s="39">
        <v>7000</v>
      </c>
      <c r="C74" s="169">
        <v>921513895198</v>
      </c>
      <c r="E74" s="39">
        <v>4533</v>
      </c>
      <c r="F74" s="53">
        <v>921419037300</v>
      </c>
    </row>
    <row r="75" spans="2:6" ht="15">
      <c r="B75" s="39">
        <v>6000</v>
      </c>
      <c r="C75" s="169">
        <v>921517851408</v>
      </c>
      <c r="E75" s="22">
        <v>5000</v>
      </c>
      <c r="F75" s="39" t="s">
        <v>1178</v>
      </c>
    </row>
    <row r="76" spans="2:6" ht="32">
      <c r="B76" s="39">
        <v>6000</v>
      </c>
      <c r="C76" s="70" t="s">
        <v>1184</v>
      </c>
      <c r="E76" s="39">
        <v>5000</v>
      </c>
      <c r="F76" s="177">
        <v>921721358409</v>
      </c>
    </row>
    <row r="77" spans="2:6" ht="32">
      <c r="B77" s="39">
        <v>6000</v>
      </c>
      <c r="C77" s="70" t="s">
        <v>1185</v>
      </c>
      <c r="E77" s="39">
        <v>5000</v>
      </c>
      <c r="F77" s="179">
        <v>921721149774</v>
      </c>
    </row>
    <row r="78" spans="2:6" ht="15">
      <c r="B78" s="39">
        <v>5700</v>
      </c>
      <c r="C78" s="53">
        <v>921918491227</v>
      </c>
      <c r="E78" s="39">
        <v>5000</v>
      </c>
      <c r="F78" s="179">
        <v>921721149774</v>
      </c>
    </row>
    <row r="79" spans="2:6" ht="13">
      <c r="B79" s="39">
        <v>6000</v>
      </c>
      <c r="C79" s="39" t="s">
        <v>1178</v>
      </c>
      <c r="E79" s="39">
        <v>6000</v>
      </c>
      <c r="F79" s="39" t="s">
        <v>1178</v>
      </c>
    </row>
    <row r="80" spans="2:6" ht="15">
      <c r="B80" s="39">
        <v>6000</v>
      </c>
      <c r="C80" s="169">
        <v>921621980883</v>
      </c>
      <c r="E80" s="39">
        <v>6000</v>
      </c>
      <c r="F80" s="39" t="s">
        <v>1178</v>
      </c>
    </row>
    <row r="81" spans="2:6" ht="15">
      <c r="B81" s="39">
        <v>6000</v>
      </c>
      <c r="C81" s="53">
        <v>921619251733</v>
      </c>
      <c r="E81" s="39">
        <v>5700</v>
      </c>
      <c r="F81" s="53">
        <v>921545798616</v>
      </c>
    </row>
    <row r="82" spans="2:6" ht="15">
      <c r="B82" s="39">
        <v>5000</v>
      </c>
      <c r="C82" s="53">
        <v>921660446521</v>
      </c>
      <c r="E82" s="39">
        <v>6000</v>
      </c>
      <c r="F82" s="53">
        <v>921620253110</v>
      </c>
    </row>
    <row r="83" spans="2:6" ht="15">
      <c r="B83" s="39">
        <v>5000</v>
      </c>
      <c r="C83" s="53">
        <v>921757982374</v>
      </c>
      <c r="E83" s="39">
        <v>6000</v>
      </c>
      <c r="F83" s="176">
        <v>922120620518</v>
      </c>
    </row>
    <row r="84" spans="2:6" ht="32">
      <c r="B84" s="39">
        <v>5000</v>
      </c>
      <c r="C84" s="53">
        <v>921763943066</v>
      </c>
      <c r="E84" s="39">
        <v>6000</v>
      </c>
      <c r="F84" s="54" t="s">
        <v>1186</v>
      </c>
    </row>
    <row r="85" spans="2:6" ht="15">
      <c r="B85" s="39">
        <v>5000</v>
      </c>
      <c r="C85" s="39" t="s">
        <v>1178</v>
      </c>
      <c r="E85" s="39">
        <v>6000</v>
      </c>
      <c r="F85" s="53">
        <v>921440412565</v>
      </c>
    </row>
    <row r="86" spans="2:6" ht="48">
      <c r="B86" s="39">
        <v>15000</v>
      </c>
      <c r="C86" s="182">
        <v>921218679063</v>
      </c>
      <c r="E86" s="39">
        <v>6000</v>
      </c>
      <c r="F86" s="70" t="s">
        <v>1187</v>
      </c>
    </row>
    <row r="87" spans="2:6" ht="32">
      <c r="B87" s="39">
        <v>8000</v>
      </c>
      <c r="C87" s="169">
        <v>921515433156</v>
      </c>
      <c r="E87" s="39">
        <v>6000</v>
      </c>
      <c r="F87" s="183" t="s">
        <v>1188</v>
      </c>
    </row>
    <row r="88" spans="2:6" ht="15">
      <c r="B88" s="22">
        <v>6000</v>
      </c>
      <c r="C88" s="179">
        <v>921928870065</v>
      </c>
      <c r="E88" s="39">
        <v>6000</v>
      </c>
      <c r="F88" s="53">
        <v>921716151281</v>
      </c>
    </row>
    <row r="89" spans="2:6" ht="15">
      <c r="B89" s="22">
        <v>6000</v>
      </c>
      <c r="C89" s="179">
        <v>921928870065</v>
      </c>
      <c r="E89" s="39">
        <v>6000</v>
      </c>
      <c r="F89" s="53">
        <v>921842841957</v>
      </c>
    </row>
    <row r="90" spans="2:6" ht="15">
      <c r="B90" s="39">
        <v>8000</v>
      </c>
      <c r="C90" s="169">
        <v>921680968134</v>
      </c>
      <c r="E90" s="39">
        <v>6000</v>
      </c>
      <c r="F90" s="39" t="s">
        <v>1178</v>
      </c>
    </row>
    <row r="91" spans="2:6" ht="15">
      <c r="B91" s="39">
        <v>8000</v>
      </c>
      <c r="C91" s="53">
        <v>921621671862</v>
      </c>
      <c r="E91" s="39">
        <v>5000</v>
      </c>
      <c r="F91" s="39" t="s">
        <v>1178</v>
      </c>
    </row>
    <row r="92" spans="2:6" ht="15">
      <c r="B92" s="39">
        <v>5000</v>
      </c>
      <c r="C92" s="39" t="s">
        <v>1178</v>
      </c>
      <c r="E92" s="39">
        <v>5000</v>
      </c>
      <c r="F92" s="184">
        <v>921442772874</v>
      </c>
    </row>
    <row r="93" spans="2:6" ht="15">
      <c r="B93" s="39">
        <v>10000</v>
      </c>
      <c r="C93" s="179">
        <v>921718530103</v>
      </c>
      <c r="E93" s="39">
        <v>5000</v>
      </c>
      <c r="F93" s="184">
        <v>921442772874</v>
      </c>
    </row>
    <row r="94" spans="2:6" ht="15">
      <c r="C94" s="179">
        <v>921718530103</v>
      </c>
      <c r="E94" s="39">
        <v>5000</v>
      </c>
      <c r="F94" s="39" t="s">
        <v>1178</v>
      </c>
    </row>
    <row r="95" spans="2:6" ht="15">
      <c r="B95" s="39">
        <v>6000</v>
      </c>
      <c r="C95" s="53">
        <v>921720948423</v>
      </c>
      <c r="E95" s="39">
        <v>8000</v>
      </c>
      <c r="F95" s="39" t="s">
        <v>1178</v>
      </c>
    </row>
    <row r="96" spans="2:6" ht="15">
      <c r="B96" s="22">
        <v>6000</v>
      </c>
      <c r="C96" s="39" t="s">
        <v>1178</v>
      </c>
      <c r="E96" s="39">
        <v>8000</v>
      </c>
      <c r="F96" s="177">
        <v>921988749651</v>
      </c>
    </row>
    <row r="97" spans="2:6" ht="15">
      <c r="B97" s="39">
        <v>6000</v>
      </c>
      <c r="C97" s="53">
        <v>921720536202</v>
      </c>
      <c r="E97" s="39">
        <v>6000</v>
      </c>
      <c r="F97" s="39" t="s">
        <v>1178</v>
      </c>
    </row>
    <row r="98" spans="2:6" ht="32">
      <c r="B98" s="22">
        <v>6000</v>
      </c>
      <c r="C98" s="39" t="s">
        <v>1178</v>
      </c>
      <c r="E98" s="39">
        <v>6000</v>
      </c>
      <c r="F98" s="70" t="s">
        <v>1189</v>
      </c>
    </row>
    <row r="99" spans="2:6" ht="13">
      <c r="B99" s="22">
        <v>6000</v>
      </c>
      <c r="C99" s="39" t="s">
        <v>1178</v>
      </c>
      <c r="E99" s="39">
        <v>6000</v>
      </c>
      <c r="F99" s="39" t="s">
        <v>1178</v>
      </c>
    </row>
    <row r="100" spans="2:6" ht="15">
      <c r="B100" s="22">
        <v>6000</v>
      </c>
      <c r="C100" s="39" t="s">
        <v>1178</v>
      </c>
      <c r="E100" s="22">
        <v>5000</v>
      </c>
      <c r="F100" s="179">
        <v>921944081493</v>
      </c>
    </row>
    <row r="101" spans="2:6" ht="15">
      <c r="B101" s="22">
        <v>6000</v>
      </c>
      <c r="C101" s="53">
        <v>921822291430</v>
      </c>
      <c r="E101" s="22">
        <v>5000</v>
      </c>
      <c r="F101" s="179">
        <v>921944081493</v>
      </c>
    </row>
    <row r="102" spans="2:6" ht="15">
      <c r="B102" s="22">
        <v>6000</v>
      </c>
      <c r="C102" s="39" t="s">
        <v>1178</v>
      </c>
      <c r="E102" s="24">
        <v>5800</v>
      </c>
      <c r="F102" s="179">
        <v>921319341359</v>
      </c>
    </row>
    <row r="103" spans="2:6" ht="15">
      <c r="B103" s="22">
        <v>5000</v>
      </c>
      <c r="C103" s="53">
        <v>921809826467</v>
      </c>
      <c r="E103" s="22">
        <v>5000</v>
      </c>
      <c r="F103" s="179">
        <v>921319341359</v>
      </c>
    </row>
    <row r="104" spans="2:6" ht="15">
      <c r="B104" s="39">
        <v>5000</v>
      </c>
      <c r="C104" s="39">
        <v>921807216930</v>
      </c>
      <c r="E104" s="22">
        <v>6000</v>
      </c>
      <c r="F104" s="176">
        <v>922224773415</v>
      </c>
    </row>
    <row r="105" spans="2:6" ht="15">
      <c r="B105" s="39">
        <v>7700</v>
      </c>
      <c r="C105" s="53">
        <v>922017642590</v>
      </c>
      <c r="E105" s="22">
        <v>6000</v>
      </c>
      <c r="F105" s="39" t="s">
        <v>1178</v>
      </c>
    </row>
    <row r="106" spans="2:6" ht="15">
      <c r="B106" s="39">
        <v>6000</v>
      </c>
      <c r="C106" s="179">
        <v>921920048172</v>
      </c>
      <c r="E106" s="22">
        <v>6000</v>
      </c>
      <c r="F106" s="39" t="s">
        <v>1178</v>
      </c>
    </row>
    <row r="107" spans="2:6" ht="15">
      <c r="B107" s="39">
        <v>6000</v>
      </c>
      <c r="C107" s="185" t="s">
        <v>1190</v>
      </c>
      <c r="E107" s="39">
        <v>6000</v>
      </c>
      <c r="F107" s="169">
        <v>921660417602</v>
      </c>
    </row>
    <row r="108" spans="2:6" ht="13">
      <c r="E108" s="39">
        <v>6000</v>
      </c>
      <c r="F108" s="39" t="s">
        <v>1178</v>
      </c>
    </row>
    <row r="109" spans="2:6" ht="15">
      <c r="E109" s="39">
        <v>8000</v>
      </c>
      <c r="F109" s="53">
        <v>921921396920</v>
      </c>
    </row>
    <row r="110" spans="2:6" ht="14">
      <c r="E110" s="39">
        <v>9000</v>
      </c>
      <c r="F110" s="173">
        <v>921869295284</v>
      </c>
    </row>
    <row r="111" spans="2:6" ht="15">
      <c r="E111" s="24">
        <v>5000</v>
      </c>
      <c r="F111" s="53">
        <v>921822344593</v>
      </c>
    </row>
    <row r="112" spans="2:6" ht="13">
      <c r="E112" s="24">
        <v>5000</v>
      </c>
      <c r="F112" s="39" t="s">
        <v>1178</v>
      </c>
    </row>
    <row r="113" spans="5:5" ht="13">
      <c r="E113" s="39">
        <v>3000</v>
      </c>
    </row>
  </sheetData>
  <autoFilter ref="E1:F113" xr:uid="{00000000-0009-0000-0000-00000F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Jan2020 RENT</vt:lpstr>
      <vt:lpstr>UNRECONCILED</vt:lpstr>
      <vt:lpstr>BILLS</vt:lpstr>
      <vt:lpstr>EXPENSES</vt:lpstr>
      <vt:lpstr>SALARIES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Senthil Sundaram</cp:lastModifiedBy>
  <dcterms:created xsi:type="dcterms:W3CDTF">2020-02-07T06:17:35Z</dcterms:created>
  <dcterms:modified xsi:type="dcterms:W3CDTF">2020-02-07T06:17:35Z</dcterms:modified>
</cp:coreProperties>
</file>