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thilkumarsundaram/Desktop/EasyLeases/OPS/Contracts/ROYAL LADIES PG/FINANCE/COLLECTIONS/SEP 2019/"/>
    </mc:Choice>
  </mc:AlternateContent>
  <xr:revisionPtr revIDLastSave="0" documentId="13_ncr:1_{E8A3255A-CC56-C942-83D7-F7CDFEF36EC9}" xr6:coauthVersionLast="45" xr6:coauthVersionMax="45" xr10:uidLastSave="{00000000-0000-0000-0000-000000000000}"/>
  <bookViews>
    <workbookView xWindow="5640" yWindow="460" windowWidth="28800" windowHeight="16520" activeTab="4" xr2:uid="{BECD9C21-B0CE-9A46-895E-996DA9A4EBF2}"/>
  </bookViews>
  <sheets>
    <sheet name="SUMMARY" sheetId="4" r:id="rId1"/>
    <sheet name="RENT" sheetId="1" r:id="rId2"/>
    <sheet name="UNRECON" sheetId="3" r:id="rId3"/>
    <sheet name="FINANCIALS" sheetId="2" r:id="rId4"/>
    <sheet name="Expens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0" i="5" l="1"/>
  <c r="I3" i="5"/>
  <c r="I9" i="5"/>
  <c r="I8" i="5"/>
  <c r="I7" i="5"/>
  <c r="I6" i="5"/>
  <c r="I4" i="5"/>
  <c r="I5" i="5"/>
  <c r="C15" i="4" l="1"/>
  <c r="C14" i="4"/>
  <c r="C23" i="5"/>
  <c r="C37" i="4" l="1"/>
  <c r="B49" i="4"/>
  <c r="C27" i="4"/>
  <c r="C23" i="4"/>
  <c r="C24" i="4"/>
  <c r="C25" i="4"/>
  <c r="C26" i="4"/>
  <c r="B11" i="4" l="1"/>
  <c r="C44" i="2"/>
  <c r="C20" i="5"/>
  <c r="B14" i="4" s="1"/>
  <c r="B45" i="2" l="1"/>
  <c r="C28" i="4"/>
  <c r="C22" i="4"/>
  <c r="B7" i="4"/>
  <c r="C31" i="4" l="1"/>
  <c r="C21" i="3" l="1"/>
  <c r="O128" i="1"/>
  <c r="N128" i="1" l="1"/>
  <c r="B8" i="4" s="1"/>
  <c r="B12" i="4" l="1"/>
  <c r="E130" i="1"/>
  <c r="B9" i="4"/>
  <c r="B15" i="4" s="1"/>
  <c r="N129" i="1"/>
  <c r="B17" i="2"/>
  <c r="B21" i="2" s="1"/>
  <c r="B6" i="2" l="1"/>
  <c r="F128" i="1"/>
  <c r="G128" i="1"/>
  <c r="E128" i="1" l="1"/>
  <c r="C6" i="2" s="1"/>
  <c r="C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tc={E308DB31-56A4-0941-A90A-58F31E8BE9A9}</author>
  </authors>
  <commentList>
    <comment ref="C14" authorId="0" shapeId="0" xr:uid="{E308DB31-56A4-0941-A90A-58F31E8BE9A9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Including Electricity bill paid in Oct</t>
      </text>
    </comment>
  </commentList>
</comments>
</file>

<file path=xl/sharedStrings.xml><?xml version="1.0" encoding="utf-8"?>
<sst xmlns="http://schemas.openxmlformats.org/spreadsheetml/2006/main" count="309" uniqueCount="191">
  <si>
    <t>Room #</t>
  </si>
  <si>
    <t>Guest Name</t>
  </si>
  <si>
    <t>Rent</t>
  </si>
  <si>
    <t>Deposit Paid</t>
  </si>
  <si>
    <t>Type</t>
  </si>
  <si>
    <t>3S C</t>
  </si>
  <si>
    <t>Divya</t>
  </si>
  <si>
    <t xml:space="preserve">5TH </t>
  </si>
  <si>
    <t>CONTACT</t>
  </si>
  <si>
    <t>SPOORTHI</t>
  </si>
  <si>
    <t>1ST</t>
  </si>
  <si>
    <t>2S A</t>
  </si>
  <si>
    <t>NETHRA</t>
  </si>
  <si>
    <t>SWETHA M</t>
  </si>
  <si>
    <t>4S C</t>
  </si>
  <si>
    <t>PAVANI BILLU</t>
  </si>
  <si>
    <t>17TH</t>
  </si>
  <si>
    <t>VACANT</t>
  </si>
  <si>
    <t>G RAKSHITHA</t>
  </si>
  <si>
    <t>25TH</t>
  </si>
  <si>
    <t>M HEMALATHA</t>
  </si>
  <si>
    <t>10TH</t>
  </si>
  <si>
    <t>EL</t>
  </si>
  <si>
    <t>JENNIFER</t>
  </si>
  <si>
    <t>11TH</t>
  </si>
  <si>
    <t>UMARANI</t>
  </si>
  <si>
    <t>13TH</t>
  </si>
  <si>
    <t>3S A</t>
  </si>
  <si>
    <t>NISHA</t>
  </si>
  <si>
    <t>SAHANA</t>
  </si>
  <si>
    <t>REENA R DSOUZA</t>
  </si>
  <si>
    <t>30TH</t>
  </si>
  <si>
    <t>6TH</t>
  </si>
  <si>
    <t>1S</t>
  </si>
  <si>
    <t>FLOOR</t>
  </si>
  <si>
    <t>A BHARATHI</t>
  </si>
  <si>
    <t>TEJASWINI HR</t>
  </si>
  <si>
    <t>ARPITHA</t>
  </si>
  <si>
    <t>KOMALA</t>
  </si>
  <si>
    <t>28TH</t>
  </si>
  <si>
    <t>SNEHAL</t>
  </si>
  <si>
    <t>S SRILEKHA</t>
  </si>
  <si>
    <t>3RD</t>
  </si>
  <si>
    <t>B B SINDHU</t>
  </si>
  <si>
    <t>RATHNA KANTHI</t>
  </si>
  <si>
    <t>HEMA</t>
  </si>
  <si>
    <t>NAVYA SREE</t>
  </si>
  <si>
    <t>AISHWARYA</t>
  </si>
  <si>
    <t>5TH</t>
  </si>
  <si>
    <t>SUVARNA BHATT</t>
  </si>
  <si>
    <t>8TH</t>
  </si>
  <si>
    <t>SUDHA</t>
  </si>
  <si>
    <t>SASHI</t>
  </si>
  <si>
    <t>LAVANYA</t>
  </si>
  <si>
    <t>PREMA</t>
  </si>
  <si>
    <t>JASMINE</t>
  </si>
  <si>
    <t xml:space="preserve">1S </t>
  </si>
  <si>
    <t>19TH</t>
  </si>
  <si>
    <t>MADHURI</t>
  </si>
  <si>
    <t>SWETATON DIHAL</t>
  </si>
  <si>
    <t>TEJASHREE</t>
  </si>
  <si>
    <t>PARAMITA</t>
  </si>
  <si>
    <t>HARINI</t>
  </si>
  <si>
    <t>MEDHA SINHA</t>
  </si>
  <si>
    <t>27TH</t>
  </si>
  <si>
    <t>JANAKI</t>
  </si>
  <si>
    <t>22ND</t>
  </si>
  <si>
    <t>JYOSHNA VEMULAPATI</t>
  </si>
  <si>
    <t>4TH</t>
  </si>
  <si>
    <t>SRAVANI</t>
  </si>
  <si>
    <t>MANISHA</t>
  </si>
  <si>
    <t>MONIKA CHANDA</t>
  </si>
  <si>
    <t>DEBOSHREE DAS</t>
  </si>
  <si>
    <t>SWETHA</t>
  </si>
  <si>
    <t>BALAJI</t>
  </si>
  <si>
    <t>HARITHA</t>
  </si>
  <si>
    <t>2S C</t>
  </si>
  <si>
    <t>NIVEDITA</t>
  </si>
  <si>
    <t>PRATHYUSHA HAER</t>
  </si>
  <si>
    <t>12TH</t>
  </si>
  <si>
    <t>PARVEEN</t>
  </si>
  <si>
    <t>CHAITRA</t>
  </si>
  <si>
    <t>T SRUTHI LIKITHA</t>
  </si>
  <si>
    <t>N PAVANI</t>
  </si>
  <si>
    <t>PRIYA B LAKSHMI</t>
  </si>
  <si>
    <t>VACATING OCT 1ST</t>
  </si>
  <si>
    <t>DILRUBA FERDOUS</t>
  </si>
  <si>
    <t>PRATIMA</t>
  </si>
  <si>
    <t>CYNTHIA</t>
  </si>
  <si>
    <t xml:space="preserve">2ND </t>
  </si>
  <si>
    <t>BHAVYA</t>
  </si>
  <si>
    <t>7TH</t>
  </si>
  <si>
    <t>SARITA</t>
  </si>
  <si>
    <t>SAROJINI</t>
  </si>
  <si>
    <t>ANUSHA H D</t>
  </si>
  <si>
    <t>23RD</t>
  </si>
  <si>
    <t>G</t>
  </si>
  <si>
    <t>G M SUGUMA</t>
  </si>
  <si>
    <t>CHANDANA</t>
  </si>
  <si>
    <t>MADHU MAGANOR</t>
  </si>
  <si>
    <t xml:space="preserve">MADHU SK </t>
  </si>
  <si>
    <t>4S A</t>
  </si>
  <si>
    <t>PRIYA VP</t>
  </si>
  <si>
    <t>PRAGATHI</t>
  </si>
  <si>
    <t>DIVYA</t>
  </si>
  <si>
    <t>ANUSHA N C</t>
  </si>
  <si>
    <t>PAID</t>
  </si>
  <si>
    <t>APARNA BANDI</t>
  </si>
  <si>
    <t>PAID DATE</t>
  </si>
  <si>
    <t>MODE</t>
  </si>
  <si>
    <t>QR</t>
  </si>
  <si>
    <t>RENT CYCLE</t>
  </si>
  <si>
    <t>MADHU</t>
  </si>
  <si>
    <t>SEP RENT</t>
  </si>
  <si>
    <t>KRISHNA</t>
  </si>
  <si>
    <t>KRISHNA TO TRANSFER TO EL AFTER LOAN</t>
  </si>
  <si>
    <t>KRISHNA TO TRANSFER TO EL</t>
  </si>
  <si>
    <t>DEPOSIT</t>
  </si>
  <si>
    <t>DATE ADJUSTMENTS</t>
  </si>
  <si>
    <t>ELECTRICITY</t>
  </si>
  <si>
    <t>WATER</t>
  </si>
  <si>
    <t>SECURITY</t>
  </si>
  <si>
    <t>COOK</t>
  </si>
  <si>
    <t>CLEANING</t>
  </si>
  <si>
    <t>BBMP</t>
  </si>
  <si>
    <t>POLICE</t>
  </si>
  <si>
    <t>KRISHNA TO EL</t>
  </si>
  <si>
    <t>AUG BILLS TO BE PAID BY MADHU</t>
  </si>
  <si>
    <t>GUDIVADA PRIYANKA</t>
  </si>
  <si>
    <t>THATIPARTHY KEERTHI</t>
  </si>
  <si>
    <t>PAID TO EL</t>
  </si>
  <si>
    <t>PAID AT PG</t>
  </si>
  <si>
    <t>REMARKS</t>
  </si>
  <si>
    <t>DATE</t>
  </si>
  <si>
    <t>TIME</t>
  </si>
  <si>
    <t>AMOUNT</t>
  </si>
  <si>
    <t>GUEST NAME</t>
  </si>
  <si>
    <t>TRANS REF</t>
  </si>
  <si>
    <t>TEJASWINI N KULAMBI</t>
  </si>
  <si>
    <t>TOTAL</t>
  </si>
  <si>
    <t>SHILPA SHIVANAGOUDA M</t>
  </si>
  <si>
    <t>PART PAID</t>
  </si>
  <si>
    <t>DEP PAID</t>
  </si>
  <si>
    <t>STATUS</t>
  </si>
  <si>
    <t>SHAHEEN BEGUM</t>
  </si>
  <si>
    <t>ROYAL LADIES PG - SEPTEMBER 2019 FINANCIALS</t>
  </si>
  <si>
    <t>RENT COLLECTIONS</t>
  </si>
  <si>
    <t>EXPECTED</t>
  </si>
  <si>
    <t>EL COLLECTED</t>
  </si>
  <si>
    <t>COLLECTED AT PG</t>
  </si>
  <si>
    <t>EL COLLECTION DATE-WISE</t>
  </si>
  <si>
    <t>MONTHLY DEDUCTIONS</t>
  </si>
  <si>
    <t>BLDG RENT</t>
  </si>
  <si>
    <t>EXPENSES</t>
  </si>
  <si>
    <t xml:space="preserve">JAISREE </t>
  </si>
  <si>
    <t>Building rent</t>
  </si>
  <si>
    <t>1-10 sep</t>
  </si>
  <si>
    <t>Food bill</t>
  </si>
  <si>
    <t>Mixer grinder</t>
  </si>
  <si>
    <t>Cable + Wifi</t>
  </si>
  <si>
    <t>Security salary</t>
  </si>
  <si>
    <t>Housekeeping</t>
  </si>
  <si>
    <t>Cook</t>
  </si>
  <si>
    <t>Police</t>
  </si>
  <si>
    <t xml:space="preserve">KEB Dusshera </t>
  </si>
  <si>
    <t>Geyser repairs</t>
  </si>
  <si>
    <t>Plants</t>
  </si>
  <si>
    <t>Housekeeping materials</t>
  </si>
  <si>
    <t>Calling bell</t>
  </si>
  <si>
    <t>Pooja</t>
  </si>
  <si>
    <t>Sep total exp</t>
  </si>
  <si>
    <t>less expenses</t>
  </si>
  <si>
    <t>Madhu to Krishna</t>
  </si>
  <si>
    <t>Deposits</t>
  </si>
  <si>
    <t>Total</t>
  </si>
  <si>
    <t>Expenses</t>
  </si>
  <si>
    <t>For full Sep month</t>
  </si>
  <si>
    <t>Security stopped effective 30/Sep</t>
  </si>
  <si>
    <t>Tubelight replacements</t>
  </si>
  <si>
    <t>FROM MADHU</t>
  </si>
  <si>
    <t>Operating P/L</t>
  </si>
  <si>
    <t>RENT &amp; EXPENSES</t>
  </si>
  <si>
    <t>Balance of initial inv</t>
  </si>
  <si>
    <t>EMI</t>
  </si>
  <si>
    <t>Add Electricity Bill</t>
  </si>
  <si>
    <t>Salary</t>
  </si>
  <si>
    <t>Food</t>
  </si>
  <si>
    <t>Maint</t>
  </si>
  <si>
    <t>Cable+Wifi</t>
  </si>
  <si>
    <t>Others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</si>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</sst>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_ ;_ [$₹-4009]\ * \-#,##0_ ;_ [$₹-4009]\ * &quot;-&quot;??_ ;_ @_ 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0">
    <xf numFmtId="0" fontId="0" fillId="0" borderId="0" xfId="0"/>
    <xf numFmtId="15" fontId="0" fillId="0" borderId="0" xfId="0" applyNumberFormat="1"/>
    <xf numFmtId="0" fontId="2" fillId="0" borderId="0" xfId="0" applyFont="1"/>
    <xf numFmtId="16" fontId="0" fillId="0" borderId="0" xfId="0" applyNumberFormat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4" fontId="2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2" borderId="0" xfId="0" applyFont="1" applyFill="1"/>
    <xf numFmtId="1" fontId="0" fillId="0" borderId="0" xfId="0" applyNumberFormat="1"/>
    <xf numFmtId="0" fontId="5" fillId="3" borderId="0" xfId="0" applyFont="1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center"/>
    </xf>
    <xf numFmtId="9" fontId="0" fillId="0" borderId="0" xfId="1" applyFont="1"/>
    <xf numFmtId="0" fontId="0" fillId="5" borderId="0" xfId="0" applyFill="1"/>
    <xf numFmtId="164" fontId="0" fillId="5" borderId="0" xfId="0" applyNumberFormat="1" applyFill="1"/>
    <xf numFmtId="0" fontId="4" fillId="0" borderId="0" xfId="0" applyFon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nthil Sundaram" id="{6E5829AC-7380-9644-8ECF-901F21DB831B}" userId="3a3f5d4d39315f8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4" dT="2019-11-22T08:12:17.58" personId="{6E5829AC-7380-9644-8ECF-901F21DB831B}" id="{E308DB31-56A4-0941-A90A-58F31E8BE9A9}">
    <text>Including Electricity bill paid in Oct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3FAA-0413-7643-9872-BB21FC90F684}">
  <dimension ref="A1:Q49"/>
  <sheetViews>
    <sheetView topLeftCell="A3" zoomScale="120" zoomScaleNormal="120" workbookViewId="0">
      <selection activeCell="F15" sqref="F15"/>
    </sheetView>
  </sheetViews>
  <sheetFormatPr baseColWidth="10" defaultRowHeight="16" x14ac:dyDescent="0.2"/>
  <cols>
    <col min="1" max="1" width="21.33203125" customWidth="1"/>
    <col min="2" max="2" width="16.1640625" customWidth="1"/>
  </cols>
  <sheetData>
    <row r="1" spans="1:17" ht="26" x14ac:dyDescent="0.3">
      <c r="A1" s="19" t="s">
        <v>145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5" spans="1:17" ht="19" x14ac:dyDescent="0.25">
      <c r="A5" s="12" t="s">
        <v>146</v>
      </c>
      <c r="B5" s="13"/>
    </row>
    <row r="7" spans="1:17" x14ac:dyDescent="0.2">
      <c r="A7" t="s">
        <v>147</v>
      </c>
      <c r="B7" s="8">
        <f>RENT!E128</f>
        <v>389000</v>
      </c>
    </row>
    <row r="8" spans="1:17" x14ac:dyDescent="0.2">
      <c r="A8" t="s">
        <v>148</v>
      </c>
      <c r="B8" s="8">
        <f>RENT!N128+UNRECON!C21</f>
        <v>43600</v>
      </c>
    </row>
    <row r="9" spans="1:17" x14ac:dyDescent="0.2">
      <c r="A9" t="s">
        <v>149</v>
      </c>
      <c r="B9" s="8">
        <f>B7-B8</f>
        <v>345400</v>
      </c>
    </row>
    <row r="10" spans="1:17" x14ac:dyDescent="0.2">
      <c r="B10" s="8"/>
      <c r="J10" s="11"/>
    </row>
    <row r="11" spans="1:17" x14ac:dyDescent="0.2">
      <c r="A11" t="s">
        <v>173</v>
      </c>
      <c r="B11" s="8">
        <f>40000+17000</f>
        <v>57000</v>
      </c>
      <c r="C11" t="s">
        <v>179</v>
      </c>
    </row>
    <row r="12" spans="1:17" x14ac:dyDescent="0.2">
      <c r="A12" t="s">
        <v>174</v>
      </c>
      <c r="B12" s="8">
        <f>B11+B7-B8</f>
        <v>402400</v>
      </c>
    </row>
    <row r="13" spans="1:17" x14ac:dyDescent="0.2">
      <c r="B13" s="8"/>
    </row>
    <row r="14" spans="1:17" x14ac:dyDescent="0.2">
      <c r="A14" t="s">
        <v>175</v>
      </c>
      <c r="B14" s="8">
        <f>Expenses!C20</f>
        <v>241900</v>
      </c>
      <c r="C14" s="17">
        <f>Expenses!C23</f>
        <v>284380</v>
      </c>
    </row>
    <row r="15" spans="1:17" x14ac:dyDescent="0.2">
      <c r="A15" t="s">
        <v>180</v>
      </c>
      <c r="B15" s="8">
        <f>(B8+B9)-B14</f>
        <v>147100</v>
      </c>
      <c r="C15" s="18">
        <f>B7-C14</f>
        <v>104620</v>
      </c>
      <c r="F15" s="16"/>
    </row>
    <row r="16" spans="1:17" x14ac:dyDescent="0.2">
      <c r="B16" s="8"/>
    </row>
    <row r="19" spans="1:8" x14ac:dyDescent="0.2">
      <c r="A19" s="2" t="s">
        <v>150</v>
      </c>
    </row>
    <row r="21" spans="1:8" x14ac:dyDescent="0.2">
      <c r="A21" s="14" t="s">
        <v>133</v>
      </c>
      <c r="B21" s="14" t="s">
        <v>109</v>
      </c>
      <c r="C21" s="14" t="s">
        <v>135</v>
      </c>
      <c r="D21" s="14" t="s">
        <v>132</v>
      </c>
    </row>
    <row r="22" spans="1:8" x14ac:dyDescent="0.2">
      <c r="A22" s="3">
        <v>43715</v>
      </c>
      <c r="B22" s="5" t="s">
        <v>110</v>
      </c>
      <c r="C22" s="11">
        <f>RENT!N69</f>
        <v>0</v>
      </c>
    </row>
    <row r="23" spans="1:8" x14ac:dyDescent="0.2">
      <c r="A23" s="3">
        <v>43723</v>
      </c>
      <c r="B23" s="5" t="s">
        <v>110</v>
      </c>
      <c r="C23" s="11">
        <f>RENT!N88</f>
        <v>4800</v>
      </c>
    </row>
    <row r="24" spans="1:8" x14ac:dyDescent="0.2">
      <c r="A24" s="3">
        <v>43726</v>
      </c>
      <c r="B24" s="5" t="s">
        <v>110</v>
      </c>
      <c r="C24">
        <f>RENT!N4+RENT!N6+RENT!N21</f>
        <v>14300</v>
      </c>
    </row>
    <row r="25" spans="1:8" x14ac:dyDescent="0.2">
      <c r="A25" s="3">
        <v>43731</v>
      </c>
      <c r="B25" s="5" t="s">
        <v>110</v>
      </c>
      <c r="C25" s="11">
        <f>RENT!N56</f>
        <v>5500</v>
      </c>
    </row>
    <row r="26" spans="1:8" x14ac:dyDescent="0.2">
      <c r="A26" s="3">
        <v>43732</v>
      </c>
      <c r="B26" s="5" t="s">
        <v>110</v>
      </c>
      <c r="C26">
        <f>RENT!N13+RENT!N94</f>
        <v>8800</v>
      </c>
    </row>
    <row r="27" spans="1:8" x14ac:dyDescent="0.2">
      <c r="A27" s="3">
        <v>43735</v>
      </c>
      <c r="B27" s="5" t="s">
        <v>110</v>
      </c>
      <c r="C27" s="11">
        <f>RENT!N11</f>
        <v>4500</v>
      </c>
      <c r="H27" s="8"/>
    </row>
    <row r="28" spans="1:8" x14ac:dyDescent="0.2">
      <c r="A28" s="3">
        <v>43738</v>
      </c>
      <c r="B28" s="5" t="s">
        <v>110</v>
      </c>
      <c r="C28" s="11">
        <f>RENT!N113</f>
        <v>5700</v>
      </c>
    </row>
    <row r="29" spans="1:8" x14ac:dyDescent="0.2">
      <c r="A29" s="3"/>
      <c r="B29" s="5"/>
      <c r="C29" s="11"/>
    </row>
    <row r="30" spans="1:8" x14ac:dyDescent="0.2">
      <c r="B30" s="5"/>
    </row>
    <row r="31" spans="1:8" x14ac:dyDescent="0.2">
      <c r="A31" s="2" t="s">
        <v>139</v>
      </c>
      <c r="B31" s="15"/>
      <c r="C31" s="7">
        <f>SUM(C22:C30)</f>
        <v>43600</v>
      </c>
    </row>
    <row r="32" spans="1:8" x14ac:dyDescent="0.2">
      <c r="B32" s="5"/>
    </row>
    <row r="33" spans="1:3" x14ac:dyDescent="0.2">
      <c r="B33" s="5"/>
    </row>
    <row r="36" spans="1:3" ht="19" x14ac:dyDescent="0.25">
      <c r="A36" s="12" t="s">
        <v>151</v>
      </c>
      <c r="B36" s="13"/>
      <c r="C36" s="5" t="s">
        <v>183</v>
      </c>
    </row>
    <row r="37" spans="1:3" x14ac:dyDescent="0.2">
      <c r="A37" t="s">
        <v>182</v>
      </c>
      <c r="B37">
        <v>62600</v>
      </c>
      <c r="C37" s="11">
        <f>B37/3</f>
        <v>20866.666666666668</v>
      </c>
    </row>
    <row r="46" spans="1:3" ht="19" x14ac:dyDescent="0.25">
      <c r="A46" s="12" t="s">
        <v>181</v>
      </c>
      <c r="B46" s="13"/>
    </row>
    <row r="48" spans="1:3" x14ac:dyDescent="0.2">
      <c r="A48" t="s">
        <v>152</v>
      </c>
      <c r="B48" s="8">
        <v>140000</v>
      </c>
    </row>
    <row r="49" spans="1:2" x14ac:dyDescent="0.2">
      <c r="A49" t="s">
        <v>153</v>
      </c>
      <c r="B49" s="8">
        <f>Expenses!C20-Expenses!C3</f>
        <v>101900</v>
      </c>
    </row>
  </sheetData>
  <mergeCells count="1">
    <mergeCell ref="A1:Q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8A12-1C26-A345-B894-2320C4E41080}">
  <dimension ref="A3:P130"/>
  <sheetViews>
    <sheetView workbookViewId="0">
      <pane ySplit="3" topLeftCell="A4" activePane="bottomLeft" state="frozen"/>
      <selection activeCell="B1" sqref="B1"/>
      <selection pane="bottomLeft" activeCell="M126" sqref="M126"/>
    </sheetView>
  </sheetViews>
  <sheetFormatPr baseColWidth="10" defaultRowHeight="16" x14ac:dyDescent="0.2"/>
  <cols>
    <col min="1" max="3" width="13.5" style="5" customWidth="1"/>
    <col min="4" max="4" width="24.83203125" customWidth="1"/>
    <col min="5" max="5" width="13.1640625" bestFit="1" customWidth="1"/>
    <col min="6" max="7" width="13" customWidth="1"/>
    <col min="8" max="8" width="12.5" bestFit="1" customWidth="1"/>
    <col min="9" max="9" width="20.83203125" customWidth="1"/>
    <col min="10" max="10" width="12.1640625" style="5" customWidth="1"/>
    <col min="12" max="12" width="10.83203125" style="5"/>
    <col min="13" max="13" width="20" style="5" customWidth="1"/>
    <col min="15" max="15" width="11.5" customWidth="1"/>
    <col min="16" max="16" width="22" customWidth="1"/>
  </cols>
  <sheetData>
    <row r="3" spans="1:16" ht="19" x14ac:dyDescent="0.25">
      <c r="A3" s="4" t="s">
        <v>0</v>
      </c>
      <c r="B3" s="4" t="s">
        <v>34</v>
      </c>
      <c r="C3" s="4" t="s">
        <v>4</v>
      </c>
      <c r="D3" s="4" t="s">
        <v>1</v>
      </c>
      <c r="E3" s="4" t="s">
        <v>2</v>
      </c>
      <c r="F3" s="4" t="s">
        <v>3</v>
      </c>
      <c r="G3" s="4" t="s">
        <v>142</v>
      </c>
      <c r="H3" s="4" t="s">
        <v>111</v>
      </c>
      <c r="I3" s="4" t="s">
        <v>8</v>
      </c>
      <c r="J3" s="4" t="s">
        <v>143</v>
      </c>
      <c r="K3" s="4" t="s">
        <v>108</v>
      </c>
      <c r="L3" s="4" t="s">
        <v>109</v>
      </c>
      <c r="M3" s="4" t="s">
        <v>137</v>
      </c>
      <c r="N3" s="4" t="s">
        <v>130</v>
      </c>
      <c r="O3" s="4" t="s">
        <v>131</v>
      </c>
      <c r="P3" s="4" t="s">
        <v>132</v>
      </c>
    </row>
    <row r="4" spans="1:16" x14ac:dyDescent="0.2">
      <c r="A4" s="5">
        <v>1</v>
      </c>
      <c r="B4" s="5">
        <v>1</v>
      </c>
      <c r="C4" s="5" t="s">
        <v>5</v>
      </c>
      <c r="D4" t="s">
        <v>6</v>
      </c>
      <c r="E4">
        <v>4800</v>
      </c>
      <c r="F4">
        <v>0</v>
      </c>
      <c r="H4" s="1" t="s">
        <v>7</v>
      </c>
      <c r="I4">
        <v>9148885290</v>
      </c>
      <c r="J4" s="5" t="s">
        <v>106</v>
      </c>
      <c r="K4" s="3">
        <v>43726</v>
      </c>
      <c r="L4" s="5" t="s">
        <v>110</v>
      </c>
      <c r="N4">
        <v>4800</v>
      </c>
    </row>
    <row r="5" spans="1:16" x14ac:dyDescent="0.2">
      <c r="D5" t="s">
        <v>9</v>
      </c>
      <c r="E5">
        <v>4800</v>
      </c>
      <c r="F5">
        <v>0</v>
      </c>
      <c r="H5" t="s">
        <v>7</v>
      </c>
      <c r="I5">
        <v>9663009958</v>
      </c>
    </row>
    <row r="6" spans="1:16" x14ac:dyDescent="0.2">
      <c r="D6" t="s">
        <v>140</v>
      </c>
      <c r="E6">
        <v>4500</v>
      </c>
      <c r="F6">
        <v>2000</v>
      </c>
      <c r="G6">
        <v>1000</v>
      </c>
      <c r="H6" t="s">
        <v>10</v>
      </c>
      <c r="I6">
        <v>7348987116</v>
      </c>
      <c r="J6" s="5" t="s">
        <v>106</v>
      </c>
      <c r="K6" s="3">
        <v>43726</v>
      </c>
      <c r="L6" s="5" t="s">
        <v>110</v>
      </c>
      <c r="N6">
        <v>4500</v>
      </c>
    </row>
    <row r="8" spans="1:16" x14ac:dyDescent="0.2">
      <c r="A8" s="5">
        <v>2</v>
      </c>
      <c r="B8" s="5">
        <v>1</v>
      </c>
      <c r="C8" s="5" t="s">
        <v>11</v>
      </c>
      <c r="D8" t="s">
        <v>12</v>
      </c>
      <c r="E8">
        <v>6000</v>
      </c>
      <c r="F8">
        <v>0</v>
      </c>
      <c r="H8" t="s">
        <v>10</v>
      </c>
      <c r="I8">
        <v>7892680772</v>
      </c>
    </row>
    <row r="9" spans="1:16" x14ac:dyDescent="0.2">
      <c r="D9" t="s">
        <v>13</v>
      </c>
      <c r="E9">
        <v>6500</v>
      </c>
      <c r="F9">
        <v>2000</v>
      </c>
      <c r="G9">
        <v>1000</v>
      </c>
      <c r="H9" t="s">
        <v>10</v>
      </c>
      <c r="I9">
        <v>9742665413</v>
      </c>
    </row>
    <row r="11" spans="1:16" x14ac:dyDescent="0.2">
      <c r="A11" s="5">
        <v>3</v>
      </c>
      <c r="B11" s="5">
        <v>1</v>
      </c>
      <c r="C11" s="5" t="s">
        <v>14</v>
      </c>
      <c r="D11" t="s">
        <v>15</v>
      </c>
      <c r="E11">
        <v>4500</v>
      </c>
      <c r="F11">
        <v>2000</v>
      </c>
      <c r="G11">
        <v>1000</v>
      </c>
      <c r="H11" t="s">
        <v>16</v>
      </c>
      <c r="I11">
        <v>9121592749</v>
      </c>
      <c r="J11" s="5" t="s">
        <v>106</v>
      </c>
      <c r="K11" s="3">
        <v>43735</v>
      </c>
      <c r="L11" t="s">
        <v>110</v>
      </c>
      <c r="N11" s="11">
        <v>4500</v>
      </c>
      <c r="O11" s="11"/>
    </row>
    <row r="12" spans="1:16" x14ac:dyDescent="0.2">
      <c r="D12" t="s">
        <v>17</v>
      </c>
    </row>
    <row r="13" spans="1:16" x14ac:dyDescent="0.2">
      <c r="D13" t="s">
        <v>128</v>
      </c>
      <c r="E13">
        <v>4500</v>
      </c>
      <c r="F13">
        <v>2000</v>
      </c>
      <c r="G13">
        <v>1000</v>
      </c>
      <c r="H13" t="s">
        <v>10</v>
      </c>
      <c r="I13">
        <v>9705143347</v>
      </c>
      <c r="J13" s="5" t="s">
        <v>106</v>
      </c>
      <c r="K13" s="3">
        <v>43732</v>
      </c>
      <c r="L13" s="5" t="s">
        <v>110</v>
      </c>
      <c r="N13">
        <v>4500</v>
      </c>
    </row>
    <row r="14" spans="1:16" x14ac:dyDescent="0.2">
      <c r="D14" t="s">
        <v>18</v>
      </c>
      <c r="E14">
        <v>4500</v>
      </c>
      <c r="H14" t="s">
        <v>19</v>
      </c>
      <c r="J14" s="9"/>
    </row>
    <row r="16" spans="1:16" x14ac:dyDescent="0.2">
      <c r="A16" s="5">
        <v>4</v>
      </c>
      <c r="B16" s="5">
        <v>1</v>
      </c>
      <c r="C16" s="5" t="s">
        <v>5</v>
      </c>
      <c r="D16" t="s">
        <v>20</v>
      </c>
      <c r="E16">
        <v>5000</v>
      </c>
      <c r="F16">
        <v>1000</v>
      </c>
      <c r="H16" t="s">
        <v>21</v>
      </c>
      <c r="I16">
        <v>9381345860</v>
      </c>
    </row>
    <row r="17" spans="1:15" x14ac:dyDescent="0.2">
      <c r="D17" t="s">
        <v>23</v>
      </c>
      <c r="E17">
        <v>5000</v>
      </c>
      <c r="H17" t="s">
        <v>24</v>
      </c>
      <c r="J17" s="5" t="s">
        <v>141</v>
      </c>
      <c r="O17">
        <v>4000</v>
      </c>
    </row>
    <row r="18" spans="1:15" x14ac:dyDescent="0.2">
      <c r="D18" t="s">
        <v>25</v>
      </c>
      <c r="E18">
        <v>4700</v>
      </c>
      <c r="H18" t="s">
        <v>26</v>
      </c>
      <c r="I18">
        <v>9894197761</v>
      </c>
    </row>
    <row r="21" spans="1:15" x14ac:dyDescent="0.2">
      <c r="A21" s="5">
        <v>5</v>
      </c>
      <c r="B21" s="5">
        <v>1</v>
      </c>
      <c r="C21" s="5" t="s">
        <v>27</v>
      </c>
      <c r="D21" t="s">
        <v>28</v>
      </c>
      <c r="E21">
        <v>5000</v>
      </c>
      <c r="F21">
        <v>2000</v>
      </c>
      <c r="G21">
        <v>1000</v>
      </c>
      <c r="H21" t="s">
        <v>31</v>
      </c>
      <c r="I21">
        <v>9980248296</v>
      </c>
      <c r="J21" s="5" t="s">
        <v>106</v>
      </c>
      <c r="K21" s="3">
        <v>43726</v>
      </c>
      <c r="L21" s="5" t="s">
        <v>110</v>
      </c>
      <c r="N21">
        <v>5000</v>
      </c>
    </row>
    <row r="22" spans="1:15" x14ac:dyDescent="0.2">
      <c r="D22" t="s">
        <v>29</v>
      </c>
      <c r="E22">
        <v>5000</v>
      </c>
      <c r="F22">
        <v>2000</v>
      </c>
      <c r="G22">
        <v>1000</v>
      </c>
      <c r="H22" t="s">
        <v>31</v>
      </c>
      <c r="I22">
        <v>9632652112</v>
      </c>
    </row>
    <row r="23" spans="1:15" x14ac:dyDescent="0.2">
      <c r="D23" t="s">
        <v>30</v>
      </c>
      <c r="E23">
        <v>5000</v>
      </c>
      <c r="F23">
        <v>2000</v>
      </c>
      <c r="G23">
        <v>1000</v>
      </c>
      <c r="H23" t="s">
        <v>32</v>
      </c>
      <c r="I23">
        <v>7676525730</v>
      </c>
    </row>
    <row r="26" spans="1:15" x14ac:dyDescent="0.2">
      <c r="B26" s="5">
        <v>1</v>
      </c>
      <c r="C26" s="5" t="s">
        <v>33</v>
      </c>
      <c r="D26" t="s">
        <v>35</v>
      </c>
      <c r="E26">
        <v>5300</v>
      </c>
      <c r="F26">
        <v>2000</v>
      </c>
      <c r="G26">
        <v>1000</v>
      </c>
      <c r="H26" t="s">
        <v>10</v>
      </c>
      <c r="I26">
        <v>8884744924</v>
      </c>
    </row>
    <row r="28" spans="1:15" x14ac:dyDescent="0.2">
      <c r="A28" s="5">
        <v>6</v>
      </c>
      <c r="B28" s="5">
        <v>1</v>
      </c>
      <c r="C28" s="5" t="s">
        <v>5</v>
      </c>
      <c r="D28" t="s">
        <v>36</v>
      </c>
      <c r="E28">
        <v>4800</v>
      </c>
      <c r="H28" t="s">
        <v>10</v>
      </c>
      <c r="I28">
        <v>8861551534</v>
      </c>
    </row>
    <row r="29" spans="1:15" x14ac:dyDescent="0.2">
      <c r="D29" t="s">
        <v>37</v>
      </c>
      <c r="E29">
        <v>4800</v>
      </c>
      <c r="H29" t="s">
        <v>10</v>
      </c>
    </row>
    <row r="30" spans="1:15" x14ac:dyDescent="0.2">
      <c r="D30" t="s">
        <v>38</v>
      </c>
      <c r="E30">
        <v>4300</v>
      </c>
      <c r="H30" t="s">
        <v>39</v>
      </c>
      <c r="I30">
        <v>7090442284</v>
      </c>
    </row>
    <row r="33" spans="1:9" x14ac:dyDescent="0.2">
      <c r="A33" s="5">
        <v>7</v>
      </c>
      <c r="B33" s="5">
        <v>2</v>
      </c>
      <c r="C33" s="5" t="s">
        <v>5</v>
      </c>
      <c r="D33" t="s">
        <v>40</v>
      </c>
      <c r="E33">
        <v>4500</v>
      </c>
      <c r="F33">
        <v>2000</v>
      </c>
      <c r="G33">
        <v>1000</v>
      </c>
      <c r="H33" t="s">
        <v>26</v>
      </c>
      <c r="I33">
        <v>9980478589</v>
      </c>
    </row>
    <row r="34" spans="1:9" x14ac:dyDescent="0.2">
      <c r="D34" t="s">
        <v>41</v>
      </c>
      <c r="E34">
        <v>5000</v>
      </c>
      <c r="F34">
        <v>1000</v>
      </c>
      <c r="H34" t="s">
        <v>42</v>
      </c>
      <c r="I34">
        <v>9676271037</v>
      </c>
    </row>
    <row r="35" spans="1:9" x14ac:dyDescent="0.2">
      <c r="D35" t="s">
        <v>43</v>
      </c>
      <c r="E35">
        <v>5000</v>
      </c>
      <c r="F35">
        <v>1000</v>
      </c>
      <c r="H35" t="s">
        <v>42</v>
      </c>
      <c r="I35">
        <v>9032124252</v>
      </c>
    </row>
    <row r="38" spans="1:9" x14ac:dyDescent="0.2">
      <c r="A38" s="5">
        <v>8</v>
      </c>
      <c r="B38" s="5">
        <v>2</v>
      </c>
      <c r="C38" s="5" t="s">
        <v>27</v>
      </c>
      <c r="D38" t="s">
        <v>44</v>
      </c>
      <c r="E38">
        <v>6500</v>
      </c>
      <c r="F38">
        <v>2000</v>
      </c>
      <c r="G38">
        <v>1000</v>
      </c>
      <c r="H38" t="s">
        <v>10</v>
      </c>
    </row>
    <row r="39" spans="1:9" x14ac:dyDescent="0.2">
      <c r="D39" t="s">
        <v>45</v>
      </c>
      <c r="E39">
        <v>6500</v>
      </c>
      <c r="F39">
        <v>2000</v>
      </c>
      <c r="G39">
        <v>1000</v>
      </c>
      <c r="H39" t="s">
        <v>10</v>
      </c>
      <c r="I39">
        <v>9108291576</v>
      </c>
    </row>
    <row r="42" spans="1:9" x14ac:dyDescent="0.2">
      <c r="A42" s="5">
        <v>9</v>
      </c>
      <c r="B42" s="5">
        <v>2</v>
      </c>
      <c r="C42" s="5" t="s">
        <v>5</v>
      </c>
      <c r="D42" t="s">
        <v>46</v>
      </c>
      <c r="E42">
        <v>5000</v>
      </c>
      <c r="H42" t="s">
        <v>10</v>
      </c>
      <c r="I42">
        <v>9606152991</v>
      </c>
    </row>
    <row r="43" spans="1:9" x14ac:dyDescent="0.2">
      <c r="D43" t="s">
        <v>47</v>
      </c>
      <c r="E43">
        <v>5000</v>
      </c>
      <c r="H43" t="s">
        <v>48</v>
      </c>
    </row>
    <row r="44" spans="1:9" x14ac:dyDescent="0.2">
      <c r="D44" t="s">
        <v>49</v>
      </c>
      <c r="H44" t="s">
        <v>50</v>
      </c>
    </row>
    <row r="46" spans="1:9" x14ac:dyDescent="0.2">
      <c r="A46" s="5">
        <v>10</v>
      </c>
      <c r="B46" s="5">
        <v>2</v>
      </c>
      <c r="C46" s="5" t="s">
        <v>5</v>
      </c>
      <c r="D46" t="s">
        <v>51</v>
      </c>
      <c r="E46">
        <v>5000</v>
      </c>
      <c r="F46">
        <v>2000</v>
      </c>
      <c r="G46">
        <v>1000</v>
      </c>
      <c r="H46" t="s">
        <v>10</v>
      </c>
      <c r="I46">
        <v>7981433413</v>
      </c>
    </row>
    <row r="47" spans="1:9" x14ac:dyDescent="0.2">
      <c r="D47" t="s">
        <v>52</v>
      </c>
      <c r="E47">
        <v>5000</v>
      </c>
      <c r="F47">
        <v>2000</v>
      </c>
      <c r="G47">
        <v>1000</v>
      </c>
      <c r="H47" t="s">
        <v>10</v>
      </c>
      <c r="I47">
        <v>7509821061</v>
      </c>
    </row>
    <row r="48" spans="1:9" x14ac:dyDescent="0.2">
      <c r="D48" t="s">
        <v>17</v>
      </c>
    </row>
    <row r="51" spans="1:14" x14ac:dyDescent="0.2">
      <c r="A51" s="5">
        <v>11</v>
      </c>
      <c r="B51" s="5">
        <v>2</v>
      </c>
      <c r="C51" s="5" t="s">
        <v>27</v>
      </c>
      <c r="D51" t="s">
        <v>53</v>
      </c>
      <c r="E51">
        <v>5500</v>
      </c>
      <c r="F51">
        <v>1000</v>
      </c>
      <c r="H51" t="s">
        <v>10</v>
      </c>
      <c r="I51">
        <v>7013512273</v>
      </c>
    </row>
    <row r="52" spans="1:14" x14ac:dyDescent="0.2">
      <c r="D52" t="s">
        <v>54</v>
      </c>
      <c r="E52">
        <v>5500</v>
      </c>
      <c r="F52">
        <v>1000</v>
      </c>
      <c r="H52" t="s">
        <v>32</v>
      </c>
      <c r="I52">
        <v>7540036576</v>
      </c>
    </row>
    <row r="53" spans="1:14" x14ac:dyDescent="0.2">
      <c r="D53" t="s">
        <v>55</v>
      </c>
      <c r="E53">
        <v>5500</v>
      </c>
      <c r="F53">
        <v>1000</v>
      </c>
      <c r="H53" t="s">
        <v>32</v>
      </c>
      <c r="I53">
        <v>9994970618</v>
      </c>
    </row>
    <row r="56" spans="1:14" x14ac:dyDescent="0.2">
      <c r="B56" s="5">
        <v>2</v>
      </c>
      <c r="C56" s="5" t="s">
        <v>56</v>
      </c>
      <c r="D56" t="s">
        <v>138</v>
      </c>
      <c r="E56">
        <v>5500</v>
      </c>
      <c r="F56">
        <v>2000</v>
      </c>
      <c r="G56">
        <v>1000</v>
      </c>
      <c r="H56" t="s">
        <v>57</v>
      </c>
      <c r="I56">
        <v>7899871868</v>
      </c>
      <c r="J56" s="5" t="s">
        <v>106</v>
      </c>
      <c r="K56" s="3">
        <v>43731</v>
      </c>
      <c r="L56" s="5" t="s">
        <v>110</v>
      </c>
      <c r="N56">
        <v>5500</v>
      </c>
    </row>
    <row r="58" spans="1:14" x14ac:dyDescent="0.2">
      <c r="A58" s="5">
        <v>12</v>
      </c>
      <c r="B58" s="5">
        <v>2</v>
      </c>
      <c r="C58" s="5" t="s">
        <v>5</v>
      </c>
      <c r="D58" t="s">
        <v>58</v>
      </c>
      <c r="E58">
        <v>4500</v>
      </c>
      <c r="H58" t="s">
        <v>21</v>
      </c>
      <c r="I58">
        <v>9916662596</v>
      </c>
    </row>
    <row r="59" spans="1:14" x14ac:dyDescent="0.2">
      <c r="D59" t="s">
        <v>59</v>
      </c>
      <c r="E59">
        <v>4500</v>
      </c>
      <c r="H59" t="s">
        <v>10</v>
      </c>
      <c r="I59">
        <v>8971105831</v>
      </c>
    </row>
    <row r="60" spans="1:14" x14ac:dyDescent="0.2">
      <c r="D60" t="s">
        <v>60</v>
      </c>
      <c r="E60">
        <v>5000</v>
      </c>
      <c r="H60" t="s">
        <v>32</v>
      </c>
      <c r="I60">
        <v>9036509919</v>
      </c>
    </row>
    <row r="63" spans="1:14" x14ac:dyDescent="0.2">
      <c r="A63" s="5">
        <v>13</v>
      </c>
      <c r="B63" s="5">
        <v>3</v>
      </c>
      <c r="C63" s="5" t="s">
        <v>33</v>
      </c>
      <c r="D63" t="s">
        <v>61</v>
      </c>
      <c r="E63">
        <v>10000</v>
      </c>
      <c r="F63">
        <v>2000</v>
      </c>
      <c r="G63">
        <v>1000</v>
      </c>
      <c r="H63" t="s">
        <v>10</v>
      </c>
      <c r="I63">
        <v>9886061992</v>
      </c>
    </row>
    <row r="65" spans="1:11" x14ac:dyDescent="0.2">
      <c r="A65" s="5">
        <v>14</v>
      </c>
      <c r="B65" s="5">
        <v>3</v>
      </c>
      <c r="C65" s="5" t="s">
        <v>11</v>
      </c>
      <c r="D65" t="s">
        <v>62</v>
      </c>
      <c r="E65">
        <v>6500</v>
      </c>
      <c r="H65" t="s">
        <v>39</v>
      </c>
    </row>
    <row r="66" spans="1:11" x14ac:dyDescent="0.2">
      <c r="D66" t="s">
        <v>63</v>
      </c>
      <c r="E66">
        <v>6500</v>
      </c>
      <c r="F66">
        <v>2000</v>
      </c>
      <c r="G66">
        <v>1000</v>
      </c>
      <c r="H66" t="s">
        <v>64</v>
      </c>
      <c r="I66">
        <v>9538776197</v>
      </c>
    </row>
    <row r="68" spans="1:11" x14ac:dyDescent="0.2">
      <c r="A68" s="5">
        <v>15</v>
      </c>
      <c r="B68" s="5">
        <v>3</v>
      </c>
      <c r="C68" s="5" t="s">
        <v>5</v>
      </c>
      <c r="D68" t="s">
        <v>65</v>
      </c>
      <c r="E68">
        <v>4800</v>
      </c>
      <c r="F68">
        <v>1000</v>
      </c>
      <c r="H68" t="s">
        <v>50</v>
      </c>
      <c r="I68">
        <v>8970581428</v>
      </c>
    </row>
    <row r="69" spans="1:11" x14ac:dyDescent="0.2">
      <c r="D69" t="s">
        <v>154</v>
      </c>
      <c r="E69">
        <v>5000</v>
      </c>
      <c r="F69">
        <v>2000</v>
      </c>
      <c r="G69">
        <v>1000</v>
      </c>
      <c r="H69" t="s">
        <v>66</v>
      </c>
      <c r="K69" s="3"/>
    </row>
    <row r="70" spans="1:11" x14ac:dyDescent="0.2">
      <c r="D70" t="s">
        <v>67</v>
      </c>
      <c r="E70">
        <v>4800</v>
      </c>
      <c r="H70" t="s">
        <v>68</v>
      </c>
      <c r="I70">
        <v>9652558904</v>
      </c>
    </row>
    <row r="73" spans="1:11" x14ac:dyDescent="0.2">
      <c r="A73" s="5">
        <v>16</v>
      </c>
      <c r="B73" s="5">
        <v>3</v>
      </c>
      <c r="C73" s="5" t="s">
        <v>33</v>
      </c>
      <c r="D73" t="s">
        <v>69</v>
      </c>
      <c r="E73">
        <v>11500</v>
      </c>
      <c r="F73">
        <v>2000</v>
      </c>
      <c r="G73">
        <v>1000</v>
      </c>
      <c r="H73" t="s">
        <v>10</v>
      </c>
      <c r="I73">
        <v>9398325825</v>
      </c>
    </row>
    <row r="75" spans="1:11" x14ac:dyDescent="0.2">
      <c r="A75" s="5">
        <v>17</v>
      </c>
      <c r="B75" s="5">
        <v>3</v>
      </c>
      <c r="C75" s="5" t="s">
        <v>11</v>
      </c>
      <c r="D75" t="s">
        <v>70</v>
      </c>
      <c r="E75">
        <v>6500</v>
      </c>
      <c r="H75" t="s">
        <v>16</v>
      </c>
      <c r="I75">
        <v>9739186256</v>
      </c>
    </row>
    <row r="76" spans="1:11" x14ac:dyDescent="0.2">
      <c r="D76" t="s">
        <v>71</v>
      </c>
      <c r="E76">
        <v>6500</v>
      </c>
      <c r="F76">
        <v>2000</v>
      </c>
      <c r="G76">
        <v>1000</v>
      </c>
      <c r="H76" t="s">
        <v>16</v>
      </c>
      <c r="I76">
        <v>9739186212</v>
      </c>
    </row>
    <row r="78" spans="1:11" x14ac:dyDescent="0.2">
      <c r="B78" s="5">
        <v>3</v>
      </c>
      <c r="C78" s="5" t="s">
        <v>33</v>
      </c>
      <c r="D78" t="s">
        <v>72</v>
      </c>
      <c r="E78">
        <v>5500</v>
      </c>
      <c r="F78">
        <v>2000</v>
      </c>
      <c r="G78">
        <v>1000</v>
      </c>
      <c r="H78" t="s">
        <v>10</v>
      </c>
      <c r="I78">
        <v>9634967796</v>
      </c>
    </row>
    <row r="80" spans="1:11" x14ac:dyDescent="0.2">
      <c r="A80" s="5">
        <v>18</v>
      </c>
      <c r="B80" s="5">
        <v>3</v>
      </c>
      <c r="C80" s="5" t="s">
        <v>5</v>
      </c>
      <c r="D80" t="s">
        <v>73</v>
      </c>
      <c r="E80">
        <v>4800</v>
      </c>
      <c r="F80">
        <v>2000</v>
      </c>
      <c r="G80">
        <v>1000</v>
      </c>
      <c r="H80" t="s">
        <v>10</v>
      </c>
      <c r="I80">
        <v>9490994867</v>
      </c>
    </row>
    <row r="81" spans="1:14" x14ac:dyDescent="0.2">
      <c r="D81" t="s">
        <v>74</v>
      </c>
      <c r="E81">
        <v>4800</v>
      </c>
      <c r="F81">
        <v>2000</v>
      </c>
      <c r="G81">
        <v>1000</v>
      </c>
      <c r="H81" t="s">
        <v>10</v>
      </c>
      <c r="I81">
        <v>7032247466</v>
      </c>
    </row>
    <row r="82" spans="1:14" x14ac:dyDescent="0.2">
      <c r="D82" t="s">
        <v>75</v>
      </c>
      <c r="E82">
        <v>4800</v>
      </c>
      <c r="F82">
        <v>2000</v>
      </c>
      <c r="G82">
        <v>1000</v>
      </c>
      <c r="H82" t="s">
        <v>10</v>
      </c>
      <c r="I82">
        <v>6304420288</v>
      </c>
    </row>
    <row r="84" spans="1:14" x14ac:dyDescent="0.2">
      <c r="A84" s="5">
        <v>19</v>
      </c>
      <c r="B84" s="5">
        <v>4</v>
      </c>
      <c r="C84" s="5" t="s">
        <v>76</v>
      </c>
      <c r="D84" t="s">
        <v>77</v>
      </c>
      <c r="E84">
        <v>6000</v>
      </c>
      <c r="F84">
        <v>2000</v>
      </c>
      <c r="G84">
        <v>1000</v>
      </c>
      <c r="H84" t="s">
        <v>10</v>
      </c>
      <c r="I84">
        <v>7204208306</v>
      </c>
    </row>
    <row r="85" spans="1:14" x14ac:dyDescent="0.2">
      <c r="D85" t="s">
        <v>78</v>
      </c>
      <c r="E85">
        <v>6000</v>
      </c>
      <c r="F85">
        <v>2000</v>
      </c>
      <c r="G85">
        <v>1000</v>
      </c>
      <c r="H85" t="s">
        <v>10</v>
      </c>
      <c r="I85">
        <v>7619593950</v>
      </c>
    </row>
    <row r="88" spans="1:14" x14ac:dyDescent="0.2">
      <c r="A88" s="5">
        <v>20</v>
      </c>
      <c r="B88" s="5">
        <v>4</v>
      </c>
      <c r="C88" s="5" t="s">
        <v>27</v>
      </c>
      <c r="D88" t="s">
        <v>107</v>
      </c>
      <c r="E88">
        <v>4800</v>
      </c>
      <c r="H88" t="s">
        <v>79</v>
      </c>
      <c r="I88" t="s">
        <v>106</v>
      </c>
      <c r="J88" s="6" t="s">
        <v>106</v>
      </c>
      <c r="K88" s="3">
        <v>43723</v>
      </c>
      <c r="L88" s="5" t="s">
        <v>110</v>
      </c>
      <c r="N88">
        <v>4800</v>
      </c>
    </row>
    <row r="89" spans="1:14" x14ac:dyDescent="0.2">
      <c r="D89" t="s">
        <v>80</v>
      </c>
      <c r="E89">
        <v>4800</v>
      </c>
      <c r="H89" t="s">
        <v>32</v>
      </c>
      <c r="I89">
        <v>8500827842</v>
      </c>
    </row>
    <row r="90" spans="1:14" x14ac:dyDescent="0.2">
      <c r="D90" t="s">
        <v>81</v>
      </c>
      <c r="E90">
        <v>5100</v>
      </c>
      <c r="H90" t="s">
        <v>68</v>
      </c>
      <c r="I90">
        <v>9980847109</v>
      </c>
    </row>
    <row r="93" spans="1:14" x14ac:dyDescent="0.2">
      <c r="A93" s="5">
        <v>21</v>
      </c>
      <c r="B93" s="5">
        <v>4</v>
      </c>
      <c r="C93" s="5" t="s">
        <v>14</v>
      </c>
      <c r="D93" t="s">
        <v>82</v>
      </c>
      <c r="E93">
        <v>4300</v>
      </c>
      <c r="F93">
        <v>2000</v>
      </c>
      <c r="G93">
        <v>1000</v>
      </c>
      <c r="H93" t="s">
        <v>10</v>
      </c>
      <c r="I93">
        <v>7995174014</v>
      </c>
    </row>
    <row r="94" spans="1:14" x14ac:dyDescent="0.2">
      <c r="D94" t="s">
        <v>129</v>
      </c>
      <c r="E94">
        <v>4300</v>
      </c>
      <c r="F94">
        <v>2000</v>
      </c>
      <c r="G94">
        <v>1000</v>
      </c>
      <c r="H94" t="s">
        <v>10</v>
      </c>
      <c r="I94">
        <v>7993690681</v>
      </c>
      <c r="J94" s="5" t="s">
        <v>106</v>
      </c>
      <c r="K94" s="3">
        <v>43732</v>
      </c>
      <c r="L94" s="5" t="s">
        <v>110</v>
      </c>
      <c r="N94">
        <v>4300</v>
      </c>
    </row>
    <row r="95" spans="1:14" x14ac:dyDescent="0.2">
      <c r="D95" t="s">
        <v>83</v>
      </c>
      <c r="E95">
        <v>4300</v>
      </c>
      <c r="F95">
        <v>2000</v>
      </c>
      <c r="G95">
        <v>1000</v>
      </c>
      <c r="H95" t="s">
        <v>10</v>
      </c>
      <c r="I95">
        <v>9182680315</v>
      </c>
    </row>
    <row r="96" spans="1:14" x14ac:dyDescent="0.2">
      <c r="D96" t="s">
        <v>84</v>
      </c>
      <c r="E96">
        <v>4500</v>
      </c>
      <c r="F96">
        <v>2000</v>
      </c>
      <c r="G96">
        <v>1000</v>
      </c>
      <c r="H96" t="s">
        <v>10</v>
      </c>
      <c r="I96">
        <v>9110361511</v>
      </c>
      <c r="J96" s="5" t="s">
        <v>85</v>
      </c>
    </row>
    <row r="98" spans="1:9" x14ac:dyDescent="0.2">
      <c r="A98" s="5">
        <v>22</v>
      </c>
      <c r="B98" s="5">
        <v>4</v>
      </c>
      <c r="C98" s="5" t="s">
        <v>76</v>
      </c>
      <c r="D98" t="s">
        <v>86</v>
      </c>
      <c r="E98">
        <v>6000</v>
      </c>
      <c r="F98">
        <v>2000</v>
      </c>
      <c r="G98">
        <v>1000</v>
      </c>
      <c r="H98" t="s">
        <v>10</v>
      </c>
      <c r="I98">
        <v>9749617927</v>
      </c>
    </row>
    <row r="99" spans="1:9" x14ac:dyDescent="0.2">
      <c r="D99" t="s">
        <v>87</v>
      </c>
      <c r="E99">
        <v>6000</v>
      </c>
      <c r="H99" t="s">
        <v>10</v>
      </c>
      <c r="I99">
        <v>7619519429</v>
      </c>
    </row>
    <row r="102" spans="1:9" x14ac:dyDescent="0.2">
      <c r="A102" s="5">
        <v>23</v>
      </c>
      <c r="B102" s="5">
        <v>4</v>
      </c>
      <c r="C102" s="5" t="s">
        <v>27</v>
      </c>
      <c r="D102" t="s">
        <v>88</v>
      </c>
      <c r="E102">
        <v>5500</v>
      </c>
      <c r="F102">
        <v>2000</v>
      </c>
      <c r="G102">
        <v>1000</v>
      </c>
      <c r="H102" t="s">
        <v>89</v>
      </c>
      <c r="I102">
        <v>8970890366</v>
      </c>
    </row>
    <row r="103" spans="1:9" x14ac:dyDescent="0.2">
      <c r="D103" t="s">
        <v>47</v>
      </c>
      <c r="E103">
        <v>5500</v>
      </c>
      <c r="F103">
        <v>2000</v>
      </c>
      <c r="G103">
        <v>1000</v>
      </c>
      <c r="H103" t="s">
        <v>89</v>
      </c>
      <c r="I103">
        <v>9113099773</v>
      </c>
    </row>
    <row r="104" spans="1:9" x14ac:dyDescent="0.2">
      <c r="D104" t="s">
        <v>90</v>
      </c>
      <c r="E104">
        <v>5500</v>
      </c>
      <c r="F104">
        <v>2000</v>
      </c>
      <c r="G104">
        <v>1000</v>
      </c>
      <c r="H104" t="s">
        <v>91</v>
      </c>
      <c r="I104">
        <v>7353709491</v>
      </c>
    </row>
    <row r="106" spans="1:9" x14ac:dyDescent="0.2">
      <c r="B106" s="5">
        <v>4</v>
      </c>
      <c r="C106" s="5" t="s">
        <v>33</v>
      </c>
      <c r="D106" t="s">
        <v>92</v>
      </c>
      <c r="E106">
        <v>5500</v>
      </c>
      <c r="F106">
        <v>1000</v>
      </c>
      <c r="H106" t="s">
        <v>10</v>
      </c>
      <c r="I106">
        <v>7999165511</v>
      </c>
    </row>
    <row r="109" spans="1:9" x14ac:dyDescent="0.2">
      <c r="A109" s="5">
        <v>24</v>
      </c>
      <c r="B109" s="5">
        <v>5</v>
      </c>
      <c r="C109" s="5" t="s">
        <v>76</v>
      </c>
      <c r="D109" t="s">
        <v>93</v>
      </c>
      <c r="E109">
        <v>5000</v>
      </c>
      <c r="H109" t="s">
        <v>10</v>
      </c>
      <c r="I109">
        <v>8553507946</v>
      </c>
    </row>
    <row r="110" spans="1:9" x14ac:dyDescent="0.2">
      <c r="D110" t="s">
        <v>94</v>
      </c>
      <c r="E110">
        <v>4800</v>
      </c>
      <c r="H110" t="s">
        <v>95</v>
      </c>
    </row>
    <row r="113" spans="2:15" x14ac:dyDescent="0.2">
      <c r="B113" s="5" t="s">
        <v>96</v>
      </c>
      <c r="C113" s="5" t="s">
        <v>76</v>
      </c>
      <c r="D113" t="s">
        <v>144</v>
      </c>
      <c r="E113">
        <v>5700</v>
      </c>
      <c r="H113" t="s">
        <v>31</v>
      </c>
      <c r="I113">
        <v>7394337742</v>
      </c>
      <c r="J113" s="5" t="s">
        <v>106</v>
      </c>
      <c r="K113" s="3">
        <v>43738</v>
      </c>
      <c r="L113" s="5" t="s">
        <v>110</v>
      </c>
      <c r="M113" s="11">
        <v>927322501235</v>
      </c>
      <c r="N113">
        <v>5700</v>
      </c>
    </row>
    <row r="114" spans="2:15" x14ac:dyDescent="0.2">
      <c r="D114" t="s">
        <v>97</v>
      </c>
      <c r="E114">
        <v>6000</v>
      </c>
      <c r="F114">
        <v>2000</v>
      </c>
      <c r="G114">
        <v>1000</v>
      </c>
      <c r="H114" t="s">
        <v>10</v>
      </c>
      <c r="I114">
        <v>7022182323</v>
      </c>
    </row>
    <row r="117" spans="2:15" x14ac:dyDescent="0.2">
      <c r="B117" s="5" t="s">
        <v>96</v>
      </c>
      <c r="C117" s="5" t="s">
        <v>14</v>
      </c>
      <c r="D117" t="s">
        <v>98</v>
      </c>
      <c r="E117">
        <v>4300</v>
      </c>
      <c r="F117">
        <v>2000</v>
      </c>
      <c r="G117">
        <v>1000</v>
      </c>
      <c r="H117" t="s">
        <v>10</v>
      </c>
      <c r="I117">
        <v>9620640972</v>
      </c>
    </row>
    <row r="118" spans="2:15" x14ac:dyDescent="0.2">
      <c r="D118" t="s">
        <v>47</v>
      </c>
      <c r="E118">
        <v>4300</v>
      </c>
      <c r="F118">
        <v>2000</v>
      </c>
      <c r="G118">
        <v>1000</v>
      </c>
      <c r="H118" t="s">
        <v>10</v>
      </c>
      <c r="I118">
        <v>9538316384</v>
      </c>
    </row>
    <row r="119" spans="2:15" x14ac:dyDescent="0.2">
      <c r="D119" t="s">
        <v>99</v>
      </c>
      <c r="E119">
        <v>4300</v>
      </c>
      <c r="F119">
        <v>2000</v>
      </c>
      <c r="G119">
        <v>1000</v>
      </c>
      <c r="H119" t="s">
        <v>10</v>
      </c>
      <c r="I119">
        <v>6360866074</v>
      </c>
    </row>
    <row r="120" spans="2:15" x14ac:dyDescent="0.2">
      <c r="D120" t="s">
        <v>100</v>
      </c>
      <c r="E120">
        <v>4300</v>
      </c>
      <c r="F120">
        <v>2000</v>
      </c>
      <c r="G120">
        <v>1000</v>
      </c>
      <c r="H120" t="s">
        <v>10</v>
      </c>
      <c r="I120">
        <v>8147075860</v>
      </c>
    </row>
    <row r="122" spans="2:15" x14ac:dyDescent="0.2">
      <c r="B122" s="5" t="s">
        <v>96</v>
      </c>
      <c r="C122" s="5" t="s">
        <v>101</v>
      </c>
      <c r="D122" t="s">
        <v>102</v>
      </c>
      <c r="E122">
        <v>4500</v>
      </c>
      <c r="F122">
        <v>2000</v>
      </c>
      <c r="G122">
        <v>1000</v>
      </c>
      <c r="H122" t="s">
        <v>10</v>
      </c>
      <c r="I122">
        <v>7019937214</v>
      </c>
    </row>
    <row r="123" spans="2:15" x14ac:dyDescent="0.2">
      <c r="D123" t="s">
        <v>103</v>
      </c>
      <c r="E123">
        <v>4500</v>
      </c>
      <c r="F123">
        <v>2000</v>
      </c>
      <c r="G123">
        <v>1000</v>
      </c>
      <c r="H123" t="s">
        <v>10</v>
      </c>
      <c r="I123">
        <v>9980409083</v>
      </c>
    </row>
    <row r="124" spans="2:15" x14ac:dyDescent="0.2">
      <c r="D124" t="s">
        <v>104</v>
      </c>
      <c r="E124">
        <v>4200</v>
      </c>
      <c r="F124">
        <v>2000</v>
      </c>
      <c r="G124">
        <v>1000</v>
      </c>
      <c r="H124" t="s">
        <v>10</v>
      </c>
      <c r="I124">
        <v>7760814575</v>
      </c>
    </row>
    <row r="125" spans="2:15" x14ac:dyDescent="0.2">
      <c r="D125" t="s">
        <v>105</v>
      </c>
      <c r="E125">
        <v>4500</v>
      </c>
      <c r="F125">
        <v>2000</v>
      </c>
      <c r="G125">
        <v>1000</v>
      </c>
      <c r="H125" t="s">
        <v>10</v>
      </c>
      <c r="I125">
        <v>6364125312</v>
      </c>
    </row>
    <row r="128" spans="2:15" x14ac:dyDescent="0.2">
      <c r="E128" s="7">
        <f>SUM(E4:E125)</f>
        <v>389000</v>
      </c>
      <c r="F128" s="7">
        <f>SUM(F4:F125)</f>
        <v>92000</v>
      </c>
      <c r="G128" s="7">
        <f>SUM(G4:G125)</f>
        <v>42000</v>
      </c>
      <c r="N128" s="7">
        <f>SUM(N4:N126)</f>
        <v>43600</v>
      </c>
      <c r="O128" s="7">
        <f>SUM(O4:O126)</f>
        <v>4000</v>
      </c>
    </row>
    <row r="129" spans="5:14" x14ac:dyDescent="0.2">
      <c r="N129" s="8">
        <f>N128+UNRECON!C21</f>
        <v>43600</v>
      </c>
    </row>
    <row r="130" spans="5:14" x14ac:dyDescent="0.2">
      <c r="E130" s="8">
        <f>E128-SUMMARY!B8</f>
        <v>345400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8E08-7216-F648-BA0B-653FE2432DEE}">
  <dimension ref="A2:F21"/>
  <sheetViews>
    <sheetView zoomScale="120" zoomScaleNormal="120" workbookViewId="0">
      <selection activeCell="A3" sqref="A3:F5"/>
    </sheetView>
  </sheetViews>
  <sheetFormatPr baseColWidth="10" defaultRowHeight="16" x14ac:dyDescent="0.2"/>
  <cols>
    <col min="3" max="3" width="11.6640625" bestFit="1" customWidth="1"/>
    <col min="4" max="4" width="23" customWidth="1"/>
    <col min="5" max="5" width="19.5" customWidth="1"/>
    <col min="6" max="6" width="30" customWidth="1"/>
  </cols>
  <sheetData>
    <row r="2" spans="1:6" x14ac:dyDescent="0.2">
      <c r="A2" s="10" t="s">
        <v>133</v>
      </c>
      <c r="B2" s="10" t="s">
        <v>134</v>
      </c>
      <c r="C2" s="10" t="s">
        <v>135</v>
      </c>
      <c r="D2" s="10" t="s">
        <v>136</v>
      </c>
      <c r="E2" s="10" t="s">
        <v>137</v>
      </c>
      <c r="F2" s="10" t="s">
        <v>132</v>
      </c>
    </row>
    <row r="3" spans="1:6" x14ac:dyDescent="0.2">
      <c r="A3" s="3"/>
    </row>
    <row r="4" spans="1:6" x14ac:dyDescent="0.2">
      <c r="A4" s="3"/>
    </row>
    <row r="21" spans="1:3" x14ac:dyDescent="0.2">
      <c r="A21" s="2" t="s">
        <v>139</v>
      </c>
      <c r="C21" s="7">
        <f>SUM(C3:C20)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0D16-AA3B-E541-A049-6F05D5BBC5F9}">
  <dimension ref="A3:H45"/>
  <sheetViews>
    <sheetView zoomScale="110" zoomScaleNormal="110" workbookViewId="0">
      <selection activeCell="E13" sqref="E13"/>
    </sheetView>
  </sheetViews>
  <sheetFormatPr baseColWidth="10" defaultRowHeight="16" x14ac:dyDescent="0.2"/>
  <cols>
    <col min="1" max="1" width="29.5" customWidth="1"/>
    <col min="3" max="3" width="13.83203125" bestFit="1" customWidth="1"/>
  </cols>
  <sheetData>
    <row r="3" spans="1:8" x14ac:dyDescent="0.2">
      <c r="A3" s="2" t="s">
        <v>113</v>
      </c>
    </row>
    <row r="4" spans="1:8" x14ac:dyDescent="0.2">
      <c r="A4" t="s">
        <v>22</v>
      </c>
      <c r="B4" s="8">
        <v>24600</v>
      </c>
    </row>
    <row r="5" spans="1:8" x14ac:dyDescent="0.2">
      <c r="A5" t="s">
        <v>112</v>
      </c>
      <c r="B5" s="8">
        <v>253000</v>
      </c>
      <c r="D5" t="s">
        <v>115</v>
      </c>
    </row>
    <row r="6" spans="1:8" x14ac:dyDescent="0.2">
      <c r="B6" s="8">
        <f>SUM(B4:B5)</f>
        <v>277600</v>
      </c>
      <c r="C6" s="8">
        <f>B6-RENT!E128</f>
        <v>-111400</v>
      </c>
    </row>
    <row r="8" spans="1:8" x14ac:dyDescent="0.2">
      <c r="A8" t="s">
        <v>114</v>
      </c>
      <c r="B8" s="8">
        <v>55000</v>
      </c>
      <c r="C8" s="8">
        <f>C6+B8</f>
        <v>-56400</v>
      </c>
      <c r="D8" s="8" t="s">
        <v>116</v>
      </c>
    </row>
    <row r="10" spans="1:8" x14ac:dyDescent="0.2">
      <c r="H10" s="8"/>
    </row>
    <row r="11" spans="1:8" x14ac:dyDescent="0.2">
      <c r="H11" s="8"/>
    </row>
    <row r="14" spans="1:8" x14ac:dyDescent="0.2">
      <c r="A14" s="2" t="s">
        <v>117</v>
      </c>
      <c r="B14" s="8"/>
    </row>
    <row r="15" spans="1:8" x14ac:dyDescent="0.2">
      <c r="A15" t="s">
        <v>117</v>
      </c>
      <c r="B15" s="8">
        <v>40000</v>
      </c>
    </row>
    <row r="16" spans="1:8" x14ac:dyDescent="0.2">
      <c r="A16" t="s">
        <v>118</v>
      </c>
      <c r="B16" s="8">
        <v>17000</v>
      </c>
    </row>
    <row r="17" spans="1:2" x14ac:dyDescent="0.2">
      <c r="B17" s="8">
        <f>SUM(B15:B16)</f>
        <v>57000</v>
      </c>
    </row>
    <row r="21" spans="1:2" x14ac:dyDescent="0.2">
      <c r="A21" t="s">
        <v>126</v>
      </c>
      <c r="B21" s="8">
        <f>B17+B8+B5</f>
        <v>365000</v>
      </c>
    </row>
    <row r="25" spans="1:2" x14ac:dyDescent="0.2">
      <c r="A25" s="2" t="s">
        <v>127</v>
      </c>
    </row>
    <row r="26" spans="1:2" x14ac:dyDescent="0.2">
      <c r="A26" t="s">
        <v>119</v>
      </c>
      <c r="B26">
        <v>42000</v>
      </c>
    </row>
    <row r="27" spans="1:2" x14ac:dyDescent="0.2">
      <c r="A27" t="s">
        <v>120</v>
      </c>
      <c r="B27">
        <v>6000</v>
      </c>
    </row>
    <row r="28" spans="1:2" x14ac:dyDescent="0.2">
      <c r="A28" t="s">
        <v>121</v>
      </c>
      <c r="B28">
        <v>8000</v>
      </c>
    </row>
    <row r="29" spans="1:2" x14ac:dyDescent="0.2">
      <c r="A29" t="s">
        <v>122</v>
      </c>
      <c r="B29">
        <v>13000</v>
      </c>
    </row>
    <row r="30" spans="1:2" x14ac:dyDescent="0.2">
      <c r="A30" t="s">
        <v>123</v>
      </c>
      <c r="B30">
        <v>6500</v>
      </c>
    </row>
    <row r="31" spans="1:2" x14ac:dyDescent="0.2">
      <c r="A31" t="s">
        <v>124</v>
      </c>
      <c r="B31">
        <v>1000</v>
      </c>
    </row>
    <row r="32" spans="1:2" x14ac:dyDescent="0.2">
      <c r="A32" t="s">
        <v>125</v>
      </c>
      <c r="B32">
        <v>500</v>
      </c>
    </row>
    <row r="44" spans="1:3" x14ac:dyDescent="0.2">
      <c r="A44" t="s">
        <v>172</v>
      </c>
      <c r="B44">
        <v>446000</v>
      </c>
      <c r="C44">
        <f>389000+40000+17000</f>
        <v>446000</v>
      </c>
    </row>
    <row r="45" spans="1:3" x14ac:dyDescent="0.2">
      <c r="A45" t="s">
        <v>171</v>
      </c>
      <c r="B45">
        <f>B44-Expenses!C20</f>
        <v>204100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5EA45-E5B8-DE49-B364-177696D63032}">
  <dimension ref="A2:I23"/>
  <sheetViews>
    <sheetView tabSelected="1" workbookViewId="0">
      <selection activeCell="I16" sqref="I16"/>
    </sheetView>
  </sheetViews>
  <sheetFormatPr baseColWidth="10" defaultRowHeight="16" x14ac:dyDescent="0.2"/>
  <cols>
    <col min="1" max="1" width="27.1640625" customWidth="1"/>
    <col min="3" max="3" width="13.1640625" bestFit="1" customWidth="1"/>
    <col min="4" max="4" width="30.5" customWidth="1"/>
  </cols>
  <sheetData>
    <row r="2" spans="1:9" x14ac:dyDescent="0.2">
      <c r="C2" t="s">
        <v>135</v>
      </c>
      <c r="D2" t="s">
        <v>132</v>
      </c>
    </row>
    <row r="3" spans="1:9" x14ac:dyDescent="0.2">
      <c r="A3" t="s">
        <v>155</v>
      </c>
      <c r="B3" t="s">
        <v>156</v>
      </c>
      <c r="C3">
        <v>140000</v>
      </c>
      <c r="D3" t="s">
        <v>176</v>
      </c>
      <c r="H3" t="s">
        <v>2</v>
      </c>
      <c r="I3">
        <f>C3</f>
        <v>140000</v>
      </c>
    </row>
    <row r="4" spans="1:9" x14ac:dyDescent="0.2">
      <c r="A4" t="s">
        <v>157</v>
      </c>
      <c r="C4">
        <v>52000</v>
      </c>
      <c r="H4" t="s">
        <v>186</v>
      </c>
      <c r="I4">
        <f>C4</f>
        <v>52000</v>
      </c>
    </row>
    <row r="5" spans="1:9" x14ac:dyDescent="0.2">
      <c r="A5" t="s">
        <v>158</v>
      </c>
      <c r="C5">
        <v>1900</v>
      </c>
      <c r="H5" t="s">
        <v>185</v>
      </c>
      <c r="I5">
        <f>C7+C9+C8</f>
        <v>24000</v>
      </c>
    </row>
    <row r="6" spans="1:9" x14ac:dyDescent="0.2">
      <c r="A6" t="s">
        <v>159</v>
      </c>
      <c r="C6">
        <v>15600</v>
      </c>
      <c r="H6" t="s">
        <v>190</v>
      </c>
      <c r="I6">
        <f>C5</f>
        <v>1900</v>
      </c>
    </row>
    <row r="7" spans="1:9" x14ac:dyDescent="0.2">
      <c r="A7" t="s">
        <v>160</v>
      </c>
      <c r="C7">
        <v>4000</v>
      </c>
      <c r="D7" t="s">
        <v>177</v>
      </c>
      <c r="H7" t="s">
        <v>187</v>
      </c>
      <c r="I7">
        <f>C17+C16+C14+C13</f>
        <v>3200</v>
      </c>
    </row>
    <row r="8" spans="1:9" x14ac:dyDescent="0.2">
      <c r="A8" t="s">
        <v>161</v>
      </c>
      <c r="C8">
        <v>7000</v>
      </c>
      <c r="H8" t="s">
        <v>188</v>
      </c>
      <c r="I8">
        <f>C6</f>
        <v>15600</v>
      </c>
    </row>
    <row r="9" spans="1:9" x14ac:dyDescent="0.2">
      <c r="A9" t="s">
        <v>162</v>
      </c>
      <c r="C9">
        <v>13000</v>
      </c>
      <c r="H9" t="s">
        <v>189</v>
      </c>
      <c r="I9">
        <f>C10+C11+C12+C15+C18</f>
        <v>5200</v>
      </c>
    </row>
    <row r="10" spans="1:9" x14ac:dyDescent="0.2">
      <c r="A10" t="s">
        <v>163</v>
      </c>
      <c r="C10">
        <v>1000</v>
      </c>
      <c r="I10">
        <f>SUM(I3:I9)</f>
        <v>241900</v>
      </c>
    </row>
    <row r="11" spans="1:9" x14ac:dyDescent="0.2">
      <c r="A11" t="s">
        <v>124</v>
      </c>
      <c r="C11">
        <v>1000</v>
      </c>
    </row>
    <row r="12" spans="1:9" x14ac:dyDescent="0.2">
      <c r="A12" t="s">
        <v>164</v>
      </c>
      <c r="C12">
        <v>1500</v>
      </c>
    </row>
    <row r="13" spans="1:9" x14ac:dyDescent="0.2">
      <c r="A13" t="s">
        <v>178</v>
      </c>
      <c r="C13">
        <v>600</v>
      </c>
    </row>
    <row r="14" spans="1:9" x14ac:dyDescent="0.2">
      <c r="A14" t="s">
        <v>165</v>
      </c>
      <c r="C14">
        <v>1400</v>
      </c>
    </row>
    <row r="15" spans="1:9" x14ac:dyDescent="0.2">
      <c r="A15" t="s">
        <v>166</v>
      </c>
      <c r="C15">
        <v>200</v>
      </c>
    </row>
    <row r="16" spans="1:9" x14ac:dyDescent="0.2">
      <c r="A16" t="s">
        <v>167</v>
      </c>
      <c r="C16">
        <v>700</v>
      </c>
    </row>
    <row r="17" spans="1:3" x14ac:dyDescent="0.2">
      <c r="A17" t="s">
        <v>168</v>
      </c>
      <c r="C17">
        <v>500</v>
      </c>
    </row>
    <row r="18" spans="1:3" x14ac:dyDescent="0.2">
      <c r="A18" t="s">
        <v>169</v>
      </c>
      <c r="C18">
        <v>1500</v>
      </c>
    </row>
    <row r="20" spans="1:3" x14ac:dyDescent="0.2">
      <c r="A20" s="2" t="s">
        <v>170</v>
      </c>
      <c r="B20" s="2"/>
      <c r="C20" s="7">
        <f>SUM(C3:C19)</f>
        <v>241900</v>
      </c>
    </row>
    <row r="22" spans="1:3" x14ac:dyDescent="0.2">
      <c r="A22" t="s">
        <v>184</v>
      </c>
      <c r="C22">
        <v>42480</v>
      </c>
    </row>
    <row r="23" spans="1:3" x14ac:dyDescent="0.2">
      <c r="C23" s="8">
        <f>C22+C20</f>
        <v>284380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RENT</vt:lpstr>
      <vt:lpstr>UNRECON</vt:lpstr>
      <vt:lpstr>FINANCIALS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Sundaram</dc:creator>
  <cp:lastModifiedBy>Senthil Sundaram</cp:lastModifiedBy>
  <dcterms:created xsi:type="dcterms:W3CDTF">2019-09-24T06:54:09Z</dcterms:created>
  <dcterms:modified xsi:type="dcterms:W3CDTF">2019-11-22T09:16:43Z</dcterms:modified>
</cp:coreProperties>
</file>