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gupta/Downloads/"/>
    </mc:Choice>
  </mc:AlternateContent>
  <xr:revisionPtr revIDLastSave="0" documentId="13_ncr:1_{9096EF0C-2185-4E46-8DE1-6E07C58BE69A}" xr6:coauthVersionLast="45" xr6:coauthVersionMax="45" xr10:uidLastSave="{00000000-0000-0000-0000-000000000000}"/>
  <bookViews>
    <workbookView xWindow="0" yWindow="460" windowWidth="25600" windowHeight="14420" activeTab="3" xr2:uid="{BECD9C21-B0CE-9A46-895E-996DA9A4EBF2}"/>
  </bookViews>
  <sheets>
    <sheet name="SUMMARY" sheetId="2" r:id="rId1"/>
    <sheet name="RENT" sheetId="1" r:id="rId2"/>
    <sheet name="UNRECON" sheetId="3" r:id="rId3"/>
    <sheet name="EXP." sheetId="4" r:id="rId4"/>
    <sheet name="DEP &amp; MAINT" sheetId="5" r:id="rId5"/>
    <sheet name="Sheet1" sheetId="6" r:id="rId6"/>
  </sheets>
  <externalReferences>
    <externalReference r:id="rId7"/>
    <externalReference r:id="rId8"/>
  </externalReferences>
  <definedNames>
    <definedName name="_xlnm._FilterDatabase" localSheetId="1" hidden="1">RENT!$A$3:$U$62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2" l="1"/>
  <c r="C107" i="2"/>
  <c r="D101" i="2"/>
  <c r="D100" i="2"/>
  <c r="B99" i="2"/>
  <c r="D99" i="2" s="1"/>
  <c r="C98" i="2"/>
  <c r="C102" i="2" s="1"/>
  <c r="C104" i="2" s="1"/>
  <c r="B98" i="2"/>
  <c r="D97" i="2"/>
  <c r="D96" i="2"/>
  <c r="D95" i="2"/>
  <c r="D94" i="2"/>
  <c r="B93" i="2"/>
  <c r="D91" i="2"/>
  <c r="D90" i="2"/>
  <c r="D98" i="2" l="1"/>
  <c r="B102" i="2"/>
  <c r="D102" i="2" s="1"/>
  <c r="D93" i="2"/>
  <c r="L13" i="4"/>
  <c r="L12" i="4"/>
  <c r="L15" i="4"/>
  <c r="L7" i="4"/>
  <c r="L6" i="4"/>
  <c r="L14" i="4"/>
  <c r="L10" i="4"/>
  <c r="L9" i="4"/>
  <c r="B104" i="2" l="1"/>
  <c r="D104" i="2" s="1"/>
  <c r="B105" i="2"/>
  <c r="C105" i="2"/>
  <c r="C106" i="2" s="1"/>
  <c r="B107" i="2" l="1"/>
  <c r="B110" i="2"/>
  <c r="F14" i="1"/>
  <c r="B49" i="2" l="1"/>
  <c r="G38" i="4" l="1"/>
  <c r="G48" i="4" s="1"/>
  <c r="D33" i="5" l="1"/>
  <c r="B10" i="2" s="1"/>
  <c r="M11" i="4" l="1"/>
  <c r="M6" i="4"/>
  <c r="M9" i="4"/>
  <c r="M10" i="4"/>
  <c r="M14" i="4"/>
  <c r="M8" i="4"/>
  <c r="M13" i="4"/>
  <c r="M7" i="4"/>
  <c r="M12" i="4"/>
  <c r="G65" i="1"/>
  <c r="P65" i="1" l="1"/>
  <c r="S65" i="1" l="1"/>
  <c r="B73" i="2" l="1"/>
  <c r="T65" i="1" l="1"/>
  <c r="B58" i="2" l="1"/>
  <c r="B59" i="2" s="1"/>
  <c r="B83" i="2" s="1"/>
  <c r="C19" i="3"/>
  <c r="B6" i="2" l="1"/>
  <c r="B51" i="2" s="1"/>
  <c r="P66" i="1"/>
  <c r="B7" i="2"/>
  <c r="H65" i="1"/>
  <c r="B8" i="2" l="1"/>
  <c r="F65" i="1"/>
  <c r="B5" i="2" s="1"/>
  <c r="B82" i="2" s="1"/>
  <c r="B84" i="2" s="1"/>
  <c r="B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tc={710E59FB-326E-1B4D-AD4A-E14095EE7732}</author>
  </authors>
  <commentList>
    <comment ref="B95" authorId="0" shapeId="0" xr:uid="{710E59FB-326E-1B4D-AD4A-E14095EE773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POSTPAID</t>
      </text>
    </comment>
  </commentList>
</comments>
</file>

<file path=xl/sharedStrings.xml><?xml version="1.0" encoding="utf-8"?>
<sst xmlns="http://schemas.openxmlformats.org/spreadsheetml/2006/main" count="482" uniqueCount="221">
  <si>
    <t>Room #</t>
  </si>
  <si>
    <t>Type</t>
  </si>
  <si>
    <t>3S C</t>
  </si>
  <si>
    <t xml:space="preserve">5TH </t>
  </si>
  <si>
    <t>CONTACT</t>
  </si>
  <si>
    <t>SHILPA S M</t>
  </si>
  <si>
    <t>1ST</t>
  </si>
  <si>
    <t>2S A</t>
  </si>
  <si>
    <t>NETHRA</t>
  </si>
  <si>
    <t>SWETHA M</t>
  </si>
  <si>
    <t>4S C</t>
  </si>
  <si>
    <t>PAVANI BILLU</t>
  </si>
  <si>
    <t>17TH</t>
  </si>
  <si>
    <t>10TH</t>
  </si>
  <si>
    <t>JENNIFER</t>
  </si>
  <si>
    <t>11TH</t>
  </si>
  <si>
    <t>13TH</t>
  </si>
  <si>
    <t>3S A</t>
  </si>
  <si>
    <t>30TH</t>
  </si>
  <si>
    <t>6TH</t>
  </si>
  <si>
    <t>1S</t>
  </si>
  <si>
    <t>FLOOR</t>
  </si>
  <si>
    <t>A BHARATHI</t>
  </si>
  <si>
    <t>28TH</t>
  </si>
  <si>
    <t>3RD</t>
  </si>
  <si>
    <t>RATHNA KANTHI</t>
  </si>
  <si>
    <t>HEMA</t>
  </si>
  <si>
    <t>AISHWARYA</t>
  </si>
  <si>
    <t>5TH</t>
  </si>
  <si>
    <t>8TH</t>
  </si>
  <si>
    <t>LAVANYA</t>
  </si>
  <si>
    <t>PREMA</t>
  </si>
  <si>
    <t xml:space="preserve">1S </t>
  </si>
  <si>
    <t>19TH</t>
  </si>
  <si>
    <t>MEDHA SINHA</t>
  </si>
  <si>
    <t>27TH</t>
  </si>
  <si>
    <t>JANAKI</t>
  </si>
  <si>
    <t>22ND</t>
  </si>
  <si>
    <t>MONIKA CHANDA</t>
  </si>
  <si>
    <t>DEBOSHREE DAS</t>
  </si>
  <si>
    <t>2S C</t>
  </si>
  <si>
    <t>12TH</t>
  </si>
  <si>
    <t>T SRUTHI LIKITHA</t>
  </si>
  <si>
    <t>T KEERTHI</t>
  </si>
  <si>
    <t>PRIYA B LAKSHMI</t>
  </si>
  <si>
    <t>DILRUBA FERDOUS</t>
  </si>
  <si>
    <t xml:space="preserve">2ND </t>
  </si>
  <si>
    <t>SAROJINI</t>
  </si>
  <si>
    <t>ANUSHA H D</t>
  </si>
  <si>
    <t>23RD</t>
  </si>
  <si>
    <t>PAID</t>
  </si>
  <si>
    <t>APARNA BANDI</t>
  </si>
  <si>
    <t>PAID DATE</t>
  </si>
  <si>
    <t>MODE</t>
  </si>
  <si>
    <t>RENT CYCLE</t>
  </si>
  <si>
    <t>STATUS</t>
  </si>
  <si>
    <t>TIME</t>
  </si>
  <si>
    <t>REMARKS</t>
  </si>
  <si>
    <t>SHAHEEN BEGUM</t>
  </si>
  <si>
    <t>QR</t>
  </si>
  <si>
    <t>TRANS REF</t>
  </si>
  <si>
    <t>DATE</t>
  </si>
  <si>
    <t>AMOUNT</t>
  </si>
  <si>
    <t>GUEST NAME</t>
  </si>
  <si>
    <t>TRANSACTION REF</t>
  </si>
  <si>
    <t>SARITA GOSWAMI</t>
  </si>
  <si>
    <t>ARPITHA HR</t>
  </si>
  <si>
    <t>PAID AT PG</t>
  </si>
  <si>
    <t>RENT COLLECTIONS</t>
  </si>
  <si>
    <t>EXPECTED</t>
  </si>
  <si>
    <t>EL COLLECTED</t>
  </si>
  <si>
    <t>EL COLLECTION DATE-WISE</t>
  </si>
  <si>
    <t>TOTAL</t>
  </si>
  <si>
    <t>PURPOSE</t>
  </si>
  <si>
    <t>VENDOR</t>
  </si>
  <si>
    <t>QUANTITY</t>
  </si>
  <si>
    <t>RATE/UNIT</t>
  </si>
  <si>
    <t>ROOM #</t>
  </si>
  <si>
    <t>PAID TO</t>
  </si>
  <si>
    <t>MAINTENANCE AMOUNTS DEDUCTED/DUE</t>
  </si>
  <si>
    <t>MONTHLY DEDUCTIONS</t>
  </si>
  <si>
    <t>EXPENSES</t>
  </si>
  <si>
    <t>RENT, FEE &amp; EXPENSES</t>
  </si>
  <si>
    <t>BLDG RENT</t>
  </si>
  <si>
    <t>BALANCE DUE</t>
  </si>
  <si>
    <t>PRATHYUSHA ER</t>
  </si>
  <si>
    <t>BOLLA BABY SINDHU</t>
  </si>
  <si>
    <t>SUNKAVALLI SRILEKHA</t>
  </si>
  <si>
    <t>D PARVEEN</t>
  </si>
  <si>
    <t>PAYOUTS</t>
  </si>
  <si>
    <t>TOTAL COLLECTED</t>
  </si>
  <si>
    <t>GUDIVADA PRIYANKA</t>
  </si>
  <si>
    <t>JASMINE VINCY</t>
  </si>
  <si>
    <t>GNANASUDHA PRASADHAM</t>
  </si>
  <si>
    <t>SHASHI KUSHWAH</t>
  </si>
  <si>
    <t>NIVEDITA V NAREGLAMA</t>
  </si>
  <si>
    <t>PARAMITA MAITY</t>
  </si>
  <si>
    <t>DEPOSIT PAID</t>
  </si>
  <si>
    <t>RENT</t>
  </si>
  <si>
    <t>DEPOSIT</t>
  </si>
  <si>
    <t>SUGAMA BG</t>
  </si>
  <si>
    <t>NIMMALA PAVANI</t>
  </si>
  <si>
    <t>NEW GUEST</t>
  </si>
  <si>
    <t>TEJASHRI T</t>
  </si>
  <si>
    <t>REMARKS/STATUS</t>
  </si>
  <si>
    <t>PRUPOSE</t>
  </si>
  <si>
    <t>M HEMALATHA (MALLU HEMAMALA)</t>
  </si>
  <si>
    <t>NEW GUEST (NAGAANUSHA)</t>
  </si>
  <si>
    <t>BILL DETAILS</t>
  </si>
  <si>
    <t>DIVYA</t>
  </si>
  <si>
    <t>DEP FROM MADHU</t>
  </si>
  <si>
    <t>MAINTENANCE DUE TO EL</t>
  </si>
  <si>
    <t>MADHURI (MAHADEVI K)</t>
  </si>
  <si>
    <t>Rent</t>
  </si>
  <si>
    <t>Food</t>
  </si>
  <si>
    <t>Salary</t>
  </si>
  <si>
    <t>Cable+wifi</t>
  </si>
  <si>
    <t>Investment</t>
  </si>
  <si>
    <t>Maint</t>
  </si>
  <si>
    <t>Others</t>
  </si>
  <si>
    <t>SALARIES</t>
  </si>
  <si>
    <t>WATER</t>
  </si>
  <si>
    <t>JAISREE (JAISRI VENKATACHALAM)</t>
  </si>
  <si>
    <t>HARINI JAMPANI</t>
  </si>
  <si>
    <t>NAVYASREE PANDETI</t>
  </si>
  <si>
    <t>NET COLLECTED AT PG</t>
  </si>
  <si>
    <t>DEPOSITS COLLECTED IN DEC'19</t>
  </si>
  <si>
    <t>BALANCE</t>
  </si>
  <si>
    <t>SAI POOJITHA</t>
  </si>
  <si>
    <t>PAID TO EL</t>
  </si>
  <si>
    <t>VACANCIES</t>
  </si>
  <si>
    <t>AISHWARYA VACATED 1/DEC</t>
  </si>
  <si>
    <t>ALL 3 VACATING 1/JAN</t>
  </si>
  <si>
    <t>(AS ON 11 DEC 2019)</t>
  </si>
  <si>
    <t>BUILDING RENT</t>
  </si>
  <si>
    <t>COMPLETED</t>
  </si>
  <si>
    <t>RAKHI BHADAURIA</t>
  </si>
  <si>
    <t>ELECTRICITY</t>
  </si>
  <si>
    <t>LOAN INTEREST</t>
  </si>
  <si>
    <t>SUB-TOTAL</t>
  </si>
  <si>
    <t>9.36 PM</t>
  </si>
  <si>
    <t>MADHURA H.M</t>
  </si>
  <si>
    <t>PAID BY SRILEKHA</t>
  </si>
  <si>
    <t>DEPOSIT PAID TO EASYLEASES</t>
  </si>
  <si>
    <t>EASYLEASES</t>
  </si>
  <si>
    <t>11 (A) 1S</t>
  </si>
  <si>
    <t>KRISHNA</t>
  </si>
  <si>
    <t>OCC. STATUS</t>
  </si>
  <si>
    <t>V</t>
  </si>
  <si>
    <t>O</t>
  </si>
  <si>
    <t>ROYAL LADIES PG - JANUARY 2020 FINANCIALS</t>
  </si>
  <si>
    <t>7.02 PM</t>
  </si>
  <si>
    <t>1.03 PM</t>
  </si>
  <si>
    <t>9.44 PM</t>
  </si>
  <si>
    <t>9.21 PM</t>
  </si>
  <si>
    <t>12.11 PM</t>
  </si>
  <si>
    <t>5.54 PM</t>
  </si>
  <si>
    <t>1.05 PM</t>
  </si>
  <si>
    <t>5.33 PM</t>
  </si>
  <si>
    <t>10.22 PM</t>
  </si>
  <si>
    <t>9.04 PM</t>
  </si>
  <si>
    <t>7.18 PM</t>
  </si>
  <si>
    <t>LIKITHA UPPALA</t>
  </si>
  <si>
    <t>ADV YET TO BE  PAID</t>
  </si>
  <si>
    <t>PAID 300 MORE FOR KIRHSNA'S BALANCE</t>
  </si>
  <si>
    <t>LOAN PRINCIPAL</t>
  </si>
  <si>
    <t>NET TRANSFERABLE BY EL</t>
  </si>
  <si>
    <t>UMARANI (vacated 7/1)</t>
  </si>
  <si>
    <t>CHANDANA</t>
  </si>
  <si>
    <t>PRIYA</t>
  </si>
  <si>
    <t>ANUSHA</t>
  </si>
  <si>
    <t>SARANYA</t>
  </si>
  <si>
    <t>VACATING 10/2</t>
  </si>
  <si>
    <t>AKSHARA</t>
  </si>
  <si>
    <t>SHILPA</t>
  </si>
  <si>
    <t>KUSHBOO</t>
  </si>
  <si>
    <t>ARPITHA</t>
  </si>
  <si>
    <t>GROCERY</t>
  </si>
  <si>
    <t>UDAAN</t>
  </si>
  <si>
    <t>BBMP</t>
  </si>
  <si>
    <t>CHICKEN &amp; PANEER</t>
  </si>
  <si>
    <t>BUCKETS &amp; MUGS</t>
  </si>
  <si>
    <t>SOAP, PHENYL</t>
  </si>
  <si>
    <t>MILK &amp; CURD</t>
  </si>
  <si>
    <t>CAUVERY BILL</t>
  </si>
  <si>
    <t>PNL</t>
  </si>
  <si>
    <t>INCOME</t>
  </si>
  <si>
    <t>P/L</t>
  </si>
  <si>
    <t>TOTAL EXPENSES INCL. RENT</t>
  </si>
  <si>
    <t>Total</t>
  </si>
  <si>
    <t>Krishna</t>
  </si>
  <si>
    <t>EL</t>
  </si>
  <si>
    <t>Income Received</t>
  </si>
  <si>
    <t>RENT COLLECTED</t>
  </si>
  <si>
    <t>Paid to / Received from OTHER PARTY</t>
  </si>
  <si>
    <t>Expenses Incurred</t>
  </si>
  <si>
    <t>Building Rent</t>
  </si>
  <si>
    <t>Electricity Bill</t>
  </si>
  <si>
    <t>WiFI + Cable</t>
  </si>
  <si>
    <t>Maintenance</t>
  </si>
  <si>
    <t>Water bill</t>
  </si>
  <si>
    <t>Others - BBMP, Police, etc</t>
  </si>
  <si>
    <t>Total Opex</t>
  </si>
  <si>
    <t>Net Amount left</t>
  </si>
  <si>
    <t>Part of P/L</t>
  </si>
  <si>
    <t>Net Amount to be paid to Partner</t>
  </si>
  <si>
    <t>Net Amount to be received from Partner</t>
  </si>
  <si>
    <t>LESS: LOAN PRINCIPAL</t>
  </si>
  <si>
    <t>LESS LOAN INTEREST</t>
  </si>
  <si>
    <t>NET PAYABLE/RECEIVABLE BY KRISHNA</t>
  </si>
  <si>
    <t>KRISHNA TO PAY EASYLEASES</t>
  </si>
  <si>
    <t>Grocery</t>
  </si>
  <si>
    <t>Veggie</t>
  </si>
  <si>
    <t>Cash Expenses</t>
  </si>
  <si>
    <t>Gas</t>
  </si>
  <si>
    <t>Eggs</t>
  </si>
  <si>
    <t>Police</t>
  </si>
  <si>
    <t>Meat</t>
  </si>
  <si>
    <t>DTH</t>
  </si>
  <si>
    <t>Cable &amp; Wifi</t>
  </si>
  <si>
    <t>BWSSB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</si>
</sst>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7">
    <xf numFmtId="0" fontId="0" fillId="0" borderId="0" xfId="0"/>
    <xf numFmtId="15" fontId="0" fillId="0" borderId="0" xfId="0" applyNumberFormat="1"/>
    <xf numFmtId="0" fontId="1" fillId="0" borderId="0" xfId="0" applyFont="1"/>
    <xf numFmtId="16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applyFill="1"/>
    <xf numFmtId="16" fontId="0" fillId="0" borderId="0" xfId="0" applyNumberFormat="1" applyFill="1"/>
    <xf numFmtId="0" fontId="0" fillId="2" borderId="0" xfId="0" applyFill="1"/>
    <xf numFmtId="0" fontId="1" fillId="2" borderId="0" xfId="0" applyFont="1" applyFill="1"/>
    <xf numFmtId="0" fontId="4" fillId="4" borderId="0" xfId="0" applyFont="1" applyFill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ill="1"/>
    <xf numFmtId="164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horizontal="right"/>
    </xf>
    <xf numFmtId="164" fontId="0" fillId="6" borderId="0" xfId="0" applyNumberFormat="1" applyFill="1"/>
    <xf numFmtId="0" fontId="0" fillId="0" borderId="0" xfId="0" applyFont="1"/>
    <xf numFmtId="1" fontId="3" fillId="0" borderId="0" xfId="0" applyNumberFormat="1" applyFont="1" applyAlignment="1">
      <alignment horizontal="center"/>
    </xf>
    <xf numFmtId="0" fontId="0" fillId="7" borderId="0" xfId="0" applyFill="1"/>
    <xf numFmtId="1" fontId="0" fillId="7" borderId="0" xfId="0" applyNumberFormat="1" applyFill="1"/>
    <xf numFmtId="9" fontId="0" fillId="0" borderId="0" xfId="1" applyFont="1"/>
    <xf numFmtId="0" fontId="0" fillId="0" borderId="0" xfId="0" applyFont="1" applyAlignment="1">
      <alignment horizontal="center"/>
    </xf>
    <xf numFmtId="0" fontId="4" fillId="0" borderId="0" xfId="0" applyFont="1"/>
    <xf numFmtId="17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/>
    <xf numFmtId="1" fontId="4" fillId="0" borderId="0" xfId="0" applyNumberFormat="1" applyFont="1"/>
    <xf numFmtId="1" fontId="2" fillId="0" borderId="0" xfId="0" applyNumberFormat="1" applyFont="1"/>
    <xf numFmtId="0" fontId="2" fillId="5" borderId="0" xfId="0" applyFont="1" applyFill="1"/>
    <xf numFmtId="1" fontId="2" fillId="5" borderId="0" xfId="0" applyNumberFormat="1" applyFont="1" applyFill="1"/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nthilkumarsundaram/Desktop/EasyLeases/OPS/Contracts/ROYAL%20LADIES%20PG/FINANCE/P&amp;L/ROYAL%20PG%20PNL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nthilkumarsundaram/Desktop/EasyLeases/OPS/Contracts/ROYAL%20LADIES%20PG/FINANCE/COLLECTIONS/DEC%202019/RoyalPG%20DEC19%20Collections%2031-12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LOAN-SCHED"/>
      <sheetName val="SEP2019"/>
      <sheetName val="OCT2019"/>
      <sheetName val="NOV2019"/>
      <sheetName val="DEC2019"/>
      <sheetName val="JAN2020"/>
      <sheetName val="FEB2020"/>
      <sheetName val="cop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NT"/>
      <sheetName val="UNRECON"/>
      <sheetName val="EXP."/>
      <sheetName val="DEP &amp; MAINT"/>
      <sheetName val="Sheet1"/>
    </sheetNames>
    <sheetDataSet>
      <sheetData sheetId="0">
        <row r="6">
          <cell r="B6">
            <v>146900</v>
          </cell>
        </row>
      </sheetData>
      <sheetData sheetId="1"/>
      <sheetData sheetId="2"/>
      <sheetData sheetId="3">
        <row r="7">
          <cell r="K7">
            <v>39323</v>
          </cell>
        </row>
        <row r="8">
          <cell r="K8">
            <v>20000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enthil Sundaram" id="{0C6630EF-BE68-D049-81AF-FAA8C7B2E58A}" userId="3a3f5d4d39315f8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5" dT="2019-11-22T08:51:27.75" personId="{0C6630EF-BE68-D049-81AF-FAA8C7B2E58A}" id="{710E59FB-326E-1B4D-AD4A-E14095EE7732}">
    <text>POSTPAID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0BD4-9D01-1743-85B3-D29AD1DE6F6C}">
  <dimension ref="A1:Q110"/>
  <sheetViews>
    <sheetView zoomScaleNormal="100" workbookViewId="0">
      <selection activeCell="C48" sqref="C48"/>
    </sheetView>
  </sheetViews>
  <sheetFormatPr baseColWidth="10" defaultRowHeight="16" x14ac:dyDescent="0.2"/>
  <cols>
    <col min="1" max="1" width="26" customWidth="1"/>
    <col min="2" max="2" width="22.6640625" customWidth="1"/>
    <col min="3" max="3" width="24.6640625" customWidth="1"/>
    <col min="4" max="4" width="20.5" customWidth="1"/>
  </cols>
  <sheetData>
    <row r="1" spans="1:17" ht="26" x14ac:dyDescent="0.3">
      <c r="A1" s="42" t="s">
        <v>150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3" spans="1:17" ht="19" x14ac:dyDescent="0.25">
      <c r="A3" s="18" t="s">
        <v>68</v>
      </c>
      <c r="B3" s="11"/>
    </row>
    <row r="5" spans="1:17" x14ac:dyDescent="0.2">
      <c r="A5" t="s">
        <v>69</v>
      </c>
      <c r="B5" s="10">
        <f>RENT!F65</f>
        <v>305696.66666666663</v>
      </c>
    </row>
    <row r="6" spans="1:17" x14ac:dyDescent="0.2">
      <c r="A6" t="s">
        <v>70</v>
      </c>
      <c r="B6" s="10">
        <f>RENT!P65+UNRECON!C19</f>
        <v>79700</v>
      </c>
    </row>
    <row r="7" spans="1:17" x14ac:dyDescent="0.2">
      <c r="A7" t="s">
        <v>125</v>
      </c>
      <c r="B7" s="10">
        <f>RENT!S65-UNRECON!C19</f>
        <v>225997</v>
      </c>
      <c r="D7" s="10"/>
      <c r="F7" s="10"/>
    </row>
    <row r="8" spans="1:17" x14ac:dyDescent="0.2">
      <c r="A8" t="s">
        <v>90</v>
      </c>
      <c r="B8" s="10">
        <f>B7+B6</f>
        <v>305697</v>
      </c>
      <c r="E8" s="10"/>
      <c r="F8" s="10"/>
    </row>
    <row r="9" spans="1:17" x14ac:dyDescent="0.2">
      <c r="A9" t="s">
        <v>84</v>
      </c>
      <c r="B9" s="10">
        <f>B5-B8</f>
        <v>-0.33333333337213844</v>
      </c>
      <c r="E9" s="10"/>
      <c r="F9" s="10"/>
    </row>
    <row r="10" spans="1:17" x14ac:dyDescent="0.2">
      <c r="A10" s="25" t="s">
        <v>111</v>
      </c>
      <c r="B10" s="27">
        <f>'DEP &amp; MAINT'!D33</f>
        <v>0</v>
      </c>
      <c r="E10" s="10"/>
      <c r="F10" s="10"/>
    </row>
    <row r="11" spans="1:17" x14ac:dyDescent="0.2">
      <c r="A11" s="14"/>
      <c r="B11" s="21"/>
      <c r="E11" s="10"/>
      <c r="F11" s="10"/>
    </row>
    <row r="12" spans="1:17" x14ac:dyDescent="0.2">
      <c r="A12" s="30" t="s">
        <v>130</v>
      </c>
      <c r="B12" s="31">
        <v>15</v>
      </c>
      <c r="C12" t="s">
        <v>133</v>
      </c>
      <c r="E12" s="10"/>
      <c r="F12" s="10"/>
    </row>
    <row r="13" spans="1:17" x14ac:dyDescent="0.2">
      <c r="B13" s="10"/>
      <c r="E13" s="10"/>
      <c r="F13" s="10"/>
    </row>
    <row r="15" spans="1:17" hidden="1" x14ac:dyDescent="0.2">
      <c r="A15" s="2" t="s">
        <v>71</v>
      </c>
    </row>
    <row r="16" spans="1:17" hidden="1" x14ac:dyDescent="0.2"/>
    <row r="17" spans="1:5" hidden="1" x14ac:dyDescent="0.2">
      <c r="A17" s="9" t="s">
        <v>61</v>
      </c>
      <c r="B17" s="9" t="s">
        <v>53</v>
      </c>
      <c r="C17" s="9" t="s">
        <v>62</v>
      </c>
      <c r="D17" s="9" t="s">
        <v>57</v>
      </c>
    </row>
    <row r="18" spans="1:5" hidden="1" x14ac:dyDescent="0.2">
      <c r="A18" s="15"/>
      <c r="B18" s="14" t="s">
        <v>59</v>
      </c>
      <c r="C18" s="21"/>
      <c r="D18" s="14"/>
    </row>
    <row r="19" spans="1:5" hidden="1" x14ac:dyDescent="0.2">
      <c r="A19" s="3"/>
      <c r="B19" s="5" t="s">
        <v>59</v>
      </c>
      <c r="C19" s="10"/>
    </row>
    <row r="20" spans="1:5" hidden="1" x14ac:dyDescent="0.2">
      <c r="A20" s="3"/>
      <c r="B20" s="5" t="s">
        <v>59</v>
      </c>
      <c r="C20" s="10"/>
    </row>
    <row r="21" spans="1:5" hidden="1" x14ac:dyDescent="0.2">
      <c r="A21" s="3"/>
      <c r="B21" s="5" t="s">
        <v>59</v>
      </c>
      <c r="C21" s="10"/>
    </row>
    <row r="22" spans="1:5" hidden="1" x14ac:dyDescent="0.2">
      <c r="A22" s="3"/>
      <c r="B22" s="5" t="s">
        <v>59</v>
      </c>
      <c r="C22" s="10"/>
    </row>
    <row r="23" spans="1:5" hidden="1" x14ac:dyDescent="0.2">
      <c r="A23" s="3"/>
      <c r="B23" s="5" t="s">
        <v>59</v>
      </c>
      <c r="C23" s="10"/>
    </row>
    <row r="24" spans="1:5" hidden="1" x14ac:dyDescent="0.2">
      <c r="A24" s="3"/>
      <c r="B24" s="5" t="s">
        <v>59</v>
      </c>
      <c r="C24" s="10"/>
      <c r="E24" s="7"/>
    </row>
    <row r="25" spans="1:5" hidden="1" x14ac:dyDescent="0.2">
      <c r="A25" s="3"/>
      <c r="B25" s="5" t="s">
        <v>59</v>
      </c>
      <c r="C25" s="10"/>
      <c r="E25" s="7"/>
    </row>
    <row r="26" spans="1:5" hidden="1" x14ac:dyDescent="0.2">
      <c r="A26" s="3"/>
      <c r="B26" s="5" t="s">
        <v>59</v>
      </c>
      <c r="C26" s="10"/>
      <c r="E26" s="7"/>
    </row>
    <row r="27" spans="1:5" hidden="1" x14ac:dyDescent="0.2">
      <c r="A27" s="3"/>
      <c r="B27" s="5" t="s">
        <v>59</v>
      </c>
      <c r="C27" s="10"/>
      <c r="E27" s="7"/>
    </row>
    <row r="28" spans="1:5" hidden="1" x14ac:dyDescent="0.2">
      <c r="A28" s="3"/>
      <c r="B28" s="5" t="s">
        <v>59</v>
      </c>
      <c r="C28" s="10"/>
      <c r="E28" s="7"/>
    </row>
    <row r="29" spans="1:5" hidden="1" x14ac:dyDescent="0.2">
      <c r="A29" s="3"/>
      <c r="B29" s="5" t="s">
        <v>59</v>
      </c>
      <c r="C29" s="10"/>
      <c r="E29" s="7"/>
    </row>
    <row r="30" spans="1:5" hidden="1" x14ac:dyDescent="0.2">
      <c r="A30" s="3"/>
      <c r="B30" s="5" t="s">
        <v>59</v>
      </c>
      <c r="C30" s="10"/>
      <c r="E30" s="7"/>
    </row>
    <row r="31" spans="1:5" hidden="1" x14ac:dyDescent="0.2">
      <c r="A31" s="3"/>
      <c r="B31" s="5" t="s">
        <v>59</v>
      </c>
      <c r="C31" s="10"/>
    </row>
    <row r="32" spans="1:5" hidden="1" x14ac:dyDescent="0.2">
      <c r="A32" s="3"/>
      <c r="B32" s="5" t="s">
        <v>59</v>
      </c>
      <c r="C32" s="10"/>
    </row>
    <row r="33" spans="1:3" hidden="1" x14ac:dyDescent="0.2">
      <c r="A33" s="3"/>
      <c r="B33" s="5" t="s">
        <v>59</v>
      </c>
      <c r="C33" s="10"/>
    </row>
    <row r="34" spans="1:3" hidden="1" x14ac:dyDescent="0.2">
      <c r="A34" s="3"/>
      <c r="B34" s="5" t="s">
        <v>59</v>
      </c>
      <c r="C34" s="10"/>
    </row>
    <row r="35" spans="1:3" hidden="1" x14ac:dyDescent="0.2">
      <c r="A35" s="3"/>
      <c r="B35" s="5" t="s">
        <v>59</v>
      </c>
      <c r="C35" s="10"/>
    </row>
    <row r="36" spans="1:3" hidden="1" x14ac:dyDescent="0.2">
      <c r="A36" s="3"/>
      <c r="B36" s="5" t="s">
        <v>59</v>
      </c>
      <c r="C36" s="10"/>
    </row>
    <row r="37" spans="1:3" hidden="1" x14ac:dyDescent="0.2">
      <c r="A37" s="3"/>
      <c r="B37" s="5" t="s">
        <v>59</v>
      </c>
      <c r="C37" s="10"/>
    </row>
    <row r="38" spans="1:3" hidden="1" x14ac:dyDescent="0.2">
      <c r="B38" s="5"/>
      <c r="C38" s="10"/>
    </row>
    <row r="39" spans="1:3" hidden="1" x14ac:dyDescent="0.2">
      <c r="B39" s="5"/>
      <c r="C39" s="10"/>
    </row>
    <row r="40" spans="1:3" hidden="1" x14ac:dyDescent="0.2">
      <c r="A40" s="2" t="s">
        <v>72</v>
      </c>
      <c r="B40" s="12"/>
      <c r="C40" s="13">
        <f>SUM(C18:C39)</f>
        <v>0</v>
      </c>
    </row>
    <row r="41" spans="1:3" x14ac:dyDescent="0.2">
      <c r="B41" s="5"/>
    </row>
    <row r="42" spans="1:3" x14ac:dyDescent="0.2">
      <c r="B42" s="5"/>
    </row>
    <row r="45" spans="1:3" ht="19" x14ac:dyDescent="0.25">
      <c r="A45" s="18" t="s">
        <v>80</v>
      </c>
      <c r="B45" s="11"/>
    </row>
    <row r="47" spans="1:3" x14ac:dyDescent="0.2">
      <c r="A47" t="s">
        <v>165</v>
      </c>
      <c r="B47">
        <v>25000</v>
      </c>
    </row>
    <row r="48" spans="1:3" x14ac:dyDescent="0.2">
      <c r="A48" t="s">
        <v>138</v>
      </c>
      <c r="B48">
        <v>3500</v>
      </c>
    </row>
    <row r="49" spans="1:2" x14ac:dyDescent="0.2">
      <c r="A49" s="2" t="s">
        <v>72</v>
      </c>
      <c r="B49" s="2">
        <f>SUM(B47:B48)</f>
        <v>28500</v>
      </c>
    </row>
    <row r="51" spans="1:2" x14ac:dyDescent="0.2">
      <c r="A51" t="s">
        <v>166</v>
      </c>
      <c r="B51" s="10">
        <f>B6-B49</f>
        <v>51200</v>
      </c>
    </row>
    <row r="55" spans="1:2" ht="19" x14ac:dyDescent="0.25">
      <c r="A55" s="18" t="s">
        <v>82</v>
      </c>
      <c r="B55" s="11"/>
    </row>
    <row r="57" spans="1:2" x14ac:dyDescent="0.2">
      <c r="A57" t="s">
        <v>83</v>
      </c>
      <c r="B57" s="10"/>
    </row>
    <row r="58" spans="1:2" x14ac:dyDescent="0.2">
      <c r="A58" t="s">
        <v>81</v>
      </c>
      <c r="B58" s="10">
        <f>EXP.!G48</f>
        <v>254170</v>
      </c>
    </row>
    <row r="59" spans="1:2" x14ac:dyDescent="0.2">
      <c r="A59" t="s">
        <v>72</v>
      </c>
      <c r="B59" s="10">
        <f>B58</f>
        <v>254170</v>
      </c>
    </row>
    <row r="64" spans="1:2" ht="19" x14ac:dyDescent="0.25">
      <c r="A64" s="18" t="s">
        <v>89</v>
      </c>
    </row>
    <row r="66" spans="1:4" x14ac:dyDescent="0.2">
      <c r="A66" s="16" t="s">
        <v>61</v>
      </c>
      <c r="B66" s="16" t="s">
        <v>62</v>
      </c>
      <c r="C66" s="16" t="s">
        <v>105</v>
      </c>
      <c r="D66" s="16" t="s">
        <v>104</v>
      </c>
    </row>
    <row r="67" spans="1:4" x14ac:dyDescent="0.2">
      <c r="A67" s="3">
        <v>43843</v>
      </c>
      <c r="B67" s="10">
        <v>25000</v>
      </c>
      <c r="C67" t="s">
        <v>134</v>
      </c>
      <c r="D67" t="s">
        <v>135</v>
      </c>
    </row>
    <row r="68" spans="1:4" x14ac:dyDescent="0.2">
      <c r="A68" s="3">
        <v>43847</v>
      </c>
      <c r="B68" s="10">
        <v>25777</v>
      </c>
      <c r="C68" t="s">
        <v>81</v>
      </c>
      <c r="D68" t="s">
        <v>135</v>
      </c>
    </row>
    <row r="69" spans="1:4" x14ac:dyDescent="0.2">
      <c r="A69" s="3"/>
      <c r="B69" s="14"/>
      <c r="C69" s="14"/>
    </row>
    <row r="73" spans="1:4" x14ac:dyDescent="0.2">
      <c r="A73" s="2" t="s">
        <v>72</v>
      </c>
      <c r="B73" s="13">
        <f>SUM(B67:B72)</f>
        <v>50777</v>
      </c>
    </row>
    <row r="74" spans="1:4" x14ac:dyDescent="0.2">
      <c r="B74" s="10"/>
    </row>
    <row r="81" spans="1:4" x14ac:dyDescent="0.2">
      <c r="A81" t="s">
        <v>185</v>
      </c>
    </row>
    <row r="82" spans="1:4" x14ac:dyDescent="0.2">
      <c r="A82" t="s">
        <v>186</v>
      </c>
      <c r="B82" s="10">
        <f>B5</f>
        <v>305696.66666666663</v>
      </c>
    </row>
    <row r="83" spans="1:4" x14ac:dyDescent="0.2">
      <c r="A83" t="s">
        <v>81</v>
      </c>
      <c r="B83" s="10">
        <f>B59</f>
        <v>254170</v>
      </c>
    </row>
    <row r="84" spans="1:4" x14ac:dyDescent="0.2">
      <c r="A84" s="2" t="s">
        <v>187</v>
      </c>
      <c r="B84" s="13">
        <f>B82-B83</f>
        <v>51526.666666666628</v>
      </c>
    </row>
    <row r="87" spans="1:4" ht="19" x14ac:dyDescent="0.25">
      <c r="A87" s="34"/>
      <c r="B87" s="35">
        <v>43831</v>
      </c>
      <c r="C87" s="35">
        <v>43831</v>
      </c>
      <c r="D87" s="35" t="s">
        <v>189</v>
      </c>
    </row>
    <row r="88" spans="1:4" ht="19" x14ac:dyDescent="0.25">
      <c r="A88" s="34"/>
      <c r="B88" s="36" t="s">
        <v>190</v>
      </c>
      <c r="C88" s="36" t="s">
        <v>191</v>
      </c>
      <c r="D88" s="36"/>
    </row>
    <row r="89" spans="1:4" ht="19" x14ac:dyDescent="0.25">
      <c r="A89" s="37" t="s">
        <v>192</v>
      </c>
      <c r="B89" s="34"/>
      <c r="C89" s="34"/>
      <c r="D89" s="34"/>
    </row>
    <row r="90" spans="1:4" ht="19" x14ac:dyDescent="0.25">
      <c r="A90" s="34" t="s">
        <v>193</v>
      </c>
      <c r="B90" s="34">
        <v>225997</v>
      </c>
      <c r="C90" s="34">
        <v>79700</v>
      </c>
      <c r="D90" s="34">
        <f>C90+B90</f>
        <v>305697</v>
      </c>
    </row>
    <row r="91" spans="1:4" ht="19" x14ac:dyDescent="0.25">
      <c r="A91" s="34" t="s">
        <v>194</v>
      </c>
      <c r="B91" s="34">
        <v>25777</v>
      </c>
      <c r="C91" s="34">
        <v>-25777</v>
      </c>
      <c r="D91" s="34">
        <f>C91+B91</f>
        <v>0</v>
      </c>
    </row>
    <row r="92" spans="1:4" ht="19" x14ac:dyDescent="0.25">
      <c r="A92" s="37" t="s">
        <v>195</v>
      </c>
      <c r="B92" s="34"/>
      <c r="C92" s="34"/>
      <c r="D92" s="34"/>
    </row>
    <row r="93" spans="1:4" ht="19" x14ac:dyDescent="0.25">
      <c r="A93" s="34" t="s">
        <v>196</v>
      </c>
      <c r="B93" s="38">
        <f>140000-C93</f>
        <v>115000</v>
      </c>
      <c r="C93" s="38">
        <v>25000</v>
      </c>
      <c r="D93" s="38">
        <f t="shared" ref="D93:D102" si="0">B93+C93</f>
        <v>140000</v>
      </c>
    </row>
    <row r="94" spans="1:4" ht="19" x14ac:dyDescent="0.25">
      <c r="A94" s="34" t="s">
        <v>114</v>
      </c>
      <c r="B94" s="34">
        <v>35480</v>
      </c>
      <c r="C94" s="34">
        <v>0</v>
      </c>
      <c r="D94" s="38">
        <f t="shared" si="0"/>
        <v>35480</v>
      </c>
    </row>
    <row r="95" spans="1:4" ht="19" x14ac:dyDescent="0.25">
      <c r="A95" s="34" t="s">
        <v>197</v>
      </c>
      <c r="B95" s="34">
        <v>38700</v>
      </c>
      <c r="C95" s="34">
        <v>0</v>
      </c>
      <c r="D95" s="38">
        <f t="shared" si="0"/>
        <v>38700</v>
      </c>
    </row>
    <row r="96" spans="1:4" ht="19" x14ac:dyDescent="0.25">
      <c r="A96" s="34" t="s">
        <v>198</v>
      </c>
      <c r="B96" s="34">
        <v>15600</v>
      </c>
      <c r="C96" s="34">
        <v>0</v>
      </c>
      <c r="D96" s="38">
        <f t="shared" si="0"/>
        <v>15600</v>
      </c>
    </row>
    <row r="97" spans="1:4" ht="19" x14ac:dyDescent="0.25">
      <c r="A97" s="34" t="s">
        <v>199</v>
      </c>
      <c r="B97" s="34">
        <v>890</v>
      </c>
      <c r="C97" s="34">
        <v>0</v>
      </c>
      <c r="D97" s="38">
        <f t="shared" si="0"/>
        <v>890</v>
      </c>
    </row>
    <row r="98" spans="1:4" ht="19" x14ac:dyDescent="0.25">
      <c r="A98" s="34" t="s">
        <v>117</v>
      </c>
      <c r="B98" s="34">
        <f>[1]SEP2019!C97</f>
        <v>0</v>
      </c>
      <c r="C98" s="34">
        <f>[1]SEP2019!A154</f>
        <v>0</v>
      </c>
      <c r="D98" s="38">
        <f t="shared" si="0"/>
        <v>0</v>
      </c>
    </row>
    <row r="99" spans="1:4" ht="19" x14ac:dyDescent="0.25">
      <c r="A99" s="34" t="s">
        <v>115</v>
      </c>
      <c r="B99" s="34">
        <f>[2]EXP.!$K$8</f>
        <v>20000</v>
      </c>
      <c r="C99" s="34">
        <v>0</v>
      </c>
      <c r="D99" s="38">
        <f t="shared" si="0"/>
        <v>20000</v>
      </c>
    </row>
    <row r="100" spans="1:4" ht="19" x14ac:dyDescent="0.25">
      <c r="A100" s="34" t="s">
        <v>200</v>
      </c>
      <c r="B100" s="34">
        <v>2000</v>
      </c>
      <c r="C100" s="34">
        <v>0</v>
      </c>
      <c r="D100" s="38">
        <f t="shared" si="0"/>
        <v>2000</v>
      </c>
    </row>
    <row r="101" spans="1:4" ht="19" x14ac:dyDescent="0.25">
      <c r="A101" s="34" t="s">
        <v>201</v>
      </c>
      <c r="B101" s="34">
        <v>1500</v>
      </c>
      <c r="C101" s="34">
        <v>0</v>
      </c>
      <c r="D101" s="38">
        <f t="shared" si="0"/>
        <v>1500</v>
      </c>
    </row>
    <row r="102" spans="1:4" ht="19" x14ac:dyDescent="0.25">
      <c r="A102" s="34" t="s">
        <v>202</v>
      </c>
      <c r="B102" s="38">
        <f>SUM(B93:B101)</f>
        <v>229170</v>
      </c>
      <c r="C102" s="38">
        <f>SUM(C93:C101)</f>
        <v>25000</v>
      </c>
      <c r="D102" s="38">
        <f t="shared" si="0"/>
        <v>254170</v>
      </c>
    </row>
    <row r="103" spans="1:4" ht="19" x14ac:dyDescent="0.25">
      <c r="A103" s="34"/>
      <c r="B103" s="34"/>
      <c r="C103" s="34"/>
      <c r="D103" s="34"/>
    </row>
    <row r="104" spans="1:4" ht="19" x14ac:dyDescent="0.25">
      <c r="A104" s="37" t="s">
        <v>203</v>
      </c>
      <c r="B104" s="39">
        <f>B90+B91-B102</f>
        <v>22604</v>
      </c>
      <c r="C104" s="39">
        <f>C90+C91-C102</f>
        <v>28923</v>
      </c>
      <c r="D104" s="39">
        <f>B104+C104</f>
        <v>51527</v>
      </c>
    </row>
    <row r="105" spans="1:4" ht="19" x14ac:dyDescent="0.25">
      <c r="A105" s="34" t="s">
        <v>204</v>
      </c>
      <c r="B105" s="38">
        <f>D104/2</f>
        <v>25763.5</v>
      </c>
      <c r="C105" s="38">
        <f>D104/2</f>
        <v>25763.5</v>
      </c>
      <c r="D105" s="38"/>
    </row>
    <row r="106" spans="1:4" ht="19" x14ac:dyDescent="0.25">
      <c r="A106" s="34" t="s">
        <v>205</v>
      </c>
      <c r="B106" s="38"/>
      <c r="C106" s="38">
        <f>(C104-C105)</f>
        <v>3159.5</v>
      </c>
      <c r="D106" s="38"/>
    </row>
    <row r="107" spans="1:4" ht="19" x14ac:dyDescent="0.25">
      <c r="A107" s="34" t="s">
        <v>206</v>
      </c>
      <c r="B107" s="38">
        <f>C106</f>
        <v>3159.5</v>
      </c>
      <c r="C107" s="38">
        <f>B106</f>
        <v>0</v>
      </c>
      <c r="D107" s="38"/>
    </row>
    <row r="108" spans="1:4" ht="19" x14ac:dyDescent="0.25">
      <c r="A108" s="34" t="s">
        <v>207</v>
      </c>
      <c r="B108" s="38">
        <v>-25000</v>
      </c>
      <c r="C108" s="34"/>
      <c r="D108" s="38"/>
    </row>
    <row r="109" spans="1:4" ht="19" x14ac:dyDescent="0.25">
      <c r="A109" s="34" t="s">
        <v>208</v>
      </c>
      <c r="B109" s="34">
        <v>-3500</v>
      </c>
      <c r="C109" s="34"/>
      <c r="D109" s="34"/>
    </row>
    <row r="110" spans="1:4" ht="19" x14ac:dyDescent="0.25">
      <c r="A110" s="40" t="s">
        <v>209</v>
      </c>
      <c r="B110" s="41">
        <f>ABS(B108)+ABS(B109)+ABS(C106)</f>
        <v>31659.5</v>
      </c>
      <c r="C110" s="34" t="s">
        <v>210</v>
      </c>
      <c r="D110" s="38"/>
    </row>
  </sheetData>
  <mergeCells count="1">
    <mergeCell ref="A1:Q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8A12-1C26-A345-B894-2320C4E41080}">
  <dimension ref="A2:U68"/>
  <sheetViews>
    <sheetView zoomScaleNormal="100" workbookViewId="0">
      <pane ySplit="3" topLeftCell="A52" activePane="bottomLeft" state="frozen"/>
      <selection pane="bottomLeft" activeCell="F66" sqref="F66"/>
    </sheetView>
  </sheetViews>
  <sheetFormatPr baseColWidth="10" defaultRowHeight="16" x14ac:dyDescent="0.2"/>
  <cols>
    <col min="1" max="3" width="13.5" style="5" customWidth="1"/>
    <col min="4" max="4" width="24.83203125" customWidth="1"/>
    <col min="5" max="5" width="16.83203125" style="5" customWidth="1"/>
    <col min="6" max="6" width="13.1640625" bestFit="1" customWidth="1"/>
    <col min="7" max="8" width="13" hidden="1" customWidth="1"/>
    <col min="9" max="9" width="12.5" customWidth="1"/>
    <col min="10" max="10" width="20.83203125" customWidth="1"/>
    <col min="11" max="11" width="13.1640625" style="5" customWidth="1"/>
    <col min="12" max="13" width="10.83203125" style="5"/>
    <col min="14" max="14" width="12.5" customWidth="1"/>
    <col min="18" max="18" width="22.33203125" style="5" customWidth="1"/>
    <col min="19" max="20" width="14.83203125" style="5" customWidth="1"/>
    <col min="21" max="21" width="40" customWidth="1"/>
  </cols>
  <sheetData>
    <row r="2" spans="1:21" x14ac:dyDescent="0.2">
      <c r="N2" s="5"/>
      <c r="O2" s="5"/>
      <c r="P2" s="44" t="s">
        <v>129</v>
      </c>
      <c r="Q2" s="44"/>
      <c r="S2" s="43" t="s">
        <v>67</v>
      </c>
      <c r="T2" s="43"/>
    </row>
    <row r="3" spans="1:21" ht="19" x14ac:dyDescent="0.25">
      <c r="A3" s="4" t="s">
        <v>0</v>
      </c>
      <c r="B3" s="4" t="s">
        <v>21</v>
      </c>
      <c r="C3" s="4" t="s">
        <v>1</v>
      </c>
      <c r="D3" s="4" t="s">
        <v>63</v>
      </c>
      <c r="E3" s="4" t="s">
        <v>147</v>
      </c>
      <c r="F3" s="4" t="s">
        <v>98</v>
      </c>
      <c r="G3" s="4" t="s">
        <v>97</v>
      </c>
      <c r="H3" s="4" t="s">
        <v>110</v>
      </c>
      <c r="I3" s="4" t="s">
        <v>54</v>
      </c>
      <c r="J3" s="4" t="s">
        <v>4</v>
      </c>
      <c r="K3" s="4" t="s">
        <v>55</v>
      </c>
      <c r="L3" s="4" t="s">
        <v>53</v>
      </c>
      <c r="M3" s="4" t="s">
        <v>127</v>
      </c>
      <c r="N3" s="4" t="s">
        <v>52</v>
      </c>
      <c r="O3" s="4" t="s">
        <v>56</v>
      </c>
      <c r="P3" s="4" t="s">
        <v>98</v>
      </c>
      <c r="Q3" s="4" t="s">
        <v>99</v>
      </c>
      <c r="R3" s="4" t="s">
        <v>60</v>
      </c>
      <c r="S3" s="4" t="s">
        <v>98</v>
      </c>
      <c r="T3" s="4" t="s">
        <v>99</v>
      </c>
      <c r="U3" s="4" t="s">
        <v>57</v>
      </c>
    </row>
    <row r="4" spans="1:21" x14ac:dyDescent="0.2">
      <c r="A4" s="5">
        <v>1</v>
      </c>
      <c r="B4" s="5">
        <v>1</v>
      </c>
      <c r="C4" s="5" t="s">
        <v>2</v>
      </c>
      <c r="D4" t="s">
        <v>109</v>
      </c>
      <c r="E4" s="5" t="s">
        <v>149</v>
      </c>
      <c r="F4">
        <v>4800</v>
      </c>
      <c r="G4">
        <v>0</v>
      </c>
      <c r="I4" s="1" t="s">
        <v>3</v>
      </c>
      <c r="J4">
        <v>9148885290</v>
      </c>
      <c r="K4" s="5" t="s">
        <v>50</v>
      </c>
      <c r="N4" s="3"/>
      <c r="O4" s="3"/>
      <c r="P4" s="3"/>
      <c r="Q4" s="3"/>
      <c r="R4" s="7"/>
      <c r="S4" s="7">
        <v>4800</v>
      </c>
      <c r="T4" s="7"/>
    </row>
    <row r="5" spans="1:21" x14ac:dyDescent="0.2">
      <c r="D5" s="23" t="s">
        <v>162</v>
      </c>
      <c r="E5" s="19" t="s">
        <v>149</v>
      </c>
      <c r="F5">
        <v>4700</v>
      </c>
      <c r="G5">
        <v>0</v>
      </c>
      <c r="K5" s="24" t="s">
        <v>50</v>
      </c>
      <c r="N5" s="3"/>
      <c r="P5">
        <v>4700</v>
      </c>
      <c r="R5" s="7"/>
      <c r="S5" s="7"/>
      <c r="T5" s="7"/>
      <c r="U5" t="s">
        <v>163</v>
      </c>
    </row>
    <row r="6" spans="1:21" x14ac:dyDescent="0.2">
      <c r="D6" t="s">
        <v>5</v>
      </c>
      <c r="E6" s="5" t="s">
        <v>149</v>
      </c>
      <c r="F6">
        <v>4500</v>
      </c>
      <c r="G6">
        <v>2000</v>
      </c>
      <c r="H6">
        <v>1000</v>
      </c>
      <c r="I6" t="s">
        <v>6</v>
      </c>
      <c r="J6">
        <v>7348987116</v>
      </c>
      <c r="K6" s="5" t="s">
        <v>50</v>
      </c>
      <c r="N6" s="3"/>
      <c r="O6" s="3"/>
      <c r="R6" s="7"/>
      <c r="S6" s="7">
        <v>4500</v>
      </c>
      <c r="T6" s="7"/>
    </row>
    <row r="7" spans="1:21" x14ac:dyDescent="0.2">
      <c r="A7" s="5">
        <v>2</v>
      </c>
      <c r="B7" s="5">
        <v>1</v>
      </c>
      <c r="C7" s="5" t="s">
        <v>7</v>
      </c>
      <c r="D7" t="s">
        <v>8</v>
      </c>
      <c r="E7" s="5" t="s">
        <v>149</v>
      </c>
      <c r="F7">
        <v>6000</v>
      </c>
      <c r="G7">
        <v>0</v>
      </c>
      <c r="I7" t="s">
        <v>6</v>
      </c>
      <c r="J7">
        <v>7892680772</v>
      </c>
      <c r="K7" s="5" t="s">
        <v>50</v>
      </c>
      <c r="R7" s="7"/>
      <c r="S7" s="7">
        <v>6000</v>
      </c>
      <c r="T7" s="7"/>
    </row>
    <row r="8" spans="1:21" x14ac:dyDescent="0.2">
      <c r="D8" t="s">
        <v>9</v>
      </c>
      <c r="E8" s="5" t="s">
        <v>149</v>
      </c>
      <c r="F8">
        <v>6500</v>
      </c>
      <c r="G8">
        <v>2000</v>
      </c>
      <c r="H8">
        <v>1000</v>
      </c>
      <c r="I8" t="s">
        <v>6</v>
      </c>
      <c r="J8">
        <v>9742665413</v>
      </c>
      <c r="K8" s="5" t="s">
        <v>50</v>
      </c>
      <c r="R8" s="7"/>
      <c r="S8" s="7">
        <v>6500</v>
      </c>
      <c r="T8" s="7"/>
    </row>
    <row r="9" spans="1:21" x14ac:dyDescent="0.2">
      <c r="A9" s="5">
        <v>3</v>
      </c>
      <c r="B9" s="5">
        <v>1</v>
      </c>
      <c r="C9" s="5" t="s">
        <v>10</v>
      </c>
      <c r="D9" t="s">
        <v>11</v>
      </c>
      <c r="E9" s="5" t="s">
        <v>149</v>
      </c>
      <c r="F9">
        <v>4500</v>
      </c>
      <c r="G9">
        <v>2000</v>
      </c>
      <c r="H9">
        <v>1000</v>
      </c>
      <c r="I9" t="s">
        <v>12</v>
      </c>
      <c r="J9">
        <v>9121592749</v>
      </c>
      <c r="K9" s="5" t="s">
        <v>50</v>
      </c>
      <c r="S9" s="26">
        <v>4500</v>
      </c>
      <c r="T9" s="7"/>
    </row>
    <row r="10" spans="1:21" x14ac:dyDescent="0.2">
      <c r="D10" s="28" t="s">
        <v>128</v>
      </c>
      <c r="E10" s="33" t="s">
        <v>149</v>
      </c>
      <c r="F10">
        <v>4500</v>
      </c>
      <c r="K10" s="24" t="s">
        <v>50</v>
      </c>
      <c r="R10" s="7"/>
      <c r="S10" s="7">
        <v>4500</v>
      </c>
      <c r="T10" s="7"/>
    </row>
    <row r="11" spans="1:21" x14ac:dyDescent="0.2">
      <c r="D11" t="s">
        <v>91</v>
      </c>
      <c r="E11" s="5" t="s">
        <v>149</v>
      </c>
      <c r="F11">
        <v>4500</v>
      </c>
      <c r="G11">
        <v>2000</v>
      </c>
      <c r="H11">
        <v>1000</v>
      </c>
      <c r="I11" t="s">
        <v>6</v>
      </c>
      <c r="J11">
        <v>9705143347</v>
      </c>
      <c r="K11" s="5" t="s">
        <v>50</v>
      </c>
      <c r="N11" s="3"/>
      <c r="R11" s="7"/>
      <c r="S11" s="7">
        <v>4500</v>
      </c>
      <c r="T11" s="7"/>
    </row>
    <row r="12" spans="1:21" x14ac:dyDescent="0.2">
      <c r="A12" s="5">
        <v>4</v>
      </c>
      <c r="B12" s="5">
        <v>1</v>
      </c>
      <c r="C12" s="5" t="s">
        <v>2</v>
      </c>
      <c r="D12" t="s">
        <v>106</v>
      </c>
      <c r="E12" s="5" t="s">
        <v>149</v>
      </c>
      <c r="F12">
        <v>5000</v>
      </c>
      <c r="G12">
        <v>1000</v>
      </c>
      <c r="I12" t="s">
        <v>13</v>
      </c>
      <c r="J12">
        <v>9381345860</v>
      </c>
      <c r="K12" s="5" t="s">
        <v>50</v>
      </c>
      <c r="N12" s="3"/>
      <c r="R12" s="7"/>
      <c r="S12" s="7">
        <v>5000</v>
      </c>
      <c r="T12" s="7"/>
    </row>
    <row r="13" spans="1:21" x14ac:dyDescent="0.2">
      <c r="D13" t="s">
        <v>14</v>
      </c>
      <c r="E13" s="5" t="s">
        <v>149</v>
      </c>
      <c r="F13">
        <v>5000</v>
      </c>
      <c r="I13" t="s">
        <v>15</v>
      </c>
      <c r="K13" s="24" t="s">
        <v>50</v>
      </c>
      <c r="R13" s="7"/>
      <c r="S13" s="7">
        <v>5000</v>
      </c>
      <c r="T13" s="7"/>
    </row>
    <row r="14" spans="1:21" x14ac:dyDescent="0.2">
      <c r="D14" s="8" t="s">
        <v>167</v>
      </c>
      <c r="E14" s="5" t="s">
        <v>148</v>
      </c>
      <c r="F14" s="7">
        <f>4700*7/30</f>
        <v>1096.6666666666667</v>
      </c>
      <c r="I14" t="s">
        <v>16</v>
      </c>
      <c r="J14">
        <v>9894197761</v>
      </c>
      <c r="R14" s="7"/>
      <c r="S14" s="7">
        <v>1097</v>
      </c>
      <c r="T14" s="7"/>
    </row>
    <row r="15" spans="1:21" x14ac:dyDescent="0.2">
      <c r="A15" s="5">
        <v>5</v>
      </c>
      <c r="B15" s="5">
        <v>1</v>
      </c>
      <c r="C15" s="5" t="s">
        <v>17</v>
      </c>
      <c r="D15" s="8" t="s">
        <v>168</v>
      </c>
      <c r="E15" s="24" t="s">
        <v>149</v>
      </c>
      <c r="F15">
        <v>4500</v>
      </c>
      <c r="G15">
        <v>2000</v>
      </c>
      <c r="H15">
        <v>1000</v>
      </c>
      <c r="I15" t="s">
        <v>18</v>
      </c>
      <c r="J15">
        <v>9980248296</v>
      </c>
      <c r="K15" s="5" t="s">
        <v>50</v>
      </c>
      <c r="N15" s="3"/>
      <c r="O15" s="3"/>
      <c r="Q15" s="3"/>
      <c r="R15" s="7"/>
      <c r="S15" s="7">
        <v>4500</v>
      </c>
      <c r="T15" s="7"/>
      <c r="U15" s="8" t="s">
        <v>132</v>
      </c>
    </row>
    <row r="16" spans="1:21" x14ac:dyDescent="0.2">
      <c r="D16" s="8" t="s">
        <v>169</v>
      </c>
      <c r="E16" s="24" t="s">
        <v>149</v>
      </c>
      <c r="F16">
        <v>4500</v>
      </c>
      <c r="G16">
        <v>2000</v>
      </c>
      <c r="H16">
        <v>1000</v>
      </c>
      <c r="I16" t="s">
        <v>18</v>
      </c>
      <c r="J16">
        <v>9632652112</v>
      </c>
      <c r="K16" s="24" t="s">
        <v>50</v>
      </c>
      <c r="R16" s="7"/>
      <c r="S16" s="7">
        <v>4500</v>
      </c>
      <c r="T16" s="7"/>
      <c r="U16" s="8"/>
    </row>
    <row r="17" spans="1:21" x14ac:dyDescent="0.2">
      <c r="D17" s="8" t="s">
        <v>170</v>
      </c>
      <c r="E17" s="24" t="s">
        <v>149</v>
      </c>
      <c r="F17">
        <v>4500</v>
      </c>
      <c r="G17">
        <v>2000</v>
      </c>
      <c r="H17">
        <v>1000</v>
      </c>
      <c r="I17" t="s">
        <v>19</v>
      </c>
      <c r="J17">
        <v>7676525730</v>
      </c>
      <c r="K17" s="5" t="s">
        <v>50</v>
      </c>
      <c r="R17" s="7"/>
      <c r="S17" s="7">
        <v>4500</v>
      </c>
      <c r="T17" s="7"/>
    </row>
    <row r="18" spans="1:21" x14ac:dyDescent="0.2">
      <c r="B18" s="5">
        <v>1</v>
      </c>
      <c r="C18" s="5" t="s">
        <v>20</v>
      </c>
      <c r="D18" t="s">
        <v>22</v>
      </c>
      <c r="E18" s="5" t="s">
        <v>149</v>
      </c>
      <c r="F18">
        <v>5300</v>
      </c>
      <c r="G18">
        <v>2000</v>
      </c>
      <c r="H18">
        <v>1000</v>
      </c>
      <c r="I18" t="s">
        <v>6</v>
      </c>
      <c r="J18">
        <v>8884744924</v>
      </c>
      <c r="K18" s="5" t="s">
        <v>50</v>
      </c>
      <c r="L18" s="5" t="s">
        <v>59</v>
      </c>
      <c r="N18" s="3">
        <v>43836</v>
      </c>
      <c r="O18" t="s">
        <v>161</v>
      </c>
      <c r="P18">
        <v>5300</v>
      </c>
      <c r="R18" s="7"/>
      <c r="S18" s="7"/>
      <c r="T18" s="7"/>
    </row>
    <row r="19" spans="1:21" x14ac:dyDescent="0.2">
      <c r="D19" t="s">
        <v>66</v>
      </c>
      <c r="E19" s="5" t="s">
        <v>149</v>
      </c>
      <c r="F19">
        <v>4800</v>
      </c>
      <c r="I19" t="s">
        <v>6</v>
      </c>
      <c r="K19" s="5" t="s">
        <v>50</v>
      </c>
      <c r="L19" s="5" t="s">
        <v>59</v>
      </c>
      <c r="N19" s="3">
        <v>43840</v>
      </c>
      <c r="O19" t="s">
        <v>154</v>
      </c>
      <c r="P19">
        <v>4800</v>
      </c>
      <c r="R19" s="7"/>
      <c r="S19" s="7"/>
      <c r="T19" s="7"/>
    </row>
    <row r="20" spans="1:21" x14ac:dyDescent="0.2">
      <c r="D20" s="23" t="s">
        <v>141</v>
      </c>
      <c r="E20" s="24" t="s">
        <v>149</v>
      </c>
      <c r="F20">
        <v>4900</v>
      </c>
      <c r="I20" t="s">
        <v>23</v>
      </c>
      <c r="J20">
        <v>7090442284</v>
      </c>
      <c r="K20" s="5" t="s">
        <v>50</v>
      </c>
      <c r="N20" s="3"/>
      <c r="R20" s="7"/>
      <c r="S20" s="7">
        <v>4900</v>
      </c>
      <c r="T20" s="7"/>
    </row>
    <row r="21" spans="1:21" x14ac:dyDescent="0.2">
      <c r="D21" s="23" t="s">
        <v>171</v>
      </c>
      <c r="E21" s="24" t="s">
        <v>149</v>
      </c>
      <c r="F21">
        <v>4500</v>
      </c>
      <c r="K21" s="5" t="s">
        <v>50</v>
      </c>
      <c r="R21" s="7"/>
      <c r="S21" s="7">
        <v>4500</v>
      </c>
      <c r="T21" s="7"/>
      <c r="U21" s="8"/>
    </row>
    <row r="22" spans="1:21" x14ac:dyDescent="0.2">
      <c r="D22" t="s">
        <v>87</v>
      </c>
      <c r="E22" s="5" t="s">
        <v>149</v>
      </c>
      <c r="F22">
        <v>5000</v>
      </c>
      <c r="G22">
        <v>1000</v>
      </c>
      <c r="I22" t="s">
        <v>24</v>
      </c>
      <c r="J22">
        <v>9676271037</v>
      </c>
      <c r="K22" s="5" t="s">
        <v>50</v>
      </c>
      <c r="N22" s="3"/>
      <c r="R22" s="7"/>
      <c r="S22" s="7">
        <v>5000</v>
      </c>
    </row>
    <row r="23" spans="1:21" x14ac:dyDescent="0.2">
      <c r="D23" t="s">
        <v>86</v>
      </c>
      <c r="E23" s="5" t="s">
        <v>149</v>
      </c>
      <c r="F23">
        <v>5000</v>
      </c>
      <c r="G23">
        <v>1000</v>
      </c>
      <c r="I23" t="s">
        <v>24</v>
      </c>
      <c r="J23">
        <v>9032124252</v>
      </c>
      <c r="K23" s="5" t="s">
        <v>50</v>
      </c>
      <c r="N23" s="3"/>
      <c r="R23" s="7"/>
      <c r="S23" s="7">
        <v>5000</v>
      </c>
      <c r="T23" s="7"/>
      <c r="U23" t="s">
        <v>142</v>
      </c>
    </row>
    <row r="24" spans="1:21" x14ac:dyDescent="0.2">
      <c r="A24" s="5">
        <v>8</v>
      </c>
      <c r="B24" s="5">
        <v>2</v>
      </c>
      <c r="C24" s="5" t="s">
        <v>17</v>
      </c>
      <c r="D24" t="s">
        <v>25</v>
      </c>
      <c r="E24" s="5" t="s">
        <v>149</v>
      </c>
      <c r="F24">
        <v>9000</v>
      </c>
      <c r="G24">
        <v>2000</v>
      </c>
      <c r="H24">
        <v>1000</v>
      </c>
      <c r="I24" t="s">
        <v>6</v>
      </c>
      <c r="K24" s="5" t="s">
        <v>50</v>
      </c>
      <c r="R24" s="7"/>
      <c r="S24" s="7">
        <v>9000</v>
      </c>
    </row>
    <row r="25" spans="1:21" x14ac:dyDescent="0.2">
      <c r="D25" t="s">
        <v>26</v>
      </c>
      <c r="E25" s="5" t="s">
        <v>149</v>
      </c>
      <c r="F25">
        <v>6500</v>
      </c>
      <c r="G25">
        <v>2000</v>
      </c>
      <c r="H25">
        <v>1000</v>
      </c>
      <c r="I25" t="s">
        <v>6</v>
      </c>
      <c r="J25">
        <v>9108291576</v>
      </c>
      <c r="K25" s="5" t="s">
        <v>50</v>
      </c>
      <c r="R25" s="7"/>
      <c r="S25" s="7">
        <v>6500</v>
      </c>
    </row>
    <row r="26" spans="1:21" x14ac:dyDescent="0.2">
      <c r="A26" s="5">
        <v>9</v>
      </c>
      <c r="B26" s="5">
        <v>2</v>
      </c>
      <c r="C26" s="5" t="s">
        <v>2</v>
      </c>
      <c r="D26" t="s">
        <v>124</v>
      </c>
      <c r="E26" s="5" t="s">
        <v>149</v>
      </c>
      <c r="F26">
        <v>5000</v>
      </c>
      <c r="I26" t="s">
        <v>6</v>
      </c>
      <c r="J26">
        <v>9606152991</v>
      </c>
      <c r="K26" s="5" t="s">
        <v>50</v>
      </c>
      <c r="N26" s="3"/>
      <c r="R26" s="7"/>
      <c r="S26" s="7">
        <v>5000</v>
      </c>
      <c r="T26" s="7"/>
    </row>
    <row r="27" spans="1:21" x14ac:dyDescent="0.2">
      <c r="D27" t="s">
        <v>27</v>
      </c>
      <c r="E27" s="5" t="s">
        <v>149</v>
      </c>
      <c r="F27">
        <v>5000</v>
      </c>
      <c r="I27" t="s">
        <v>28</v>
      </c>
      <c r="K27" s="5" t="s">
        <v>50</v>
      </c>
      <c r="R27" s="7"/>
      <c r="S27" s="7">
        <v>5000</v>
      </c>
      <c r="T27" s="7"/>
    </row>
    <row r="28" spans="1:21" x14ac:dyDescent="0.2">
      <c r="A28" s="5">
        <v>10</v>
      </c>
      <c r="B28" s="5">
        <v>2</v>
      </c>
      <c r="C28" s="5" t="s">
        <v>2</v>
      </c>
      <c r="D28" t="s">
        <v>93</v>
      </c>
      <c r="E28" s="5" t="s">
        <v>149</v>
      </c>
      <c r="F28">
        <v>5000</v>
      </c>
      <c r="G28">
        <v>2000</v>
      </c>
      <c r="H28">
        <v>1000</v>
      </c>
      <c r="I28" t="s">
        <v>6</v>
      </c>
      <c r="J28">
        <v>7981433413</v>
      </c>
      <c r="K28" s="5" t="s">
        <v>50</v>
      </c>
      <c r="N28" s="3"/>
      <c r="R28" s="7"/>
      <c r="S28" s="7">
        <v>5000</v>
      </c>
      <c r="T28" s="7"/>
    </row>
    <row r="29" spans="1:21" x14ac:dyDescent="0.2">
      <c r="D29" t="s">
        <v>94</v>
      </c>
      <c r="E29" s="5" t="s">
        <v>149</v>
      </c>
      <c r="F29">
        <v>5000</v>
      </c>
      <c r="G29">
        <v>2000</v>
      </c>
      <c r="H29">
        <v>1000</v>
      </c>
      <c r="I29" t="s">
        <v>6</v>
      </c>
      <c r="J29">
        <v>7509821061</v>
      </c>
      <c r="K29" s="5" t="s">
        <v>50</v>
      </c>
      <c r="L29" s="5" t="s">
        <v>59</v>
      </c>
      <c r="N29" s="3">
        <v>43840</v>
      </c>
      <c r="O29" t="s">
        <v>155</v>
      </c>
      <c r="P29">
        <v>5000</v>
      </c>
      <c r="R29" s="7"/>
      <c r="S29" s="7"/>
      <c r="T29" s="7"/>
      <c r="U29" t="s">
        <v>172</v>
      </c>
    </row>
    <row r="30" spans="1:21" x14ac:dyDescent="0.2">
      <c r="D30" s="28" t="s">
        <v>107</v>
      </c>
      <c r="E30" s="33" t="s">
        <v>149</v>
      </c>
      <c r="F30">
        <v>4500</v>
      </c>
      <c r="G30">
        <v>1000</v>
      </c>
      <c r="K30" s="5" t="s">
        <v>50</v>
      </c>
      <c r="N30" s="3"/>
      <c r="R30" s="7"/>
      <c r="S30" s="7">
        <v>4500</v>
      </c>
      <c r="T30" s="7"/>
    </row>
    <row r="31" spans="1:21" x14ac:dyDescent="0.2">
      <c r="A31" s="5">
        <v>11</v>
      </c>
      <c r="B31" s="5">
        <v>2</v>
      </c>
      <c r="C31" s="5" t="s">
        <v>17</v>
      </c>
      <c r="D31" t="s">
        <v>136</v>
      </c>
      <c r="E31" s="5" t="s">
        <v>149</v>
      </c>
      <c r="F31">
        <v>5200</v>
      </c>
      <c r="K31" s="5" t="s">
        <v>50</v>
      </c>
      <c r="N31" s="3"/>
      <c r="R31" s="7"/>
      <c r="S31" s="7">
        <v>5200</v>
      </c>
      <c r="T31" s="7"/>
      <c r="U31" s="8" t="s">
        <v>143</v>
      </c>
    </row>
    <row r="32" spans="1:21" x14ac:dyDescent="0.2">
      <c r="D32" t="s">
        <v>31</v>
      </c>
      <c r="E32" s="5" t="s">
        <v>149</v>
      </c>
      <c r="F32">
        <v>5500</v>
      </c>
      <c r="G32">
        <v>1000</v>
      </c>
      <c r="I32" t="s">
        <v>19</v>
      </c>
      <c r="J32">
        <v>7540036576</v>
      </c>
      <c r="K32" s="5" t="s">
        <v>50</v>
      </c>
      <c r="L32" s="5" t="s">
        <v>59</v>
      </c>
      <c r="N32" s="3">
        <v>43863</v>
      </c>
      <c r="O32" t="s">
        <v>140</v>
      </c>
      <c r="P32" s="14">
        <v>5500</v>
      </c>
      <c r="Q32" s="14"/>
      <c r="R32" s="7"/>
      <c r="S32" s="7"/>
      <c r="T32" s="7"/>
    </row>
    <row r="33" spans="1:21" x14ac:dyDescent="0.2">
      <c r="D33" t="s">
        <v>92</v>
      </c>
      <c r="E33" s="5" t="s">
        <v>149</v>
      </c>
      <c r="F33">
        <v>5500</v>
      </c>
      <c r="G33">
        <v>1000</v>
      </c>
      <c r="I33" t="s">
        <v>19</v>
      </c>
      <c r="J33">
        <v>9994970618</v>
      </c>
      <c r="K33" s="5" t="s">
        <v>50</v>
      </c>
      <c r="L33" s="5" t="s">
        <v>59</v>
      </c>
      <c r="N33" s="3">
        <v>43863</v>
      </c>
      <c r="P33" s="14">
        <v>5500</v>
      </c>
      <c r="Q33" s="14"/>
      <c r="R33" s="7"/>
      <c r="S33" s="7"/>
      <c r="T33" s="7"/>
    </row>
    <row r="34" spans="1:21" x14ac:dyDescent="0.2">
      <c r="B34" s="5">
        <v>2</v>
      </c>
      <c r="C34" s="5" t="s">
        <v>32</v>
      </c>
      <c r="D34" t="s">
        <v>102</v>
      </c>
      <c r="E34" s="5" t="s">
        <v>149</v>
      </c>
      <c r="F34">
        <v>5500</v>
      </c>
      <c r="G34">
        <v>2000</v>
      </c>
      <c r="H34">
        <v>1000</v>
      </c>
      <c r="I34" t="s">
        <v>33</v>
      </c>
      <c r="K34" s="5" t="s">
        <v>50</v>
      </c>
      <c r="L34" s="6"/>
      <c r="M34" s="6"/>
      <c r="N34" s="3"/>
      <c r="O34" s="3"/>
      <c r="P34" s="3"/>
      <c r="R34" s="7"/>
      <c r="S34" s="7">
        <v>5500</v>
      </c>
      <c r="T34" s="7"/>
    </row>
    <row r="35" spans="1:21" x14ac:dyDescent="0.2">
      <c r="A35" s="5">
        <v>12</v>
      </c>
      <c r="B35" s="5">
        <v>2</v>
      </c>
      <c r="C35" s="5" t="s">
        <v>2</v>
      </c>
      <c r="D35" t="s">
        <v>112</v>
      </c>
      <c r="E35" s="5" t="s">
        <v>149</v>
      </c>
      <c r="F35">
        <v>4500</v>
      </c>
      <c r="I35" t="s">
        <v>13</v>
      </c>
      <c r="J35">
        <v>9916662596</v>
      </c>
      <c r="K35" s="24" t="s">
        <v>50</v>
      </c>
      <c r="L35" s="5" t="s">
        <v>59</v>
      </c>
      <c r="M35" s="29"/>
      <c r="N35" s="3">
        <v>43844</v>
      </c>
      <c r="O35" t="s">
        <v>152</v>
      </c>
      <c r="P35">
        <v>4000</v>
      </c>
      <c r="R35" s="7"/>
      <c r="S35" s="7">
        <v>500</v>
      </c>
      <c r="T35" s="7"/>
    </row>
    <row r="36" spans="1:21" x14ac:dyDescent="0.2">
      <c r="D36" t="s">
        <v>103</v>
      </c>
      <c r="E36" s="5" t="s">
        <v>149</v>
      </c>
      <c r="F36">
        <v>5000</v>
      </c>
      <c r="I36" t="s">
        <v>19</v>
      </c>
      <c r="J36">
        <v>9036509919</v>
      </c>
      <c r="K36" s="5" t="s">
        <v>50</v>
      </c>
      <c r="N36" s="3"/>
      <c r="R36" s="7"/>
      <c r="S36" s="7">
        <v>5000</v>
      </c>
      <c r="T36" s="7"/>
    </row>
    <row r="37" spans="1:21" x14ac:dyDescent="0.2">
      <c r="A37" s="5">
        <v>13</v>
      </c>
      <c r="B37" s="5">
        <v>3</v>
      </c>
      <c r="C37" s="5" t="s">
        <v>20</v>
      </c>
      <c r="D37" t="s">
        <v>96</v>
      </c>
      <c r="E37" s="5" t="s">
        <v>149</v>
      </c>
      <c r="F37">
        <v>7000</v>
      </c>
      <c r="G37">
        <v>2000</v>
      </c>
      <c r="H37">
        <v>1000</v>
      </c>
      <c r="I37" t="s">
        <v>6</v>
      </c>
      <c r="J37">
        <v>9886061992</v>
      </c>
      <c r="K37" s="5" t="s">
        <v>50</v>
      </c>
      <c r="L37" s="5" t="s">
        <v>59</v>
      </c>
      <c r="N37" s="3">
        <v>43836</v>
      </c>
      <c r="O37" t="s">
        <v>159</v>
      </c>
      <c r="P37">
        <v>7000</v>
      </c>
      <c r="R37" s="7"/>
      <c r="S37" s="7"/>
      <c r="T37" s="7"/>
    </row>
    <row r="38" spans="1:21" x14ac:dyDescent="0.2">
      <c r="A38" s="5">
        <v>14</v>
      </c>
      <c r="B38" s="5">
        <v>3</v>
      </c>
      <c r="C38" s="5" t="s">
        <v>7</v>
      </c>
      <c r="D38" t="s">
        <v>123</v>
      </c>
      <c r="E38" s="5" t="s">
        <v>149</v>
      </c>
      <c r="F38">
        <v>6500</v>
      </c>
      <c r="I38" t="s">
        <v>23</v>
      </c>
      <c r="K38" s="5" t="s">
        <v>50</v>
      </c>
      <c r="N38" s="3"/>
      <c r="R38" s="7"/>
      <c r="S38" s="7">
        <v>6500</v>
      </c>
      <c r="T38" s="7"/>
    </row>
    <row r="39" spans="1:21" x14ac:dyDescent="0.2">
      <c r="D39" t="s">
        <v>34</v>
      </c>
      <c r="E39" s="5" t="s">
        <v>149</v>
      </c>
      <c r="F39">
        <v>6500</v>
      </c>
      <c r="G39">
        <v>2000</v>
      </c>
      <c r="H39">
        <v>1000</v>
      </c>
      <c r="I39" t="s">
        <v>35</v>
      </c>
      <c r="J39">
        <v>9538776197</v>
      </c>
      <c r="K39" s="5" t="s">
        <v>50</v>
      </c>
      <c r="N39" s="3"/>
      <c r="R39" s="7"/>
      <c r="S39" s="7">
        <v>6500</v>
      </c>
      <c r="T39" s="7"/>
    </row>
    <row r="40" spans="1:21" x14ac:dyDescent="0.2">
      <c r="A40" s="5">
        <v>15</v>
      </c>
      <c r="B40" s="5">
        <v>3</v>
      </c>
      <c r="C40" s="5" t="s">
        <v>2</v>
      </c>
      <c r="D40" t="s">
        <v>36</v>
      </c>
      <c r="E40" s="5" t="s">
        <v>149</v>
      </c>
      <c r="F40">
        <v>4800</v>
      </c>
      <c r="G40">
        <v>1000</v>
      </c>
      <c r="I40" t="s">
        <v>29</v>
      </c>
      <c r="J40">
        <v>8970581428</v>
      </c>
      <c r="K40" s="24" t="s">
        <v>50</v>
      </c>
      <c r="N40" s="3"/>
      <c r="R40" s="7"/>
      <c r="S40" s="7">
        <v>4800</v>
      </c>
      <c r="T40" s="7"/>
    </row>
    <row r="41" spans="1:21" x14ac:dyDescent="0.2">
      <c r="D41" t="s">
        <v>122</v>
      </c>
      <c r="E41" s="5" t="s">
        <v>149</v>
      </c>
      <c r="F41">
        <v>5000</v>
      </c>
      <c r="G41">
        <v>2000</v>
      </c>
      <c r="H41">
        <v>1000</v>
      </c>
      <c r="I41" t="s">
        <v>37</v>
      </c>
      <c r="K41" s="5" t="s">
        <v>50</v>
      </c>
      <c r="N41" s="3"/>
      <c r="R41" s="7"/>
      <c r="S41" s="7">
        <v>5000</v>
      </c>
      <c r="T41" s="7"/>
    </row>
    <row r="42" spans="1:21" x14ac:dyDescent="0.2">
      <c r="D42" t="s">
        <v>173</v>
      </c>
      <c r="E42" s="5" t="s">
        <v>149</v>
      </c>
      <c r="F42">
        <v>5000</v>
      </c>
      <c r="I42" t="s">
        <v>6</v>
      </c>
      <c r="K42" s="24" t="s">
        <v>50</v>
      </c>
      <c r="R42" s="7"/>
      <c r="S42" s="7">
        <v>5000</v>
      </c>
      <c r="T42" s="7"/>
    </row>
    <row r="43" spans="1:21" x14ac:dyDescent="0.2">
      <c r="D43" t="s">
        <v>47</v>
      </c>
      <c r="E43" s="5" t="s">
        <v>149</v>
      </c>
      <c r="F43">
        <v>5000</v>
      </c>
      <c r="K43" s="5" t="s">
        <v>50</v>
      </c>
      <c r="R43" s="7"/>
      <c r="S43" s="7">
        <v>5000</v>
      </c>
      <c r="T43" s="7"/>
    </row>
    <row r="44" spans="1:21" x14ac:dyDescent="0.2">
      <c r="D44" t="s">
        <v>38</v>
      </c>
      <c r="E44" s="5" t="s">
        <v>149</v>
      </c>
      <c r="F44">
        <v>6500</v>
      </c>
      <c r="G44">
        <v>2000</v>
      </c>
      <c r="H44">
        <v>1000</v>
      </c>
      <c r="I44" t="s">
        <v>12</v>
      </c>
      <c r="J44">
        <v>9739186212</v>
      </c>
      <c r="K44" s="5" t="s">
        <v>50</v>
      </c>
      <c r="L44" s="5" t="s">
        <v>59</v>
      </c>
      <c r="N44" s="3">
        <v>43839</v>
      </c>
      <c r="O44" t="s">
        <v>156</v>
      </c>
      <c r="P44">
        <v>6500</v>
      </c>
      <c r="R44" s="7"/>
      <c r="S44" s="7"/>
      <c r="T44" s="7"/>
      <c r="U44" s="8"/>
    </row>
    <row r="45" spans="1:21" x14ac:dyDescent="0.2">
      <c r="B45" s="5">
        <v>3</v>
      </c>
      <c r="C45" s="5" t="s">
        <v>20</v>
      </c>
      <c r="D45" t="s">
        <v>39</v>
      </c>
      <c r="E45" s="5" t="s">
        <v>149</v>
      </c>
      <c r="F45">
        <v>5500</v>
      </c>
      <c r="G45">
        <v>2000</v>
      </c>
      <c r="H45">
        <v>1000</v>
      </c>
      <c r="I45" t="s">
        <v>6</v>
      </c>
      <c r="J45">
        <v>9634967796</v>
      </c>
      <c r="K45" s="5" t="s">
        <v>50</v>
      </c>
      <c r="N45" s="3"/>
      <c r="R45" s="7"/>
      <c r="S45" s="7">
        <v>5500</v>
      </c>
      <c r="T45" s="7"/>
    </row>
    <row r="46" spans="1:21" x14ac:dyDescent="0.2">
      <c r="C46" s="5" t="s">
        <v>20</v>
      </c>
      <c r="D46" t="s">
        <v>30</v>
      </c>
      <c r="E46" s="5" t="s">
        <v>149</v>
      </c>
      <c r="F46">
        <v>4800</v>
      </c>
      <c r="G46">
        <v>1000</v>
      </c>
      <c r="I46" t="s">
        <v>6</v>
      </c>
      <c r="J46">
        <v>7013512273</v>
      </c>
      <c r="K46" s="24" t="s">
        <v>50</v>
      </c>
      <c r="L46" s="5" t="s">
        <v>59</v>
      </c>
      <c r="N46" s="3">
        <v>43835</v>
      </c>
      <c r="O46" t="s">
        <v>158</v>
      </c>
      <c r="P46" s="23">
        <v>4800</v>
      </c>
      <c r="Q46" s="23"/>
      <c r="R46" s="7"/>
      <c r="S46" s="7"/>
      <c r="T46" s="7"/>
    </row>
    <row r="47" spans="1:21" x14ac:dyDescent="0.2">
      <c r="A47" s="5">
        <v>19</v>
      </c>
      <c r="B47" s="5">
        <v>4</v>
      </c>
      <c r="C47" s="5" t="s">
        <v>40</v>
      </c>
      <c r="D47" t="s">
        <v>95</v>
      </c>
      <c r="E47" s="5" t="s">
        <v>149</v>
      </c>
      <c r="F47">
        <v>6000</v>
      </c>
      <c r="G47">
        <v>2000</v>
      </c>
      <c r="H47">
        <v>1000</v>
      </c>
      <c r="I47" t="s">
        <v>6</v>
      </c>
      <c r="J47">
        <v>7204208306</v>
      </c>
      <c r="K47" s="5" t="s">
        <v>50</v>
      </c>
      <c r="L47" s="5" t="s">
        <v>59</v>
      </c>
      <c r="N47" s="3">
        <v>43832</v>
      </c>
      <c r="O47" t="s">
        <v>157</v>
      </c>
      <c r="P47">
        <v>6000</v>
      </c>
      <c r="R47" s="7"/>
      <c r="S47" s="7"/>
      <c r="T47" s="7"/>
    </row>
    <row r="48" spans="1:21" x14ac:dyDescent="0.2">
      <c r="D48" t="s">
        <v>85</v>
      </c>
      <c r="E48" s="5" t="s">
        <v>149</v>
      </c>
      <c r="F48">
        <v>6000</v>
      </c>
      <c r="G48">
        <v>2000</v>
      </c>
      <c r="H48">
        <v>1000</v>
      </c>
      <c r="I48" t="s">
        <v>6</v>
      </c>
      <c r="J48">
        <v>7619593950</v>
      </c>
      <c r="K48" s="5" t="s">
        <v>50</v>
      </c>
      <c r="L48" s="5" t="s">
        <v>59</v>
      </c>
      <c r="N48" s="3">
        <v>43843</v>
      </c>
      <c r="O48" t="s">
        <v>153</v>
      </c>
      <c r="P48">
        <v>6000</v>
      </c>
      <c r="R48" s="7"/>
      <c r="S48" s="7"/>
      <c r="T48" s="7"/>
    </row>
    <row r="49" spans="1:21" x14ac:dyDescent="0.2">
      <c r="A49" s="5">
        <v>20</v>
      </c>
      <c r="B49" s="5">
        <v>4</v>
      </c>
      <c r="C49" s="5" t="s">
        <v>17</v>
      </c>
      <c r="D49" t="s">
        <v>51</v>
      </c>
      <c r="E49" s="5" t="s">
        <v>149</v>
      </c>
      <c r="F49">
        <v>4800</v>
      </c>
      <c r="I49" t="s">
        <v>41</v>
      </c>
      <c r="K49" s="6" t="s">
        <v>50</v>
      </c>
      <c r="N49" s="3"/>
      <c r="O49" s="3"/>
      <c r="P49" s="3"/>
      <c r="Q49" s="3"/>
      <c r="R49" s="7"/>
      <c r="S49" s="7">
        <v>4800</v>
      </c>
      <c r="T49" s="7"/>
    </row>
    <row r="50" spans="1:21" x14ac:dyDescent="0.2">
      <c r="D50" t="s">
        <v>88</v>
      </c>
      <c r="E50" s="5" t="s">
        <v>149</v>
      </c>
      <c r="F50">
        <v>4800</v>
      </c>
      <c r="I50" t="s">
        <v>19</v>
      </c>
      <c r="J50">
        <v>8500827842</v>
      </c>
      <c r="K50" s="5" t="s">
        <v>50</v>
      </c>
      <c r="N50" s="3"/>
      <c r="R50" s="7"/>
      <c r="S50" s="7">
        <v>4800</v>
      </c>
      <c r="T50" s="7"/>
    </row>
    <row r="51" spans="1:21" x14ac:dyDescent="0.2">
      <c r="D51" s="8" t="s">
        <v>174</v>
      </c>
      <c r="E51" s="24" t="s">
        <v>149</v>
      </c>
      <c r="F51">
        <v>4500</v>
      </c>
      <c r="K51" s="5" t="s">
        <v>50</v>
      </c>
      <c r="R51" s="7"/>
      <c r="S51" s="7">
        <v>4500</v>
      </c>
      <c r="T51" s="7"/>
    </row>
    <row r="52" spans="1:21" x14ac:dyDescent="0.2">
      <c r="A52" s="5">
        <v>21</v>
      </c>
      <c r="B52" s="5">
        <v>4</v>
      </c>
      <c r="C52" s="5" t="s">
        <v>10</v>
      </c>
      <c r="D52" t="s">
        <v>42</v>
      </c>
      <c r="E52" s="5" t="s">
        <v>149</v>
      </c>
      <c r="F52">
        <v>4300</v>
      </c>
      <c r="G52">
        <v>2000</v>
      </c>
      <c r="H52">
        <v>1000</v>
      </c>
      <c r="I52" t="s">
        <v>6</v>
      </c>
      <c r="J52">
        <v>7995174014</v>
      </c>
      <c r="K52" s="5" t="s">
        <v>50</v>
      </c>
      <c r="R52" s="7"/>
      <c r="S52" s="7">
        <v>4300</v>
      </c>
      <c r="T52" s="7"/>
    </row>
    <row r="53" spans="1:21" x14ac:dyDescent="0.2">
      <c r="D53" t="s">
        <v>43</v>
      </c>
      <c r="E53" s="5" t="s">
        <v>149</v>
      </c>
      <c r="F53">
        <v>4300</v>
      </c>
      <c r="G53">
        <v>2000</v>
      </c>
      <c r="H53">
        <v>1000</v>
      </c>
      <c r="I53" t="s">
        <v>6</v>
      </c>
      <c r="J53">
        <v>7993690681</v>
      </c>
      <c r="K53" s="5" t="s">
        <v>50</v>
      </c>
      <c r="L53" s="5" t="s">
        <v>59</v>
      </c>
      <c r="N53" s="3">
        <v>43844</v>
      </c>
      <c r="O53" t="s">
        <v>151</v>
      </c>
      <c r="P53">
        <v>4300</v>
      </c>
      <c r="R53" s="7"/>
      <c r="S53" s="7"/>
      <c r="T53" s="7"/>
    </row>
    <row r="54" spans="1:21" x14ac:dyDescent="0.2">
      <c r="D54" t="s">
        <v>101</v>
      </c>
      <c r="E54" s="5" t="s">
        <v>149</v>
      </c>
      <c r="F54">
        <v>4300</v>
      </c>
      <c r="G54">
        <v>2000</v>
      </c>
      <c r="H54">
        <v>1000</v>
      </c>
      <c r="I54" t="s">
        <v>6</v>
      </c>
      <c r="J54">
        <v>9182680315</v>
      </c>
      <c r="K54" s="5" t="s">
        <v>50</v>
      </c>
      <c r="L54" s="5" t="s">
        <v>59</v>
      </c>
      <c r="N54" s="3">
        <v>43836</v>
      </c>
      <c r="O54" t="s">
        <v>160</v>
      </c>
      <c r="P54">
        <v>4300</v>
      </c>
      <c r="R54" s="7"/>
      <c r="S54" s="7"/>
      <c r="T54" s="7"/>
      <c r="U54" t="s">
        <v>164</v>
      </c>
    </row>
    <row r="55" spans="1:21" x14ac:dyDescent="0.2">
      <c r="D55" t="s">
        <v>44</v>
      </c>
      <c r="E55" s="5" t="s">
        <v>149</v>
      </c>
      <c r="F55">
        <v>4500</v>
      </c>
      <c r="G55">
        <v>2000</v>
      </c>
      <c r="H55">
        <v>1000</v>
      </c>
      <c r="I55" t="s">
        <v>6</v>
      </c>
      <c r="J55">
        <v>9110361511</v>
      </c>
      <c r="K55" s="5" t="s">
        <v>50</v>
      </c>
      <c r="N55" s="3"/>
      <c r="R55" s="7"/>
      <c r="S55" s="7">
        <v>4500</v>
      </c>
      <c r="T55" s="7"/>
    </row>
    <row r="56" spans="1:21" x14ac:dyDescent="0.2">
      <c r="A56" s="5">
        <v>22</v>
      </c>
      <c r="B56" s="5">
        <v>4</v>
      </c>
      <c r="C56" s="5" t="s">
        <v>40</v>
      </c>
      <c r="D56" t="s">
        <v>45</v>
      </c>
      <c r="E56" s="5" t="s">
        <v>149</v>
      </c>
      <c r="F56">
        <v>6000</v>
      </c>
      <c r="G56">
        <v>2000</v>
      </c>
      <c r="H56">
        <v>1000</v>
      </c>
      <c r="I56" t="s">
        <v>6</v>
      </c>
      <c r="J56">
        <v>9749617927</v>
      </c>
      <c r="K56" s="5" t="s">
        <v>50</v>
      </c>
      <c r="L56" s="5" t="s">
        <v>59</v>
      </c>
      <c r="N56" s="3">
        <v>43848</v>
      </c>
      <c r="P56">
        <v>6000</v>
      </c>
      <c r="Q56" s="14"/>
      <c r="R56" s="7"/>
      <c r="S56" s="7"/>
      <c r="T56" s="7"/>
    </row>
    <row r="57" spans="1:21" x14ac:dyDescent="0.2">
      <c r="A57" s="5">
        <v>23</v>
      </c>
      <c r="B57" s="5">
        <v>4</v>
      </c>
      <c r="C57" s="5" t="s">
        <v>17</v>
      </c>
      <c r="D57" t="s">
        <v>58</v>
      </c>
      <c r="E57" s="5" t="s">
        <v>149</v>
      </c>
      <c r="F57">
        <v>6500</v>
      </c>
      <c r="G57">
        <v>2000</v>
      </c>
      <c r="H57">
        <v>1000</v>
      </c>
      <c r="I57" t="s">
        <v>46</v>
      </c>
      <c r="J57">
        <v>8970890366</v>
      </c>
      <c r="K57" s="19" t="s">
        <v>50</v>
      </c>
      <c r="R57" s="7"/>
      <c r="S57" s="7">
        <v>6500</v>
      </c>
      <c r="T57" s="7"/>
    </row>
    <row r="58" spans="1:21" x14ac:dyDescent="0.2">
      <c r="D58" t="s">
        <v>100</v>
      </c>
      <c r="E58" s="5" t="s">
        <v>149</v>
      </c>
      <c r="F58">
        <v>6500</v>
      </c>
      <c r="G58">
        <v>2000</v>
      </c>
      <c r="H58">
        <v>1000</v>
      </c>
      <c r="I58" t="s">
        <v>46</v>
      </c>
      <c r="J58">
        <v>9113099773</v>
      </c>
      <c r="K58" s="19" t="s">
        <v>50</v>
      </c>
      <c r="R58" s="7"/>
      <c r="S58" s="7">
        <v>6500</v>
      </c>
      <c r="T58" s="7"/>
    </row>
    <row r="59" spans="1:21" x14ac:dyDescent="0.2">
      <c r="B59" s="5">
        <v>4</v>
      </c>
      <c r="C59" s="5" t="s">
        <v>20</v>
      </c>
      <c r="D59" t="s">
        <v>65</v>
      </c>
      <c r="E59" s="5" t="s">
        <v>149</v>
      </c>
      <c r="F59">
        <v>5500</v>
      </c>
      <c r="G59">
        <v>1000</v>
      </c>
      <c r="I59" t="s">
        <v>6</v>
      </c>
      <c r="J59">
        <v>7999165511</v>
      </c>
      <c r="K59" s="5" t="s">
        <v>50</v>
      </c>
      <c r="N59" s="3"/>
      <c r="R59" s="7"/>
      <c r="S59" s="7">
        <v>5500</v>
      </c>
      <c r="T59" s="7"/>
    </row>
    <row r="60" spans="1:21" x14ac:dyDescent="0.2">
      <c r="D60" t="s">
        <v>48</v>
      </c>
      <c r="E60" s="5" t="s">
        <v>149</v>
      </c>
      <c r="F60">
        <v>4800</v>
      </c>
      <c r="I60" t="s">
        <v>49</v>
      </c>
      <c r="K60" s="5" t="s">
        <v>50</v>
      </c>
      <c r="R60" s="7"/>
      <c r="S60" s="7">
        <v>4800</v>
      </c>
      <c r="T60" s="7"/>
    </row>
    <row r="61" spans="1:21" x14ac:dyDescent="0.2">
      <c r="A61" s="45"/>
      <c r="D61" s="8" t="s">
        <v>175</v>
      </c>
      <c r="E61" s="19" t="s">
        <v>149</v>
      </c>
      <c r="F61">
        <v>5500</v>
      </c>
      <c r="G61">
        <v>2000</v>
      </c>
      <c r="H61">
        <v>1000</v>
      </c>
      <c r="K61" s="24" t="s">
        <v>50</v>
      </c>
      <c r="R61" s="7"/>
      <c r="S61" s="7">
        <v>5500</v>
      </c>
      <c r="T61" s="7"/>
      <c r="U61" t="s">
        <v>131</v>
      </c>
    </row>
    <row r="62" spans="1:21" x14ac:dyDescent="0.2">
      <c r="A62" s="45"/>
      <c r="D62" s="8" t="s">
        <v>176</v>
      </c>
      <c r="E62" s="19" t="s">
        <v>149</v>
      </c>
      <c r="F62">
        <v>5500</v>
      </c>
      <c r="G62">
        <v>2000</v>
      </c>
      <c r="H62">
        <v>1000</v>
      </c>
      <c r="K62" s="19" t="s">
        <v>50</v>
      </c>
      <c r="N62" s="3"/>
      <c r="R62" s="7"/>
      <c r="S62" s="7">
        <v>5500</v>
      </c>
      <c r="T62" s="7"/>
    </row>
    <row r="65" spans="6:20" x14ac:dyDescent="0.2">
      <c r="F65" s="13">
        <f>SUM(F4:F62)</f>
        <v>305696.66666666663</v>
      </c>
      <c r="G65" s="2">
        <f>SUM(G4:G62)</f>
        <v>67000</v>
      </c>
      <c r="H65" s="2">
        <f>SUM(H4:H62)</f>
        <v>29000</v>
      </c>
      <c r="P65" s="20">
        <f>SUM(P4:P64)</f>
        <v>79700</v>
      </c>
      <c r="Q65" s="20"/>
      <c r="S65" s="20">
        <f>SUM(S4:S64)</f>
        <v>225997</v>
      </c>
      <c r="T65" s="20">
        <f>SUM(T4:T64)</f>
        <v>0</v>
      </c>
    </row>
    <row r="66" spans="6:20" x14ac:dyDescent="0.2">
      <c r="P66" s="10">
        <f>P65+UNRECON!C19</f>
        <v>79700</v>
      </c>
      <c r="Q66" s="10"/>
      <c r="S66" s="22"/>
    </row>
    <row r="68" spans="6:20" x14ac:dyDescent="0.2">
      <c r="P68" s="10"/>
      <c r="Q68" s="10"/>
    </row>
  </sheetData>
  <mergeCells count="2">
    <mergeCell ref="S2:T2"/>
    <mergeCell ref="P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EB25-3369-6545-888F-43692311D775}">
  <dimension ref="A2:F19"/>
  <sheetViews>
    <sheetView workbookViewId="0">
      <selection activeCell="A3" sqref="A3:D3"/>
    </sheetView>
  </sheetViews>
  <sheetFormatPr baseColWidth="10" defaultRowHeight="16" x14ac:dyDescent="0.2"/>
  <cols>
    <col min="4" max="4" width="41.5" customWidth="1"/>
    <col min="5" max="5" width="19.5" customWidth="1"/>
    <col min="6" max="6" width="29.6640625" customWidth="1"/>
  </cols>
  <sheetData>
    <row r="2" spans="1:6" x14ac:dyDescent="0.2">
      <c r="A2" s="9" t="s">
        <v>61</v>
      </c>
      <c r="B2" s="9" t="s">
        <v>56</v>
      </c>
      <c r="C2" s="9" t="s">
        <v>62</v>
      </c>
      <c r="D2" s="9" t="s">
        <v>63</v>
      </c>
      <c r="E2" s="9" t="s">
        <v>64</v>
      </c>
      <c r="F2" s="9" t="s">
        <v>57</v>
      </c>
    </row>
    <row r="3" spans="1:6" x14ac:dyDescent="0.2">
      <c r="A3" s="3"/>
      <c r="E3" s="7"/>
    </row>
    <row r="4" spans="1:6" x14ac:dyDescent="0.2">
      <c r="A4" s="3"/>
      <c r="E4" s="7"/>
    </row>
    <row r="5" spans="1:6" x14ac:dyDescent="0.2">
      <c r="A5" s="3"/>
      <c r="E5" s="7"/>
    </row>
    <row r="6" spans="1:6" x14ac:dyDescent="0.2">
      <c r="A6" s="3"/>
      <c r="E6" s="7"/>
    </row>
    <row r="7" spans="1:6" x14ac:dyDescent="0.2">
      <c r="A7" s="3"/>
      <c r="E7" s="7"/>
    </row>
    <row r="8" spans="1:6" x14ac:dyDescent="0.2">
      <c r="A8" s="3"/>
      <c r="E8" s="7"/>
    </row>
    <row r="9" spans="1:6" x14ac:dyDescent="0.2">
      <c r="E9" s="7"/>
    </row>
    <row r="10" spans="1:6" x14ac:dyDescent="0.2">
      <c r="E10" s="7"/>
    </row>
    <row r="19" spans="3:3" x14ac:dyDescent="0.2">
      <c r="C19" s="2">
        <f>SUM(C3:C18)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14A7-9E15-4D40-900C-6276966FE7B2}">
  <dimension ref="A4:M50"/>
  <sheetViews>
    <sheetView tabSelected="1" topLeftCell="A12" workbookViewId="0">
      <selection activeCell="A38" sqref="A38"/>
    </sheetView>
  </sheetViews>
  <sheetFormatPr baseColWidth="10" defaultRowHeight="16" x14ac:dyDescent="0.2"/>
  <cols>
    <col min="1" max="1" width="14.6640625" customWidth="1"/>
    <col min="2" max="3" width="20.1640625" customWidth="1"/>
    <col min="4" max="4" width="29.5" customWidth="1"/>
    <col min="7" max="7" width="16.83203125" customWidth="1"/>
    <col min="8" max="8" width="20.83203125" customWidth="1"/>
    <col min="9" max="9" width="29.6640625" customWidth="1"/>
  </cols>
  <sheetData>
    <row r="4" spans="1:13" x14ac:dyDescent="0.2">
      <c r="A4" s="17" t="s">
        <v>61</v>
      </c>
      <c r="B4" s="17" t="s">
        <v>73</v>
      </c>
      <c r="C4" s="17"/>
      <c r="D4" s="17" t="s">
        <v>74</v>
      </c>
      <c r="E4" s="17" t="s">
        <v>75</v>
      </c>
      <c r="F4" s="17" t="s">
        <v>76</v>
      </c>
      <c r="G4" s="17" t="s">
        <v>62</v>
      </c>
      <c r="H4" s="17" t="s">
        <v>108</v>
      </c>
      <c r="I4" s="17" t="s">
        <v>57</v>
      </c>
    </row>
    <row r="5" spans="1:13" x14ac:dyDescent="0.2">
      <c r="A5" s="3">
        <v>43831</v>
      </c>
      <c r="B5" t="s">
        <v>177</v>
      </c>
      <c r="C5" t="s">
        <v>211</v>
      </c>
      <c r="D5" t="s">
        <v>178</v>
      </c>
      <c r="G5">
        <v>12300</v>
      </c>
    </row>
    <row r="6" spans="1:13" x14ac:dyDescent="0.2">
      <c r="A6" s="3"/>
      <c r="B6" t="s">
        <v>213</v>
      </c>
      <c r="G6">
        <v>220</v>
      </c>
      <c r="I6" t="s">
        <v>215</v>
      </c>
      <c r="K6" t="s">
        <v>113</v>
      </c>
      <c r="L6">
        <f>G17</f>
        <v>140000</v>
      </c>
      <c r="M6" s="32">
        <f>L6/$L$15</f>
        <v>0.55081244836133292</v>
      </c>
    </row>
    <row r="7" spans="1:13" x14ac:dyDescent="0.2">
      <c r="A7" s="3"/>
      <c r="B7" t="s">
        <v>212</v>
      </c>
      <c r="G7">
        <v>670</v>
      </c>
      <c r="K7" t="s">
        <v>114</v>
      </c>
      <c r="L7">
        <f>G6+G7+G12+G16+G23+G25+G26+G39+G27+G28+G29+G32+G33+G34+G14+G10+G8+G21+G5+G24+G15+G19+G20</f>
        <v>35480</v>
      </c>
      <c r="M7" s="32">
        <f t="shared" ref="M7:M14" si="0">L7/$L$15</f>
        <v>0.1395916119132864</v>
      </c>
    </row>
    <row r="8" spans="1:13" x14ac:dyDescent="0.2">
      <c r="A8" s="3"/>
      <c r="B8" t="s">
        <v>213</v>
      </c>
      <c r="G8">
        <v>1300</v>
      </c>
      <c r="I8" t="s">
        <v>214</v>
      </c>
      <c r="K8" t="s">
        <v>115</v>
      </c>
      <c r="L8">
        <v>20000</v>
      </c>
      <c r="M8" s="32">
        <f t="shared" si="0"/>
        <v>7.868749262304757E-2</v>
      </c>
    </row>
    <row r="9" spans="1:13" x14ac:dyDescent="0.2">
      <c r="A9" s="3">
        <v>43832</v>
      </c>
      <c r="B9" t="s">
        <v>179</v>
      </c>
      <c r="G9">
        <v>1000</v>
      </c>
      <c r="K9" t="s">
        <v>137</v>
      </c>
      <c r="L9">
        <f>G31</f>
        <v>38700</v>
      </c>
      <c r="M9" s="32">
        <f t="shared" si="0"/>
        <v>0.15226029822559703</v>
      </c>
    </row>
    <row r="10" spans="1:13" x14ac:dyDescent="0.2">
      <c r="A10" s="3"/>
      <c r="B10" t="s">
        <v>212</v>
      </c>
      <c r="G10">
        <v>150</v>
      </c>
      <c r="K10" t="s">
        <v>116</v>
      </c>
      <c r="L10">
        <f>G13</f>
        <v>15600</v>
      </c>
      <c r="M10" s="32">
        <f t="shared" si="0"/>
        <v>6.1376244245977103E-2</v>
      </c>
    </row>
    <row r="11" spans="1:13" x14ac:dyDescent="0.2">
      <c r="A11" s="3">
        <v>43834</v>
      </c>
      <c r="B11" t="s">
        <v>119</v>
      </c>
      <c r="G11">
        <v>500</v>
      </c>
      <c r="I11" t="s">
        <v>216</v>
      </c>
      <c r="K11" t="s">
        <v>117</v>
      </c>
      <c r="M11" s="32">
        <f t="shared" si="0"/>
        <v>0</v>
      </c>
    </row>
    <row r="12" spans="1:13" x14ac:dyDescent="0.2">
      <c r="A12" s="3">
        <v>43835</v>
      </c>
      <c r="B12" t="s">
        <v>217</v>
      </c>
      <c r="G12">
        <v>720</v>
      </c>
      <c r="I12" t="s">
        <v>180</v>
      </c>
      <c r="K12" t="s">
        <v>118</v>
      </c>
      <c r="L12">
        <f>G18+G22</f>
        <v>890</v>
      </c>
      <c r="M12" s="32">
        <f t="shared" si="0"/>
        <v>3.5015934217256166E-3</v>
      </c>
    </row>
    <row r="13" spans="1:13" x14ac:dyDescent="0.2">
      <c r="A13" s="3">
        <v>43836</v>
      </c>
      <c r="B13" t="s">
        <v>218</v>
      </c>
      <c r="G13">
        <v>15600</v>
      </c>
      <c r="I13" t="s">
        <v>219</v>
      </c>
      <c r="K13" t="s">
        <v>119</v>
      </c>
      <c r="L13">
        <f>G9+G11</f>
        <v>1500</v>
      </c>
      <c r="M13" s="32">
        <f t="shared" si="0"/>
        <v>5.9015619467285675E-3</v>
      </c>
    </row>
    <row r="14" spans="1:13" x14ac:dyDescent="0.2">
      <c r="A14" s="3">
        <v>43838</v>
      </c>
      <c r="B14" t="s">
        <v>213</v>
      </c>
      <c r="G14">
        <v>1300</v>
      </c>
      <c r="I14" t="s">
        <v>214</v>
      </c>
      <c r="K14" t="s">
        <v>121</v>
      </c>
      <c r="L14">
        <f>G30</f>
        <v>2000</v>
      </c>
      <c r="M14" s="32">
        <f t="shared" si="0"/>
        <v>7.8687492623047573E-3</v>
      </c>
    </row>
    <row r="15" spans="1:13" x14ac:dyDescent="0.2">
      <c r="A15" s="3"/>
      <c r="B15" s="46" t="s">
        <v>213</v>
      </c>
      <c r="G15">
        <v>220</v>
      </c>
      <c r="I15" t="s">
        <v>215</v>
      </c>
      <c r="L15">
        <f>SUM(L6:L14)</f>
        <v>254170</v>
      </c>
    </row>
    <row r="16" spans="1:13" x14ac:dyDescent="0.2">
      <c r="A16" s="3"/>
      <c r="B16" t="s">
        <v>212</v>
      </c>
      <c r="G16">
        <v>910</v>
      </c>
    </row>
    <row r="17" spans="1:9" x14ac:dyDescent="0.2">
      <c r="A17" s="3">
        <v>43840</v>
      </c>
      <c r="B17" t="s">
        <v>113</v>
      </c>
      <c r="G17">
        <v>140000</v>
      </c>
    </row>
    <row r="18" spans="1:9" x14ac:dyDescent="0.2">
      <c r="A18" s="3">
        <v>43842</v>
      </c>
      <c r="B18" t="s">
        <v>119</v>
      </c>
      <c r="G18">
        <v>330</v>
      </c>
      <c r="I18" t="s">
        <v>181</v>
      </c>
    </row>
    <row r="19" spans="1:9" x14ac:dyDescent="0.2">
      <c r="A19" s="3"/>
      <c r="B19" t="s">
        <v>217</v>
      </c>
      <c r="G19">
        <v>720</v>
      </c>
    </row>
    <row r="20" spans="1:9" x14ac:dyDescent="0.2">
      <c r="A20" s="3">
        <v>43844</v>
      </c>
      <c r="B20" t="s">
        <v>177</v>
      </c>
      <c r="G20">
        <v>4300</v>
      </c>
    </row>
    <row r="21" spans="1:9" x14ac:dyDescent="0.2">
      <c r="A21" s="3">
        <v>43845</v>
      </c>
      <c r="B21" t="s">
        <v>213</v>
      </c>
      <c r="G21">
        <v>220</v>
      </c>
      <c r="I21" t="s">
        <v>215</v>
      </c>
    </row>
    <row r="22" spans="1:9" x14ac:dyDescent="0.2">
      <c r="A22" s="3">
        <v>43847</v>
      </c>
      <c r="B22" t="s">
        <v>119</v>
      </c>
      <c r="G22">
        <v>560</v>
      </c>
      <c r="I22" t="s">
        <v>182</v>
      </c>
    </row>
    <row r="23" spans="1:9" x14ac:dyDescent="0.2">
      <c r="A23" s="3">
        <v>43849</v>
      </c>
      <c r="B23" t="s">
        <v>217</v>
      </c>
      <c r="G23">
        <v>650</v>
      </c>
      <c r="I23" t="s">
        <v>180</v>
      </c>
    </row>
    <row r="24" spans="1:9" x14ac:dyDescent="0.2">
      <c r="A24" s="3">
        <v>43850</v>
      </c>
      <c r="B24" t="s">
        <v>119</v>
      </c>
      <c r="G24">
        <v>1350</v>
      </c>
      <c r="I24" t="s">
        <v>214</v>
      </c>
    </row>
    <row r="25" spans="1:9" x14ac:dyDescent="0.2">
      <c r="A25" s="3"/>
      <c r="B25" t="s">
        <v>212</v>
      </c>
      <c r="G25">
        <v>630</v>
      </c>
    </row>
    <row r="26" spans="1:9" x14ac:dyDescent="0.2">
      <c r="A26" s="3">
        <v>43854</v>
      </c>
      <c r="B26" t="s">
        <v>177</v>
      </c>
      <c r="G26">
        <v>230</v>
      </c>
    </row>
    <row r="27" spans="1:9" x14ac:dyDescent="0.2">
      <c r="A27" s="3">
        <v>43852</v>
      </c>
      <c r="B27" t="s">
        <v>213</v>
      </c>
      <c r="G27">
        <v>220</v>
      </c>
      <c r="I27" t="s">
        <v>215</v>
      </c>
    </row>
    <row r="28" spans="1:9" x14ac:dyDescent="0.2">
      <c r="A28" s="3">
        <v>43855</v>
      </c>
      <c r="B28" t="s">
        <v>211</v>
      </c>
      <c r="G28">
        <v>3200</v>
      </c>
      <c r="I28" t="s">
        <v>183</v>
      </c>
    </row>
    <row r="29" spans="1:9" x14ac:dyDescent="0.2">
      <c r="A29" s="3">
        <v>43856</v>
      </c>
      <c r="B29" t="s">
        <v>217</v>
      </c>
      <c r="G29">
        <v>730</v>
      </c>
      <c r="I29" t="s">
        <v>180</v>
      </c>
    </row>
    <row r="30" spans="1:9" x14ac:dyDescent="0.2">
      <c r="A30" s="3">
        <v>43857</v>
      </c>
      <c r="B30" t="s">
        <v>220</v>
      </c>
      <c r="G30">
        <v>2000</v>
      </c>
      <c r="I30" t="s">
        <v>184</v>
      </c>
    </row>
    <row r="31" spans="1:9" x14ac:dyDescent="0.2">
      <c r="A31" s="3">
        <v>43857</v>
      </c>
      <c r="B31" t="s">
        <v>137</v>
      </c>
      <c r="G31">
        <v>38700</v>
      </c>
    </row>
    <row r="32" spans="1:9" x14ac:dyDescent="0.2">
      <c r="A32" s="3">
        <v>43859</v>
      </c>
      <c r="B32" s="46" t="s">
        <v>213</v>
      </c>
      <c r="G32">
        <v>190</v>
      </c>
      <c r="I32" t="s">
        <v>215</v>
      </c>
    </row>
    <row r="33" spans="1:9" x14ac:dyDescent="0.2">
      <c r="A33" s="3"/>
      <c r="B33" t="s">
        <v>119</v>
      </c>
      <c r="G33">
        <v>1350</v>
      </c>
      <c r="I33" t="s">
        <v>214</v>
      </c>
    </row>
    <row r="34" spans="1:9" x14ac:dyDescent="0.2">
      <c r="A34" s="3">
        <v>43860</v>
      </c>
      <c r="B34" t="s">
        <v>177</v>
      </c>
      <c r="G34">
        <v>3900</v>
      </c>
    </row>
    <row r="35" spans="1:9" x14ac:dyDescent="0.2">
      <c r="A35" s="3"/>
    </row>
    <row r="36" spans="1:9" x14ac:dyDescent="0.2">
      <c r="A36" s="3"/>
    </row>
    <row r="37" spans="1:9" x14ac:dyDescent="0.2">
      <c r="A37" s="3"/>
    </row>
    <row r="38" spans="1:9" x14ac:dyDescent="0.2">
      <c r="A38" s="3"/>
      <c r="B38" s="2" t="s">
        <v>139</v>
      </c>
      <c r="C38" s="2"/>
      <c r="G38">
        <f>SUM(G5:G37)</f>
        <v>234170</v>
      </c>
    </row>
    <row r="39" spans="1:9" x14ac:dyDescent="0.2">
      <c r="A39" s="3"/>
    </row>
    <row r="40" spans="1:9" x14ac:dyDescent="0.2">
      <c r="B40" s="2" t="s">
        <v>120</v>
      </c>
      <c r="C40" s="2"/>
      <c r="G40">
        <v>20000</v>
      </c>
    </row>
    <row r="44" spans="1:9" x14ac:dyDescent="0.2">
      <c r="A44" s="3"/>
    </row>
    <row r="48" spans="1:9" x14ac:dyDescent="0.2">
      <c r="B48" s="2" t="s">
        <v>188</v>
      </c>
      <c r="C48" s="2"/>
      <c r="D48" s="2"/>
      <c r="E48" s="2"/>
      <c r="F48" s="2"/>
      <c r="G48" s="13">
        <f>G38+G40</f>
        <v>254170</v>
      </c>
      <c r="H48" s="2"/>
    </row>
    <row r="49" spans="7:7" x14ac:dyDescent="0.2">
      <c r="G49" s="10"/>
    </row>
    <row r="50" spans="7:7" x14ac:dyDescent="0.2">
      <c r="G5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8C99-AAB3-7643-9FD8-9FBEF09041CF}">
  <dimension ref="A3:E33"/>
  <sheetViews>
    <sheetView workbookViewId="0">
      <selection activeCell="A7" sqref="A7"/>
    </sheetView>
  </sheetViews>
  <sheetFormatPr baseColWidth="10" defaultRowHeight="16" x14ac:dyDescent="0.2"/>
  <cols>
    <col min="3" max="3" width="16.83203125" bestFit="1" customWidth="1"/>
    <col min="5" max="5" width="16.83203125" customWidth="1"/>
  </cols>
  <sheetData>
    <row r="3" spans="1:5" x14ac:dyDescent="0.2">
      <c r="A3" s="2" t="s">
        <v>126</v>
      </c>
    </row>
    <row r="5" spans="1:5" x14ac:dyDescent="0.2">
      <c r="A5" s="16" t="s">
        <v>61</v>
      </c>
      <c r="B5" s="16" t="s">
        <v>77</v>
      </c>
      <c r="C5" s="16" t="s">
        <v>63</v>
      </c>
      <c r="D5" s="16" t="s">
        <v>62</v>
      </c>
      <c r="E5" s="16" t="s">
        <v>78</v>
      </c>
    </row>
    <row r="6" spans="1:5" x14ac:dyDescent="0.2">
      <c r="A6" s="3">
        <v>44176</v>
      </c>
      <c r="B6">
        <v>11</v>
      </c>
      <c r="C6" t="s">
        <v>136</v>
      </c>
      <c r="D6">
        <v>2000</v>
      </c>
      <c r="E6" t="s">
        <v>144</v>
      </c>
    </row>
    <row r="7" spans="1:5" x14ac:dyDescent="0.2">
      <c r="B7" t="s">
        <v>145</v>
      </c>
      <c r="C7" t="s">
        <v>102</v>
      </c>
      <c r="D7">
        <v>1000</v>
      </c>
      <c r="E7" t="s">
        <v>146</v>
      </c>
    </row>
    <row r="21" spans="1:5" x14ac:dyDescent="0.2">
      <c r="A21" s="2" t="s">
        <v>79</v>
      </c>
    </row>
    <row r="23" spans="1:5" x14ac:dyDescent="0.2">
      <c r="A23" s="16" t="s">
        <v>61</v>
      </c>
      <c r="B23" s="16" t="s">
        <v>77</v>
      </c>
      <c r="C23" s="16" t="s">
        <v>63</v>
      </c>
      <c r="D23" s="16" t="s">
        <v>62</v>
      </c>
      <c r="E23" s="16" t="s">
        <v>78</v>
      </c>
    </row>
    <row r="24" spans="1:5" x14ac:dyDescent="0.2">
      <c r="A24" s="3"/>
    </row>
    <row r="25" spans="1:5" x14ac:dyDescent="0.2">
      <c r="A25" s="3"/>
    </row>
    <row r="26" spans="1:5" x14ac:dyDescent="0.2">
      <c r="A26" s="3"/>
    </row>
    <row r="27" spans="1:5" x14ac:dyDescent="0.2">
      <c r="A27" s="3"/>
    </row>
    <row r="28" spans="1:5" x14ac:dyDescent="0.2">
      <c r="A28" s="3"/>
    </row>
    <row r="29" spans="1:5" x14ac:dyDescent="0.2">
      <c r="A29" s="3"/>
    </row>
    <row r="30" spans="1:5" x14ac:dyDescent="0.2">
      <c r="A30" s="3"/>
    </row>
    <row r="33" spans="4:4" x14ac:dyDescent="0.2">
      <c r="D33">
        <f>SUM(D24:D30)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2948F-F38E-5949-9052-A229967D7B81}">
  <dimension ref="E14:F18"/>
  <sheetViews>
    <sheetView workbookViewId="0">
      <selection activeCell="E16" sqref="E16"/>
    </sheetView>
  </sheetViews>
  <sheetFormatPr baseColWidth="10" defaultRowHeight="16" x14ac:dyDescent="0.2"/>
  <cols>
    <col min="6" max="6" width="13.1640625" bestFit="1" customWidth="1"/>
    <col min="7" max="7" width="14.33203125" bestFit="1" customWidth="1"/>
  </cols>
  <sheetData>
    <row r="14" spans="5:6" x14ac:dyDescent="0.2">
      <c r="E14" s="2"/>
      <c r="F14" s="2"/>
    </row>
    <row r="18" spans="6:6" x14ac:dyDescent="0.2">
      <c r="F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RENT</vt:lpstr>
      <vt:lpstr>UNRECON</vt:lpstr>
      <vt:lpstr>EXP.</vt:lpstr>
      <vt:lpstr>DEP &amp; MAINT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Sundaram</dc:creator>
  <cp:lastModifiedBy>Microsoft Office User</cp:lastModifiedBy>
  <dcterms:created xsi:type="dcterms:W3CDTF">2019-09-24T06:54:09Z</dcterms:created>
  <dcterms:modified xsi:type="dcterms:W3CDTF">2020-03-11T08:28:50Z</dcterms:modified>
</cp:coreProperties>
</file>