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a\Desktop\Corona_Project\iran\For_Nat_Med\"/>
    </mc:Choice>
  </mc:AlternateContent>
  <xr:revisionPtr revIDLastSave="0" documentId="8_{D973CB74-68D3-4377-910E-B62AC91B37E5}" xr6:coauthVersionLast="45" xr6:coauthVersionMax="45" xr10:uidLastSave="{00000000-0000-0000-0000-000000000000}"/>
  <bookViews>
    <workbookView xWindow="-110" yWindow="-110" windowWidth="19420" windowHeight="10420" xr2:uid="{C6660017-4AE3-4539-A780-0DCB2428BF55}"/>
  </bookViews>
  <sheets>
    <sheet name="cases_deaths" sheetId="1" r:id="rId1"/>
    <sheet name="nCFR" sheetId="3" r:id="rId2"/>
    <sheet name="IF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5" l="1"/>
  <c r="G6" i="5"/>
  <c r="I6" i="5" s="1"/>
  <c r="E6" i="5"/>
  <c r="D3" i="5"/>
  <c r="E3" i="5" s="1"/>
  <c r="D4" i="5"/>
  <c r="G4" i="5" s="1"/>
  <c r="I4" i="5" s="1"/>
  <c r="J4" i="5" s="1"/>
  <c r="D5" i="5"/>
  <c r="G5" i="5" s="1"/>
  <c r="I5" i="5" s="1"/>
  <c r="J5" i="5" s="1"/>
  <c r="D6" i="5"/>
  <c r="D7" i="5"/>
  <c r="G7" i="5" s="1"/>
  <c r="I7" i="5" s="1"/>
  <c r="J7" i="5" s="1"/>
  <c r="D8" i="5"/>
  <c r="E8" i="5" s="1"/>
  <c r="D9" i="5"/>
  <c r="E9" i="5" s="1"/>
  <c r="D10" i="5"/>
  <c r="G10" i="5" s="1"/>
  <c r="I10" i="5" s="1"/>
  <c r="J10" i="5" s="1"/>
  <c r="D2" i="5"/>
  <c r="E2" i="5" s="1"/>
  <c r="G9" i="5" l="1"/>
  <c r="I9" i="5" s="1"/>
  <c r="J9" i="5" s="1"/>
  <c r="E5" i="5"/>
  <c r="E10" i="5"/>
  <c r="E4" i="5"/>
  <c r="F2" i="5" s="1"/>
  <c r="G2" i="5" s="1"/>
  <c r="I2" i="5" s="1"/>
  <c r="J2" i="5" s="1"/>
  <c r="G8" i="5"/>
  <c r="I8" i="5" s="1"/>
  <c r="J8" i="5" s="1"/>
  <c r="G3" i="5"/>
  <c r="I3" i="5" s="1"/>
  <c r="J3" i="5" s="1"/>
  <c r="E7" i="5"/>
</calcChain>
</file>

<file path=xl/sharedStrings.xml><?xml version="1.0" encoding="utf-8"?>
<sst xmlns="http://schemas.openxmlformats.org/spreadsheetml/2006/main" count="75" uniqueCount="58">
  <si>
    <t>Iran (cases)</t>
  </si>
  <si>
    <t>Tehran(cases)</t>
  </si>
  <si>
    <t>Tehran (deaths)</t>
  </si>
  <si>
    <t>China (cases)</t>
  </si>
  <si>
    <t>China (deaths)</t>
  </si>
  <si>
    <t>Italy (cases)</t>
  </si>
  <si>
    <t>Italy (deaths)</t>
  </si>
  <si>
    <t>Spain (cases)</t>
  </si>
  <si>
    <t>Spain (deaths)</t>
  </si>
  <si>
    <t>Netherland (cases)</t>
  </si>
  <si>
    <t>Netherland (deaths)</t>
  </si>
  <si>
    <t>Sweden (cases)</t>
  </si>
  <si>
    <t>Sweden (deaths)</t>
  </si>
  <si>
    <t>Switzerland (cases)</t>
  </si>
  <si>
    <t>Switzerland (deaths)</t>
  </si>
  <si>
    <t>0-9</t>
  </si>
  <si>
    <t>20-29</t>
  </si>
  <si>
    <t>30-39</t>
  </si>
  <si>
    <t>40-49</t>
  </si>
  <si>
    <t>50-59</t>
  </si>
  <si>
    <t>60-69</t>
  </si>
  <si>
    <t>70-79</t>
  </si>
  <si>
    <t>&gt;80</t>
  </si>
  <si>
    <t>Total</t>
  </si>
  <si>
    <t>10-19</t>
  </si>
  <si>
    <t>Age-group\Country</t>
  </si>
  <si>
    <t>Iran (nCFR)</t>
  </si>
  <si>
    <t>Tehran(nCFR)</t>
  </si>
  <si>
    <t>China (nCFR)</t>
  </si>
  <si>
    <t>Italy (nCFR)</t>
  </si>
  <si>
    <t>Spain (nCFR)</t>
  </si>
  <si>
    <t>Netherland (nCFR)</t>
  </si>
  <si>
    <t>Sweden (nCFR)</t>
  </si>
  <si>
    <t>Switzerland (nCFR)</t>
  </si>
  <si>
    <t>*In Iran: the only COVID-19 death in under-10 children was observed in a 3-year old child who had leukemia.</t>
  </si>
  <si>
    <t>aCFR</t>
  </si>
  <si>
    <t>IFR (Iran)</t>
  </si>
  <si>
    <t>IFR (UK)</t>
  </si>
  <si>
    <t>IFR (China)</t>
  </si>
  <si>
    <t>&lt;9</t>
  </si>
  <si>
    <t>&gt;=80</t>
  </si>
  <si>
    <t>NC_i</t>
  </si>
  <si>
    <t>1/NC_i</t>
  </si>
  <si>
    <t>max(1/NC_i)</t>
  </si>
  <si>
    <t>Population_i</t>
  </si>
  <si>
    <t>Age_i</t>
  </si>
  <si>
    <t>N cases_i</t>
  </si>
  <si>
    <t>Adjusted  N Cases_i</t>
  </si>
  <si>
    <t>N Deaths_i</t>
  </si>
  <si>
    <t>Age_i = age-groups</t>
  </si>
  <si>
    <t>N cases_i = number of reported cases</t>
  </si>
  <si>
    <t>Population_i = population size of each group across the country</t>
  </si>
  <si>
    <t>NC_i = population_i / N case_i</t>
  </si>
  <si>
    <t>1/NC_i = attack rate</t>
  </si>
  <si>
    <t>N Deaths_i = number of reported deaths</t>
  </si>
  <si>
    <t>aCFR = adjusted case fatality ratio</t>
  </si>
  <si>
    <t>IFR = infection fataliy ratio</t>
  </si>
  <si>
    <t>Iran (deaths)*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</si>
</sst>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304A-2457-4C94-96D1-041886106445}">
  <dimension ref="A1:R13"/>
  <sheetViews>
    <sheetView tabSelected="1" workbookViewId="0">
      <selection activeCell="A16" sqref="A16"/>
    </sheetView>
  </sheetViews>
  <sheetFormatPr defaultRowHeight="14.5" x14ac:dyDescent="0.35"/>
  <cols>
    <col min="1" max="17" width="19" style="1" customWidth="1"/>
    <col min="18" max="18" width="14.36328125" style="1" customWidth="1"/>
  </cols>
  <sheetData>
    <row r="1" spans="1:17" x14ac:dyDescent="0.35">
      <c r="A1" s="8" t="s">
        <v>25</v>
      </c>
      <c r="B1" s="5" t="s">
        <v>0</v>
      </c>
      <c r="C1" s="5" t="s">
        <v>57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x14ac:dyDescent="0.35">
      <c r="A2" s="6" t="s">
        <v>15</v>
      </c>
      <c r="B2" s="3">
        <v>42</v>
      </c>
      <c r="C2" s="3">
        <v>1</v>
      </c>
      <c r="D2" s="3">
        <v>63</v>
      </c>
      <c r="E2" s="3">
        <v>0</v>
      </c>
      <c r="F2" s="3">
        <v>416</v>
      </c>
      <c r="G2" s="3">
        <v>0</v>
      </c>
      <c r="H2" s="3">
        <v>1000</v>
      </c>
      <c r="I2" s="3">
        <v>2</v>
      </c>
      <c r="J2" s="3">
        <v>512</v>
      </c>
      <c r="K2" s="3">
        <v>2</v>
      </c>
      <c r="L2" s="3">
        <v>80</v>
      </c>
      <c r="M2" s="3">
        <v>0</v>
      </c>
      <c r="N2" s="3">
        <v>83</v>
      </c>
      <c r="O2" s="3">
        <v>0</v>
      </c>
      <c r="P2" s="3">
        <v>110</v>
      </c>
      <c r="Q2" s="3">
        <v>0</v>
      </c>
    </row>
    <row r="3" spans="1:17" x14ac:dyDescent="0.35">
      <c r="A3" s="7" t="s">
        <v>24</v>
      </c>
      <c r="B3" s="3">
        <v>97</v>
      </c>
      <c r="C3" s="3">
        <v>3</v>
      </c>
      <c r="D3" s="3">
        <v>136</v>
      </c>
      <c r="E3" s="3">
        <v>6</v>
      </c>
      <c r="F3" s="3">
        <v>549</v>
      </c>
      <c r="G3" s="3">
        <v>1</v>
      </c>
      <c r="H3" s="3">
        <v>0</v>
      </c>
      <c r="I3" s="3">
        <v>0</v>
      </c>
      <c r="J3" s="3">
        <v>2882</v>
      </c>
      <c r="K3" s="3">
        <v>8</v>
      </c>
      <c r="L3" s="3">
        <v>320</v>
      </c>
      <c r="M3" s="3">
        <v>1</v>
      </c>
      <c r="N3" s="3">
        <v>199</v>
      </c>
      <c r="O3" s="3">
        <v>0</v>
      </c>
      <c r="P3" s="3">
        <v>749</v>
      </c>
      <c r="Q3" s="3">
        <v>0</v>
      </c>
    </row>
    <row r="4" spans="1:17" x14ac:dyDescent="0.35">
      <c r="A4" s="6" t="s">
        <v>16</v>
      </c>
      <c r="B4" s="3">
        <v>545</v>
      </c>
      <c r="C4" s="3">
        <v>10</v>
      </c>
      <c r="D4" s="3">
        <v>710</v>
      </c>
      <c r="E4" s="3">
        <v>6</v>
      </c>
      <c r="F4" s="4">
        <v>3619</v>
      </c>
      <c r="G4" s="3">
        <v>7</v>
      </c>
      <c r="H4" s="3">
        <v>7000</v>
      </c>
      <c r="I4" s="3">
        <v>7</v>
      </c>
      <c r="J4" s="3">
        <v>5371</v>
      </c>
      <c r="K4" s="3">
        <v>17</v>
      </c>
      <c r="L4" s="3">
        <v>2868</v>
      </c>
      <c r="M4" s="3">
        <v>3</v>
      </c>
      <c r="N4" s="3">
        <v>1200</v>
      </c>
      <c r="O4" s="3">
        <v>0</v>
      </c>
      <c r="P4" s="3">
        <v>3400</v>
      </c>
      <c r="Q4" s="3">
        <v>1</v>
      </c>
    </row>
    <row r="5" spans="1:17" x14ac:dyDescent="0.35">
      <c r="A5" s="6" t="s">
        <v>17</v>
      </c>
      <c r="B5" s="3">
        <v>1563</v>
      </c>
      <c r="C5" s="3">
        <v>26</v>
      </c>
      <c r="D5" s="3">
        <v>1643</v>
      </c>
      <c r="E5" s="3">
        <v>22</v>
      </c>
      <c r="F5" s="4">
        <v>7600</v>
      </c>
      <c r="G5" s="3">
        <v>18</v>
      </c>
      <c r="H5" s="3">
        <v>11250</v>
      </c>
      <c r="I5" s="3">
        <v>45</v>
      </c>
      <c r="J5" s="3">
        <v>13580</v>
      </c>
      <c r="K5" s="3">
        <v>46</v>
      </c>
      <c r="L5" s="3">
        <v>2929</v>
      </c>
      <c r="M5" s="3">
        <v>6</v>
      </c>
      <c r="N5" s="3">
        <v>1500</v>
      </c>
      <c r="O5" s="3">
        <v>7</v>
      </c>
      <c r="P5" s="3">
        <v>3742</v>
      </c>
      <c r="Q5" s="3">
        <v>4</v>
      </c>
    </row>
    <row r="6" spans="1:17" x14ac:dyDescent="0.35">
      <c r="A6" s="6" t="s">
        <v>18</v>
      </c>
      <c r="B6" s="3">
        <v>1983</v>
      </c>
      <c r="C6" s="3">
        <v>41</v>
      </c>
      <c r="D6" s="3">
        <v>1699</v>
      </c>
      <c r="E6" s="3">
        <v>43</v>
      </c>
      <c r="F6" s="4">
        <v>8571</v>
      </c>
      <c r="G6" s="3">
        <v>38</v>
      </c>
      <c r="H6" s="3">
        <v>23000</v>
      </c>
      <c r="I6" s="3">
        <v>184</v>
      </c>
      <c r="J6" s="3">
        <v>21221</v>
      </c>
      <c r="K6" s="3">
        <v>140</v>
      </c>
      <c r="L6" s="3">
        <v>3802</v>
      </c>
      <c r="M6" s="3">
        <v>15</v>
      </c>
      <c r="N6" s="3">
        <v>2000</v>
      </c>
      <c r="O6" s="3">
        <v>20</v>
      </c>
      <c r="P6" s="3">
        <v>4432</v>
      </c>
      <c r="Q6" s="3">
        <v>2</v>
      </c>
    </row>
    <row r="7" spans="1:17" x14ac:dyDescent="0.35">
      <c r="A7" s="6" t="s">
        <v>19</v>
      </c>
      <c r="B7" s="3">
        <v>2526</v>
      </c>
      <c r="C7" s="3">
        <v>82</v>
      </c>
      <c r="D7" s="3">
        <v>1610</v>
      </c>
      <c r="E7" s="3">
        <v>94</v>
      </c>
      <c r="F7" s="4">
        <v>10008</v>
      </c>
      <c r="G7" s="3">
        <v>130</v>
      </c>
      <c r="H7" s="3">
        <v>31960</v>
      </c>
      <c r="I7" s="3">
        <v>799</v>
      </c>
      <c r="J7" s="3">
        <v>26461</v>
      </c>
      <c r="K7" s="3">
        <v>384</v>
      </c>
      <c r="L7" s="3">
        <v>6267</v>
      </c>
      <c r="M7" s="3">
        <v>92</v>
      </c>
      <c r="N7" s="3">
        <v>2800</v>
      </c>
      <c r="O7" s="3">
        <v>66</v>
      </c>
      <c r="P7" s="3">
        <v>5784</v>
      </c>
      <c r="Q7" s="3">
        <v>24</v>
      </c>
    </row>
    <row r="8" spans="1:17" x14ac:dyDescent="0.35">
      <c r="A8" s="6" t="s">
        <v>20</v>
      </c>
      <c r="B8" s="3">
        <v>2252</v>
      </c>
      <c r="C8" s="3">
        <v>139</v>
      </c>
      <c r="D8" s="3">
        <v>1475</v>
      </c>
      <c r="E8" s="3">
        <v>151</v>
      </c>
      <c r="F8" s="4">
        <v>8583</v>
      </c>
      <c r="G8" s="3">
        <v>309</v>
      </c>
      <c r="H8" s="3">
        <v>24928</v>
      </c>
      <c r="I8" s="3">
        <v>2418</v>
      </c>
      <c r="J8" s="3">
        <v>22721</v>
      </c>
      <c r="K8" s="3">
        <v>1099</v>
      </c>
      <c r="L8" s="3">
        <v>4641</v>
      </c>
      <c r="M8" s="3">
        <v>343</v>
      </c>
      <c r="N8" s="3">
        <v>2200</v>
      </c>
      <c r="O8" s="3">
        <v>148</v>
      </c>
      <c r="P8" s="3">
        <v>3434</v>
      </c>
      <c r="Q8" s="3">
        <v>90</v>
      </c>
    </row>
    <row r="9" spans="1:17" x14ac:dyDescent="0.35">
      <c r="A9" s="6" t="s">
        <v>21</v>
      </c>
      <c r="B9" s="3">
        <v>1401</v>
      </c>
      <c r="C9" s="3">
        <v>117</v>
      </c>
      <c r="D9" s="3">
        <v>914</v>
      </c>
      <c r="E9" s="3">
        <v>183</v>
      </c>
      <c r="F9" s="4">
        <v>3918</v>
      </c>
      <c r="G9" s="3">
        <v>312</v>
      </c>
      <c r="H9" s="3">
        <v>26770</v>
      </c>
      <c r="I9" s="3">
        <v>6532</v>
      </c>
      <c r="J9" s="3">
        <v>21739</v>
      </c>
      <c r="K9" s="3">
        <v>3215</v>
      </c>
      <c r="L9" s="3">
        <v>5207</v>
      </c>
      <c r="M9" s="3">
        <v>1152</v>
      </c>
      <c r="N9" s="3">
        <v>2200</v>
      </c>
      <c r="O9" s="3">
        <v>459</v>
      </c>
      <c r="P9" s="3">
        <v>2745</v>
      </c>
      <c r="Q9" s="3">
        <v>262</v>
      </c>
    </row>
    <row r="10" spans="1:17" x14ac:dyDescent="0.35">
      <c r="A10" s="6" t="s">
        <v>22</v>
      </c>
      <c r="B10" s="3">
        <v>955</v>
      </c>
      <c r="C10" s="3">
        <v>95</v>
      </c>
      <c r="D10" s="3">
        <v>590</v>
      </c>
      <c r="E10" s="3">
        <v>149</v>
      </c>
      <c r="F10" s="4">
        <v>1408</v>
      </c>
      <c r="G10" s="3">
        <v>208</v>
      </c>
      <c r="H10" s="3">
        <v>38802</v>
      </c>
      <c r="I10" s="3">
        <v>11563</v>
      </c>
      <c r="J10" s="3">
        <v>30415</v>
      </c>
      <c r="K10" s="3">
        <v>7403</v>
      </c>
      <c r="L10" s="3">
        <v>8005</v>
      </c>
      <c r="M10" s="3">
        <v>2303</v>
      </c>
      <c r="N10" s="3">
        <v>3900</v>
      </c>
      <c r="O10" s="3">
        <v>1232</v>
      </c>
      <c r="P10" s="3">
        <v>3708</v>
      </c>
      <c r="Q10" s="3">
        <v>832</v>
      </c>
    </row>
    <row r="11" spans="1:17" x14ac:dyDescent="0.35">
      <c r="A11" s="6" t="s">
        <v>23</v>
      </c>
      <c r="B11" s="9">
        <v>11364</v>
      </c>
      <c r="C11" s="9">
        <v>514</v>
      </c>
      <c r="D11" s="9">
        <v>8840</v>
      </c>
      <c r="E11" s="9">
        <v>654</v>
      </c>
      <c r="F11" s="9">
        <v>44672</v>
      </c>
      <c r="G11" s="9">
        <v>1023</v>
      </c>
      <c r="H11" s="9">
        <v>164710</v>
      </c>
      <c r="I11" s="9">
        <v>21550</v>
      </c>
      <c r="J11" s="9">
        <v>144902</v>
      </c>
      <c r="K11" s="9">
        <v>12314</v>
      </c>
      <c r="L11" s="9">
        <v>34119</v>
      </c>
      <c r="M11" s="9">
        <v>3915</v>
      </c>
      <c r="N11" s="9">
        <v>16082</v>
      </c>
      <c r="O11" s="9">
        <v>1932</v>
      </c>
      <c r="P11" s="9">
        <v>28104</v>
      </c>
      <c r="Q11" s="9">
        <v>1215</v>
      </c>
    </row>
    <row r="12" spans="1:17" x14ac:dyDescent="0.35">
      <c r="A12" s="2"/>
    </row>
    <row r="13" spans="1:17" x14ac:dyDescent="0.35">
      <c r="A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5DB0-E94D-4B13-B70D-DB0E81A1996E}">
  <dimension ref="A1:J12"/>
  <sheetViews>
    <sheetView workbookViewId="0">
      <selection activeCell="B1" sqref="B1"/>
    </sheetView>
  </sheetViews>
  <sheetFormatPr defaultRowHeight="14.5" x14ac:dyDescent="0.35"/>
  <cols>
    <col min="1" max="1" width="19" style="1" customWidth="1"/>
    <col min="2" max="9" width="19.26953125" customWidth="1"/>
  </cols>
  <sheetData>
    <row r="1" spans="1:10" x14ac:dyDescent="0.35">
      <c r="A1" s="8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1"/>
    </row>
    <row r="2" spans="1:10" x14ac:dyDescent="0.35">
      <c r="A2" s="6" t="s">
        <v>15</v>
      </c>
      <c r="B2" s="3">
        <v>2.3809523809523809</v>
      </c>
      <c r="C2" s="3">
        <v>0</v>
      </c>
      <c r="D2" s="3">
        <v>0</v>
      </c>
      <c r="E2" s="3">
        <v>0.2</v>
      </c>
      <c r="F2" s="3">
        <v>0.390625</v>
      </c>
      <c r="G2" s="3">
        <v>0</v>
      </c>
      <c r="H2" s="3">
        <v>0</v>
      </c>
      <c r="I2" s="3">
        <v>0</v>
      </c>
    </row>
    <row r="3" spans="1:10" x14ac:dyDescent="0.35">
      <c r="A3" s="7" t="s">
        <v>24</v>
      </c>
      <c r="B3" s="3">
        <v>3.0927835051546393</v>
      </c>
      <c r="C3" s="3">
        <v>4.4117647058823533</v>
      </c>
      <c r="D3" s="3">
        <v>0.18214936247723132</v>
      </c>
      <c r="E3" s="3">
        <v>0</v>
      </c>
      <c r="F3" s="3">
        <v>0.27758501040943789</v>
      </c>
      <c r="G3" s="3">
        <v>0.3125</v>
      </c>
      <c r="H3" s="3">
        <v>0</v>
      </c>
      <c r="I3" s="3">
        <v>0</v>
      </c>
    </row>
    <row r="4" spans="1:10" x14ac:dyDescent="0.35">
      <c r="A4" s="6" t="s">
        <v>16</v>
      </c>
      <c r="B4" s="3">
        <v>1.834862385321101</v>
      </c>
      <c r="C4" s="3">
        <v>0.84507042253521114</v>
      </c>
      <c r="D4" s="3">
        <v>0.19342359767891684</v>
      </c>
      <c r="E4" s="3">
        <v>0.1</v>
      </c>
      <c r="F4" s="3">
        <v>0.31651461552783466</v>
      </c>
      <c r="G4" s="3">
        <v>0.10460251046025104</v>
      </c>
      <c r="H4" s="3">
        <v>0</v>
      </c>
      <c r="I4" s="3">
        <v>2.9411764705882349E-2</v>
      </c>
    </row>
    <row r="5" spans="1:10" x14ac:dyDescent="0.35">
      <c r="A5" s="6" t="s">
        <v>17</v>
      </c>
      <c r="B5" s="3">
        <v>1.6634676903390915</v>
      </c>
      <c r="C5" s="3">
        <v>1.3390139987827145</v>
      </c>
      <c r="D5" s="3">
        <v>0.23684210526315791</v>
      </c>
      <c r="E5" s="3">
        <v>0.4</v>
      </c>
      <c r="F5" s="3">
        <v>0.33873343151693669</v>
      </c>
      <c r="G5" s="3">
        <v>0.20484807101399793</v>
      </c>
      <c r="H5" s="3">
        <v>0.46666666666666673</v>
      </c>
      <c r="I5" s="3">
        <v>0.10689470871191875</v>
      </c>
    </row>
    <row r="6" spans="1:10" x14ac:dyDescent="0.35">
      <c r="A6" s="6" t="s">
        <v>18</v>
      </c>
      <c r="B6" s="3">
        <v>2.0675743822491177</v>
      </c>
      <c r="C6" s="3">
        <v>2.5309005297233669</v>
      </c>
      <c r="D6" s="3">
        <v>0.44335550110838878</v>
      </c>
      <c r="E6" s="3">
        <v>0.8</v>
      </c>
      <c r="F6" s="3">
        <v>0.65972385844210923</v>
      </c>
      <c r="G6" s="3">
        <v>0.39452919516044188</v>
      </c>
      <c r="H6" s="3">
        <v>1</v>
      </c>
      <c r="I6" s="3">
        <v>4.5126353790613721E-2</v>
      </c>
    </row>
    <row r="7" spans="1:10" x14ac:dyDescent="0.35">
      <c r="A7" s="6" t="s">
        <v>19</v>
      </c>
      <c r="B7" s="3">
        <v>3.2462391132224862</v>
      </c>
      <c r="C7" s="3">
        <v>5.8385093167701863</v>
      </c>
      <c r="D7" s="3">
        <v>1.2989608313349321</v>
      </c>
      <c r="E7" s="3">
        <v>2.5</v>
      </c>
      <c r="F7" s="3">
        <v>1.4511923207739692</v>
      </c>
      <c r="G7" s="3">
        <v>1.4680070209031435</v>
      </c>
      <c r="H7" s="3">
        <v>2.3571428571428572</v>
      </c>
      <c r="I7" s="3">
        <v>0.41493775933609961</v>
      </c>
    </row>
    <row r="8" spans="1:10" x14ac:dyDescent="0.35">
      <c r="A8" s="6" t="s">
        <v>20</v>
      </c>
      <c r="B8" s="3">
        <v>6.1722912966252226</v>
      </c>
      <c r="C8" s="3">
        <v>10.23728813559322</v>
      </c>
      <c r="D8" s="3">
        <v>3.600139811254806</v>
      </c>
      <c r="E8" s="3">
        <v>9.6999358151476258</v>
      </c>
      <c r="F8" s="3">
        <v>4.8369349940583604</v>
      </c>
      <c r="G8" s="3">
        <v>7.3906485671191557</v>
      </c>
      <c r="H8" s="3">
        <v>6.7272727272727275</v>
      </c>
      <c r="I8" s="3">
        <v>2.6208503203261504</v>
      </c>
    </row>
    <row r="9" spans="1:10" x14ac:dyDescent="0.35">
      <c r="A9" s="6" t="s">
        <v>21</v>
      </c>
      <c r="B9" s="3">
        <v>8.3511777301927204</v>
      </c>
      <c r="C9" s="3">
        <v>20.0218818380744</v>
      </c>
      <c r="D9" s="3">
        <v>7.9632465543644715</v>
      </c>
      <c r="E9" s="3">
        <v>24.400448262980948</v>
      </c>
      <c r="F9" s="3">
        <v>14.789088734532408</v>
      </c>
      <c r="G9" s="3">
        <v>22.124063760322642</v>
      </c>
      <c r="H9" s="3">
        <v>20.863636363636363</v>
      </c>
      <c r="I9" s="3">
        <v>9.5446265938069228</v>
      </c>
    </row>
    <row r="10" spans="1:10" x14ac:dyDescent="0.35">
      <c r="A10" s="6" t="s">
        <v>22</v>
      </c>
      <c r="B10" s="3">
        <v>9.9476439790575917</v>
      </c>
      <c r="C10" s="3">
        <v>25.254237288135595</v>
      </c>
      <c r="D10" s="3">
        <v>14.772727272727273</v>
      </c>
      <c r="E10" s="3">
        <v>29.80001030874697</v>
      </c>
      <c r="F10" s="3">
        <v>24.339963833634719</v>
      </c>
      <c r="G10" s="3">
        <v>28.769519050593377</v>
      </c>
      <c r="H10" s="3">
        <v>31.589743589743591</v>
      </c>
      <c r="I10" s="3">
        <v>22.437971952535062</v>
      </c>
    </row>
    <row r="11" spans="1:10" x14ac:dyDescent="0.35">
      <c r="A11" s="6" t="s">
        <v>23</v>
      </c>
      <c r="B11" s="9">
        <v>4.5230552622316091</v>
      </c>
      <c r="C11" s="9">
        <v>7.3981900452488691</v>
      </c>
      <c r="D11" s="9">
        <v>2.290025071633238</v>
      </c>
      <c r="E11" s="9">
        <v>13.083601481391538</v>
      </c>
      <c r="F11" s="9">
        <v>8.4981573753295336</v>
      </c>
      <c r="G11" s="9">
        <v>11.474544974940649</v>
      </c>
      <c r="H11" s="9">
        <v>12.01343116527795</v>
      </c>
      <c r="I11" s="9">
        <v>4.3232280102476519</v>
      </c>
    </row>
    <row r="12" spans="1:10" x14ac:dyDescent="0.35">
      <c r="A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E728-489E-4EF3-A52E-0064EE86095E}">
  <dimension ref="A1:L18"/>
  <sheetViews>
    <sheetView workbookViewId="0">
      <selection activeCell="H13" sqref="H13"/>
    </sheetView>
  </sheetViews>
  <sheetFormatPr defaultRowHeight="14.5" x14ac:dyDescent="0.35"/>
  <cols>
    <col min="1" max="6" width="15.81640625" style="13" customWidth="1"/>
    <col min="7" max="7" width="17.54296875" style="13" customWidth="1"/>
    <col min="8" max="12" width="15.81640625" style="13" customWidth="1"/>
  </cols>
  <sheetData>
    <row r="1" spans="1:12" x14ac:dyDescent="0.35">
      <c r="A1" s="10" t="s">
        <v>45</v>
      </c>
      <c r="B1" s="10" t="s">
        <v>46</v>
      </c>
      <c r="C1" s="10" t="s">
        <v>44</v>
      </c>
      <c r="D1" s="10" t="s">
        <v>41</v>
      </c>
      <c r="E1" s="10" t="s">
        <v>42</v>
      </c>
      <c r="F1" s="10" t="s">
        <v>43</v>
      </c>
      <c r="G1" s="10" t="s">
        <v>47</v>
      </c>
      <c r="H1" s="10" t="s">
        <v>48</v>
      </c>
      <c r="I1" s="10" t="s">
        <v>35</v>
      </c>
      <c r="J1" s="10" t="s">
        <v>36</v>
      </c>
      <c r="K1" s="10" t="s">
        <v>37</v>
      </c>
      <c r="L1" s="10" t="s">
        <v>38</v>
      </c>
    </row>
    <row r="2" spans="1:12" x14ac:dyDescent="0.35">
      <c r="A2" s="10" t="s">
        <v>39</v>
      </c>
      <c r="B2" s="11">
        <v>42</v>
      </c>
      <c r="C2" s="11">
        <v>11890343</v>
      </c>
      <c r="D2" s="11">
        <f>C2/B2</f>
        <v>283103.40476190473</v>
      </c>
      <c r="E2" s="11">
        <f>1/D2</f>
        <v>3.5322782530327347E-6</v>
      </c>
      <c r="F2" s="11">
        <f>MAX(E2:E10)</f>
        <v>1.0385638890792017E-3</v>
      </c>
      <c r="G2" s="11">
        <f>ROUND(B2*F2*D2,0)</f>
        <v>12349</v>
      </c>
      <c r="H2" s="11">
        <v>1</v>
      </c>
      <c r="I2" s="11">
        <f>H2/G2*100</f>
        <v>8.0978216859664762E-3</v>
      </c>
      <c r="J2" s="11">
        <f>ROUND(I2/2,4)</f>
        <v>4.0000000000000001E-3</v>
      </c>
      <c r="K2" s="11">
        <v>2E-3</v>
      </c>
      <c r="L2" s="11">
        <v>1.6100000000000001E-3</v>
      </c>
    </row>
    <row r="3" spans="1:12" x14ac:dyDescent="0.35">
      <c r="A3" s="12">
        <v>44123</v>
      </c>
      <c r="B3" s="11">
        <v>97</v>
      </c>
      <c r="C3" s="11">
        <v>12278478</v>
      </c>
      <c r="D3" s="11">
        <f t="shared" ref="D3:D10" si="0">C3/B3</f>
        <v>126582.24742268042</v>
      </c>
      <c r="E3" s="11">
        <f t="shared" ref="E3:E10" si="1">1/D3</f>
        <v>7.9000019383509899E-6</v>
      </c>
      <c r="F3" s="11">
        <v>1.0385638890792017E-3</v>
      </c>
      <c r="G3" s="11">
        <f>ROUND(B3*F3*D3,0)</f>
        <v>12752</v>
      </c>
      <c r="H3" s="11">
        <v>3</v>
      </c>
      <c r="I3" s="11">
        <f t="shared" ref="I3:I10" si="2">H3/G3*100</f>
        <v>2.3525721455457966E-2</v>
      </c>
      <c r="J3" s="11">
        <f t="shared" ref="J3:J10" si="3">ROUND(I3/2,4)</f>
        <v>1.18E-2</v>
      </c>
      <c r="K3" s="11">
        <v>6.0000000000000001E-3</v>
      </c>
      <c r="L3" s="11">
        <v>6.9499999999999996E-3</v>
      </c>
    </row>
    <row r="4" spans="1:12" x14ac:dyDescent="0.35">
      <c r="A4" s="10" t="s">
        <v>16</v>
      </c>
      <c r="B4" s="11">
        <v>545</v>
      </c>
      <c r="C4" s="11">
        <v>17087151</v>
      </c>
      <c r="D4" s="11">
        <f t="shared" si="0"/>
        <v>31352.570642201834</v>
      </c>
      <c r="E4" s="11">
        <f t="shared" si="1"/>
        <v>3.1895311278047465E-5</v>
      </c>
      <c r="F4" s="11">
        <v>1.0385638890792017E-3</v>
      </c>
      <c r="G4" s="11">
        <f t="shared" ref="G4:G9" si="4">ROUND(B4*F4*D4,0)</f>
        <v>17746</v>
      </c>
      <c r="H4" s="11">
        <v>10</v>
      </c>
      <c r="I4" s="11">
        <f t="shared" si="2"/>
        <v>5.6350726924377322E-2</v>
      </c>
      <c r="J4" s="11">
        <f t="shared" si="3"/>
        <v>2.8199999999999999E-2</v>
      </c>
      <c r="K4" s="11">
        <v>0.03</v>
      </c>
      <c r="L4" s="11">
        <v>3.09E-2</v>
      </c>
    </row>
    <row r="5" spans="1:12" x14ac:dyDescent="0.35">
      <c r="A5" s="10" t="s">
        <v>17</v>
      </c>
      <c r="B5" s="11">
        <v>1563</v>
      </c>
      <c r="C5" s="11">
        <v>12542942</v>
      </c>
      <c r="D5" s="11">
        <f t="shared" si="0"/>
        <v>8024.9149072296868</v>
      </c>
      <c r="E5" s="11">
        <f t="shared" si="1"/>
        <v>1.2461191321780807E-4</v>
      </c>
      <c r="F5" s="11">
        <v>1.0385638890792017E-3</v>
      </c>
      <c r="G5" s="11">
        <f t="shared" si="4"/>
        <v>13027</v>
      </c>
      <c r="H5" s="11">
        <v>26</v>
      </c>
      <c r="I5" s="11">
        <f t="shared" si="2"/>
        <v>0.19958547631841561</v>
      </c>
      <c r="J5" s="11">
        <f t="shared" si="3"/>
        <v>9.98E-2</v>
      </c>
      <c r="K5" s="11">
        <v>0.08</v>
      </c>
      <c r="L5" s="11">
        <v>8.4400000000000003E-2</v>
      </c>
    </row>
    <row r="6" spans="1:12" x14ac:dyDescent="0.35">
      <c r="A6" s="10" t="s">
        <v>18</v>
      </c>
      <c r="B6" s="11">
        <v>1983</v>
      </c>
      <c r="C6" s="11">
        <v>8937230</v>
      </c>
      <c r="D6" s="11">
        <f t="shared" si="0"/>
        <v>4506.9238527483612</v>
      </c>
      <c r="E6" s="11">
        <f t="shared" si="1"/>
        <v>2.2188082884741693E-4</v>
      </c>
      <c r="F6" s="11">
        <v>1.0385638890792017E-3</v>
      </c>
      <c r="G6" s="11">
        <f t="shared" si="4"/>
        <v>9282</v>
      </c>
      <c r="H6" s="11">
        <v>41</v>
      </c>
      <c r="I6" s="11">
        <f t="shared" si="2"/>
        <v>0.44171514759750052</v>
      </c>
      <c r="J6" s="11">
        <f t="shared" si="3"/>
        <v>0.22090000000000001</v>
      </c>
      <c r="K6" s="11">
        <v>0.15</v>
      </c>
      <c r="L6" s="11">
        <v>0.161</v>
      </c>
    </row>
    <row r="7" spans="1:12" x14ac:dyDescent="0.35">
      <c r="A7" s="10" t="s">
        <v>19</v>
      </c>
      <c r="B7" s="11">
        <v>2526</v>
      </c>
      <c r="C7" s="11">
        <v>6207527</v>
      </c>
      <c r="D7" s="11">
        <f t="shared" si="0"/>
        <v>2457.4532858273951</v>
      </c>
      <c r="E7" s="11">
        <f t="shared" si="1"/>
        <v>4.069253343561776E-4</v>
      </c>
      <c r="F7" s="11">
        <v>1.0385638890792017E-3</v>
      </c>
      <c r="G7" s="11">
        <f t="shared" si="4"/>
        <v>6447</v>
      </c>
      <c r="H7" s="11">
        <v>82</v>
      </c>
      <c r="I7" s="11">
        <f t="shared" si="2"/>
        <v>1.2719094152318908</v>
      </c>
      <c r="J7" s="11">
        <f t="shared" si="3"/>
        <v>0.63600000000000001</v>
      </c>
      <c r="K7" s="11">
        <v>0.6</v>
      </c>
      <c r="L7" s="11">
        <v>0.59499999999999997</v>
      </c>
    </row>
    <row r="8" spans="1:12" x14ac:dyDescent="0.35">
      <c r="A8" s="10" t="s">
        <v>20</v>
      </c>
      <c r="B8" s="11">
        <v>2252</v>
      </c>
      <c r="C8" s="11">
        <v>3206638</v>
      </c>
      <c r="D8" s="11">
        <f t="shared" si="0"/>
        <v>1423.9067495559502</v>
      </c>
      <c r="E8" s="11">
        <f t="shared" si="1"/>
        <v>7.0229318058352707E-4</v>
      </c>
      <c r="F8" s="11">
        <v>1.0385638890792017E-3</v>
      </c>
      <c r="G8" s="11">
        <f t="shared" si="4"/>
        <v>3330</v>
      </c>
      <c r="H8" s="11">
        <v>139</v>
      </c>
      <c r="I8" s="11">
        <f t="shared" si="2"/>
        <v>4.1741741741741745</v>
      </c>
      <c r="J8" s="11">
        <f t="shared" si="3"/>
        <v>2.0871</v>
      </c>
      <c r="K8" s="11">
        <v>2.2000000000000002</v>
      </c>
      <c r="L8" s="11">
        <v>1.93</v>
      </c>
    </row>
    <row r="9" spans="1:12" x14ac:dyDescent="0.35">
      <c r="A9" s="10" t="s">
        <v>21</v>
      </c>
      <c r="B9" s="11">
        <v>1401</v>
      </c>
      <c r="C9" s="11">
        <v>2033499</v>
      </c>
      <c r="D9" s="11">
        <f t="shared" si="0"/>
        <v>1451.4625267665954</v>
      </c>
      <c r="E9" s="11">
        <f t="shared" si="1"/>
        <v>6.8896026012306866E-4</v>
      </c>
      <c r="F9" s="11">
        <v>1.0385638890792017E-3</v>
      </c>
      <c r="G9" s="11">
        <f t="shared" si="4"/>
        <v>2112</v>
      </c>
      <c r="H9" s="11">
        <v>117</v>
      </c>
      <c r="I9" s="11">
        <f t="shared" si="2"/>
        <v>5.5397727272727275</v>
      </c>
      <c r="J9" s="11">
        <f t="shared" si="3"/>
        <v>2.7698999999999998</v>
      </c>
      <c r="K9" s="11">
        <v>5.0999999999999996</v>
      </c>
      <c r="L9" s="11">
        <v>4.28</v>
      </c>
    </row>
    <row r="10" spans="1:12" x14ac:dyDescent="0.35">
      <c r="A10" s="10" t="s">
        <v>40</v>
      </c>
      <c r="B10" s="11">
        <v>955</v>
      </c>
      <c r="C10" s="11">
        <v>919539</v>
      </c>
      <c r="D10" s="11">
        <f t="shared" si="0"/>
        <v>962.86806282722512</v>
      </c>
      <c r="E10" s="11">
        <f t="shared" si="1"/>
        <v>1.0385638890792017E-3</v>
      </c>
      <c r="F10" s="11">
        <v>1.0385638890792017E-3</v>
      </c>
      <c r="G10" s="11">
        <f>ROUND(B10*F10*D10,0)</f>
        <v>955</v>
      </c>
      <c r="H10" s="11">
        <v>95</v>
      </c>
      <c r="I10" s="11">
        <f t="shared" si="2"/>
        <v>9.9476439790575917</v>
      </c>
      <c r="J10" s="11">
        <f t="shared" si="3"/>
        <v>4.9737999999999998</v>
      </c>
      <c r="K10" s="11">
        <v>9.3000000000000007</v>
      </c>
      <c r="L10" s="11">
        <v>7.8</v>
      </c>
    </row>
    <row r="11" spans="1:12" x14ac:dyDescent="0.35">
      <c r="A11" s="13" t="s">
        <v>49</v>
      </c>
    </row>
    <row r="12" spans="1:12" x14ac:dyDescent="0.35">
      <c r="A12" s="13" t="s">
        <v>50</v>
      </c>
    </row>
    <row r="13" spans="1:12" x14ac:dyDescent="0.35">
      <c r="A13" s="13" t="s">
        <v>51</v>
      </c>
    </row>
    <row r="14" spans="1:12" x14ac:dyDescent="0.35">
      <c r="A14" s="13" t="s">
        <v>52</v>
      </c>
    </row>
    <row r="15" spans="1:12" x14ac:dyDescent="0.35">
      <c r="A15" s="13" t="s">
        <v>53</v>
      </c>
    </row>
    <row r="16" spans="1:12" x14ac:dyDescent="0.35">
      <c r="A16" s="13" t="s">
        <v>54</v>
      </c>
    </row>
    <row r="17" spans="1:1" x14ac:dyDescent="0.35">
      <c r="A17" s="13" t="s">
        <v>55</v>
      </c>
    </row>
    <row r="18" spans="1:1" x14ac:dyDescent="0.35">
      <c r="A18" s="13" t="s">
        <v>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3BD1A1D3B3C84F9FE045DDDDF539C8" ma:contentTypeVersion="7" ma:contentTypeDescription="Create a new document." ma:contentTypeScope="" ma:versionID="49da2ef47b11c085147d1d0914ed93ab">
  <xsd:schema xmlns:xsd="http://www.w3.org/2001/XMLSchema" xmlns:xs="http://www.w3.org/2001/XMLSchema" xmlns:p="http://schemas.microsoft.com/office/2006/metadata/properties" xmlns:ns3="09460709-a374-4215-8ce0-79e0d833a289" xmlns:ns4="a9df4b7f-65dc-42f5-9db4-fb57efe3c80b" targetNamespace="http://schemas.microsoft.com/office/2006/metadata/properties" ma:root="true" ma:fieldsID="2dab49ae36070ac2037032012ceb3284" ns3:_="" ns4:_="">
    <xsd:import namespace="09460709-a374-4215-8ce0-79e0d833a289"/>
    <xsd:import namespace="a9df4b7f-65dc-42f5-9db4-fb57efe3c8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60709-a374-4215-8ce0-79e0d833a2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f4b7f-65dc-42f5-9db4-fb57efe3c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C5A250-EFEF-47BB-93D2-057D0FFCB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60709-a374-4215-8ce0-79e0d833a289"/>
    <ds:schemaRef ds:uri="a9df4b7f-65dc-42f5-9db4-fb57efe3c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C8A2C-8383-440D-AE35-453F8C4EE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18A988-4DCB-4AAB-8BF6-8F3FC03DA210}">
  <ds:schemaRefs>
    <ds:schemaRef ds:uri="http://purl.org/dc/terms/"/>
    <ds:schemaRef ds:uri="09460709-a374-4215-8ce0-79e0d833a289"/>
    <ds:schemaRef ds:uri="http://schemas.microsoft.com/office/2006/documentManagement/types"/>
    <ds:schemaRef ds:uri="http://schemas.microsoft.com/office/infopath/2007/PartnerControls"/>
    <ds:schemaRef ds:uri="a9df4b7f-65dc-42f5-9db4-fb57efe3c80b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cases_deaths</vt:lpstr>
      <vt:lpstr>nCFR</vt:lpstr>
      <vt:lpstr>IFR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ghafari</dc:creator>
  <cp:lastModifiedBy>mahan ghafari</cp:lastModifiedBy>
  <dcterms:created xsi:type="dcterms:W3CDTF">2020-05-28T19:19:45Z</dcterms:created>
  <dcterms:modified xsi:type="dcterms:W3CDTF">2020-05-28T23:18:59Z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0x010100013BD1A1D3B3C84F9FE045DDDDF539C8</vt:lpwstr>
  </property>
</Properties>
</file>