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yallen\Downloads\"/>
    </mc:Choice>
  </mc:AlternateContent>
  <bookViews>
    <workbookView xWindow="0" yWindow="0" windowWidth="15345" windowHeight="4650" activeTab="6"/>
  </bookViews>
  <sheets>
    <sheet name="MATCH" sheetId="1" r:id="rId1"/>
    <sheet name="MatchStats" sheetId="5" r:id="rId2"/>
    <sheet name="Tables" sheetId="2" state="hidden" r:id="rId3"/>
    <sheet name="Points" sheetId="6" state="hidden" r:id="rId4"/>
    <sheet name="Instructions" sheetId="4" r:id="rId5"/>
    <sheet name="Version info" sheetId="3" r:id="rId6"/>
    <sheet name="License_Assignment" sheetId="7" r:id="rId7"/>
  </sheets>
  <definedNames>
    <definedName name="SetNames">Tables!$N$1:$N$6</definedName>
  </definedNames>
  <calcPr calcId="152511"/>
</workbook>
</file>

<file path=xl/calcChain.xml><?xml version="1.0" encoding="utf-8"?>
<calcChain xmlns="http://schemas.openxmlformats.org/spreadsheetml/2006/main">
  <c r="G18" i="1" l="1"/>
  <c r="H18" i="1" l="1"/>
  <c r="I14" i="1"/>
  <c r="J14" i="1" s="1"/>
  <c r="I18" i="1" l="1"/>
  <c r="K18" i="1" s="1"/>
  <c r="Q18" i="1"/>
  <c r="S18" i="1" s="1"/>
  <c r="U18" i="1" s="1"/>
  <c r="W18" i="1" s="1"/>
  <c r="R18" i="1"/>
  <c r="T18" i="1" s="1"/>
  <c r="Q19" i="1"/>
  <c r="S19" i="1" s="1"/>
  <c r="U19" i="1" s="1"/>
  <c r="W19" i="1" s="1"/>
  <c r="R19" i="1"/>
  <c r="T19" i="1" s="1"/>
  <c r="Q20" i="1"/>
  <c r="S20" i="1" s="1"/>
  <c r="U20" i="1" s="1"/>
  <c r="W20" i="1" s="1"/>
  <c r="R20" i="1"/>
  <c r="T20" i="1" s="1"/>
  <c r="Q21" i="1"/>
  <c r="S21" i="1" s="1"/>
  <c r="R21" i="1"/>
  <c r="T21" i="1" s="1"/>
  <c r="Q22" i="1"/>
  <c r="S22" i="1" s="1"/>
  <c r="Q23" i="1"/>
  <c r="S23" i="1" s="1"/>
  <c r="R23" i="1"/>
  <c r="T23" i="1" s="1"/>
  <c r="Q24" i="1"/>
  <c r="S24" i="1" s="1"/>
  <c r="R24" i="1"/>
  <c r="T24" i="1" s="1"/>
  <c r="Q25" i="1"/>
  <c r="S25" i="1" s="1"/>
  <c r="R25" i="1"/>
  <c r="T25" i="1" s="1"/>
  <c r="Q26" i="1"/>
  <c r="S26" i="1" s="1"/>
  <c r="U26" i="1" s="1"/>
  <c r="W26" i="1" s="1"/>
  <c r="R26" i="1"/>
  <c r="T26" i="1" s="1"/>
  <c r="Q27" i="1"/>
  <c r="S27" i="1" s="1"/>
  <c r="U27" i="1" s="1"/>
  <c r="W27" i="1" s="1"/>
  <c r="Q28" i="1"/>
  <c r="S28" i="1" s="1"/>
  <c r="U28" i="1" s="1"/>
  <c r="W28" i="1" s="1"/>
  <c r="R28" i="1"/>
  <c r="T28" i="1"/>
  <c r="F28" i="6" s="1"/>
  <c r="Q29" i="1"/>
  <c r="S29" i="1" s="1"/>
  <c r="U29" i="1" s="1"/>
  <c r="W29" i="1" s="1"/>
  <c r="R29" i="1"/>
  <c r="T29" i="1"/>
  <c r="Q30" i="1"/>
  <c r="S30" i="1" s="1"/>
  <c r="U30" i="1" s="1"/>
  <c r="W30" i="1" s="1"/>
  <c r="R30" i="1"/>
  <c r="T30" i="1"/>
  <c r="Q31" i="1"/>
  <c r="S31" i="1" s="1"/>
  <c r="U31" i="1" s="1"/>
  <c r="W31" i="1" s="1"/>
  <c r="R31" i="1"/>
  <c r="T31" i="1"/>
  <c r="Q32" i="1"/>
  <c r="S32" i="1" s="1"/>
  <c r="U32" i="1" s="1"/>
  <c r="W32" i="1" s="1"/>
  <c r="R32" i="1"/>
  <c r="T32" i="1"/>
  <c r="F32" i="6" s="1"/>
  <c r="Q33" i="1"/>
  <c r="S33" i="1" s="1"/>
  <c r="U33" i="1" s="1"/>
  <c r="W33" i="1" s="1"/>
  <c r="R33" i="1"/>
  <c r="T33" i="1"/>
  <c r="Q34" i="1"/>
  <c r="S34" i="1" s="1"/>
  <c r="U34" i="1" s="1"/>
  <c r="W34" i="1" s="1"/>
  <c r="R34" i="1"/>
  <c r="T34" i="1"/>
  <c r="Q35" i="1"/>
  <c r="S35" i="1" s="1"/>
  <c r="U35" i="1" s="1"/>
  <c r="W35" i="1" s="1"/>
  <c r="R35" i="1"/>
  <c r="T35" i="1"/>
  <c r="F35" i="6" s="1"/>
  <c r="Q36" i="1"/>
  <c r="S36" i="1" s="1"/>
  <c r="U36" i="1" s="1"/>
  <c r="W36" i="1" s="1"/>
  <c r="Q37" i="1"/>
  <c r="S37" i="1" s="1"/>
  <c r="U37" i="1" s="1"/>
  <c r="W37" i="1" s="1"/>
  <c r="R37" i="1"/>
  <c r="T37" i="1" s="1"/>
  <c r="Q38" i="1"/>
  <c r="S38" i="1" s="1"/>
  <c r="U38" i="1" s="1"/>
  <c r="W38" i="1" s="1"/>
  <c r="R38" i="1"/>
  <c r="T38" i="1" s="1"/>
  <c r="Q39" i="1"/>
  <c r="S39" i="1" s="1"/>
  <c r="U39" i="1" s="1"/>
  <c r="W39" i="1" s="1"/>
  <c r="R39" i="1"/>
  <c r="T39" i="1" s="1"/>
  <c r="F39" i="6" s="1"/>
  <c r="Q40" i="1"/>
  <c r="S40" i="1" s="1"/>
  <c r="U40" i="1" s="1"/>
  <c r="W40" i="1" s="1"/>
  <c r="R40" i="1"/>
  <c r="T40" i="1" s="1"/>
  <c r="Q41" i="1"/>
  <c r="S41" i="1" s="1"/>
  <c r="U41" i="1" s="1"/>
  <c r="W41" i="1" s="1"/>
  <c r="R41" i="1"/>
  <c r="T41" i="1" s="1"/>
  <c r="Q42" i="1"/>
  <c r="S42" i="1" s="1"/>
  <c r="U42" i="1" s="1"/>
  <c r="W42" i="1" s="1"/>
  <c r="R42" i="1"/>
  <c r="T42" i="1" s="1"/>
  <c r="Q43" i="1"/>
  <c r="S43" i="1" s="1"/>
  <c r="Q44" i="1"/>
  <c r="S44" i="1" s="1"/>
  <c r="U44" i="1" s="1"/>
  <c r="W44" i="1" s="1"/>
  <c r="Q45" i="1"/>
  <c r="S45" i="1" s="1"/>
  <c r="R45" i="1"/>
  <c r="T45" i="1" s="1"/>
  <c r="Q46" i="1"/>
  <c r="S46" i="1" s="1"/>
  <c r="U46" i="1" s="1"/>
  <c r="W46" i="1" s="1"/>
  <c r="R46" i="1"/>
  <c r="T46" i="1" s="1"/>
  <c r="Q47" i="1"/>
  <c r="S47" i="1" s="1"/>
  <c r="R47" i="1"/>
  <c r="T47" i="1" s="1"/>
  <c r="Q48" i="1"/>
  <c r="S48" i="1" s="1"/>
  <c r="U48" i="1" s="1"/>
  <c r="W48" i="1" s="1"/>
  <c r="R48" i="1"/>
  <c r="T48" i="1" s="1"/>
  <c r="Q49" i="1"/>
  <c r="S49" i="1" s="1"/>
  <c r="R49" i="1"/>
  <c r="T49" i="1" s="1"/>
  <c r="Q50" i="1"/>
  <c r="S50" i="1" s="1"/>
  <c r="U50" i="1" s="1"/>
  <c r="W50" i="1" s="1"/>
  <c r="R50" i="1"/>
  <c r="T50" i="1" s="1"/>
  <c r="F50" i="6" s="1"/>
  <c r="Q51" i="1"/>
  <c r="S51" i="1" s="1"/>
  <c r="R51" i="1"/>
  <c r="T51" i="1" s="1"/>
  <c r="Q52" i="1"/>
  <c r="S52" i="1" s="1"/>
  <c r="Q53" i="1"/>
  <c r="S53" i="1" s="1"/>
  <c r="U53" i="1" s="1"/>
  <c r="W53" i="1" s="1"/>
  <c r="R53" i="1"/>
  <c r="T53" i="1"/>
  <c r="Q54" i="1"/>
  <c r="S54" i="1" s="1"/>
  <c r="Q55" i="1"/>
  <c r="S55" i="1" s="1"/>
  <c r="U55" i="1" s="1"/>
  <c r="W55" i="1" s="1"/>
  <c r="R55" i="1"/>
  <c r="T55" i="1"/>
  <c r="Q56" i="1"/>
  <c r="S56" i="1" s="1"/>
  <c r="U56" i="1" s="1"/>
  <c r="W56" i="1" s="1"/>
  <c r="R56" i="1"/>
  <c r="T56" i="1"/>
  <c r="F56" i="6" s="1"/>
  <c r="Q57" i="1"/>
  <c r="S57" i="1" s="1"/>
  <c r="R57" i="1"/>
  <c r="T57" i="1"/>
  <c r="Q58" i="1"/>
  <c r="S58" i="1" s="1"/>
  <c r="U58" i="1" s="1"/>
  <c r="W58" i="1" s="1"/>
  <c r="R58" i="1"/>
  <c r="T58" i="1"/>
  <c r="Q59" i="1"/>
  <c r="S59" i="1" s="1"/>
  <c r="U59" i="1" s="1"/>
  <c r="W59" i="1" s="1"/>
  <c r="R59" i="1"/>
  <c r="T59" i="1"/>
  <c r="Q60" i="1"/>
  <c r="S60" i="1" s="1"/>
  <c r="U60" i="1" s="1"/>
  <c r="W60" i="1" s="1"/>
  <c r="R60" i="1"/>
  <c r="T60" i="1"/>
  <c r="F60" i="6" s="1"/>
  <c r="Q61" i="1"/>
  <c r="S61" i="1" s="1"/>
  <c r="R61" i="1"/>
  <c r="T61" i="1"/>
  <c r="Q62" i="1"/>
  <c r="S62" i="1" s="1"/>
  <c r="U62" i="1" s="1"/>
  <c r="W62" i="1" s="1"/>
  <c r="R62" i="1"/>
  <c r="T62" i="1"/>
  <c r="Q63" i="1"/>
  <c r="S63" i="1" s="1"/>
  <c r="R63" i="1"/>
  <c r="T63" i="1"/>
  <c r="Q64" i="1"/>
  <c r="S64" i="1" s="1"/>
  <c r="U64" i="1" s="1"/>
  <c r="W64" i="1" s="1"/>
  <c r="R64" i="1"/>
  <c r="T64" i="1"/>
  <c r="F64" i="6" s="1"/>
  <c r="Q65" i="1"/>
  <c r="S65" i="1" s="1"/>
  <c r="R65" i="1"/>
  <c r="T65" i="1"/>
  <c r="Q66" i="1"/>
  <c r="S66" i="1" s="1"/>
  <c r="U66" i="1" s="1"/>
  <c r="W66" i="1" s="1"/>
  <c r="R66" i="1"/>
  <c r="T66" i="1"/>
  <c r="Q67" i="1"/>
  <c r="S67" i="1" s="1"/>
  <c r="R67" i="1"/>
  <c r="T67" i="1"/>
  <c r="Q68" i="1"/>
  <c r="S68" i="1" s="1"/>
  <c r="R68" i="1"/>
  <c r="T68" i="1"/>
  <c r="Q69" i="1"/>
  <c r="S69" i="1" s="1"/>
  <c r="R69" i="1"/>
  <c r="T69" i="1"/>
  <c r="Q70" i="1"/>
  <c r="S70" i="1" s="1"/>
  <c r="U70" i="1" s="1"/>
  <c r="W70" i="1" s="1"/>
  <c r="Q71" i="1"/>
  <c r="S71" i="1" s="1"/>
  <c r="R71" i="1"/>
  <c r="T71" i="1" s="1"/>
  <c r="Q72" i="1"/>
  <c r="S72" i="1" s="1"/>
  <c r="U72" i="1" s="1"/>
  <c r="W72" i="1" s="1"/>
  <c r="R72" i="1"/>
  <c r="T72" i="1" s="1"/>
  <c r="F72" i="6" s="1"/>
  <c r="Q73" i="1"/>
  <c r="S73" i="1" s="1"/>
  <c r="U73" i="1" s="1"/>
  <c r="W73" i="1" s="1"/>
  <c r="R73" i="1"/>
  <c r="T73" i="1" s="1"/>
  <c r="Q74" i="1"/>
  <c r="S74" i="1" s="1"/>
  <c r="R74" i="1"/>
  <c r="T74" i="1" s="1"/>
  <c r="Q75" i="1"/>
  <c r="S75" i="1" s="1"/>
  <c r="R75" i="1"/>
  <c r="T75" i="1" s="1"/>
  <c r="Q76" i="1"/>
  <c r="S76" i="1" s="1"/>
  <c r="R76" i="1"/>
  <c r="T76" i="1" s="1"/>
  <c r="Q77" i="1"/>
  <c r="S77" i="1" s="1"/>
  <c r="Q78" i="1"/>
  <c r="S78" i="1" s="1"/>
  <c r="R78" i="1"/>
  <c r="T78" i="1"/>
  <c r="Q79" i="1"/>
  <c r="S79" i="1" s="1"/>
  <c r="R79" i="1"/>
  <c r="T79" i="1"/>
  <c r="Q80" i="1"/>
  <c r="S80" i="1" s="1"/>
  <c r="R80" i="1"/>
  <c r="T80" i="1"/>
  <c r="Q81" i="1"/>
  <c r="S81" i="1" s="1"/>
  <c r="R81" i="1"/>
  <c r="T81" i="1"/>
  <c r="Q82" i="1"/>
  <c r="S82" i="1" s="1"/>
  <c r="U82" i="1" s="1"/>
  <c r="W82" i="1" s="1"/>
  <c r="R82" i="1"/>
  <c r="T82" i="1"/>
  <c r="F82" i="6" s="1"/>
  <c r="Q83" i="1"/>
  <c r="S83" i="1" s="1"/>
  <c r="Q84" i="1"/>
  <c r="S84" i="1" s="1"/>
  <c r="R84" i="1"/>
  <c r="T84" i="1" s="1"/>
  <c r="Q85" i="1"/>
  <c r="S85" i="1" s="1"/>
  <c r="R85" i="1"/>
  <c r="T85" i="1" s="1"/>
  <c r="Q86" i="1"/>
  <c r="S86" i="1" s="1"/>
  <c r="U86" i="1" s="1"/>
  <c r="W86" i="1" s="1"/>
  <c r="Q87" i="1"/>
  <c r="S87" i="1" s="1"/>
  <c r="U87" i="1" s="1"/>
  <c r="W87" i="1" s="1"/>
  <c r="R87" i="1"/>
  <c r="T87" i="1"/>
  <c r="Q88" i="1"/>
  <c r="S88" i="1" s="1"/>
  <c r="R88" i="1"/>
  <c r="T88" i="1"/>
  <c r="Q89" i="1"/>
  <c r="S89" i="1" s="1"/>
  <c r="Q90" i="1"/>
  <c r="S90" i="1" s="1"/>
  <c r="R90" i="1"/>
  <c r="T90" i="1" s="1"/>
  <c r="Q91" i="1"/>
  <c r="S91" i="1" s="1"/>
  <c r="R91" i="1"/>
  <c r="T91" i="1" s="1"/>
  <c r="Q92" i="1"/>
  <c r="S92" i="1" s="1"/>
  <c r="U92" i="1" s="1"/>
  <c r="W92" i="1" s="1"/>
  <c r="R92" i="1"/>
  <c r="T92" i="1" s="1"/>
  <c r="Q93" i="1"/>
  <c r="S93" i="1" s="1"/>
  <c r="U93" i="1" s="1"/>
  <c r="W93" i="1" s="1"/>
  <c r="R93" i="1"/>
  <c r="T93" i="1" s="1"/>
  <c r="Q94" i="1"/>
  <c r="S94" i="1" s="1"/>
  <c r="U94" i="1" s="1"/>
  <c r="W94" i="1" s="1"/>
  <c r="R94" i="1"/>
  <c r="T94" i="1" s="1"/>
  <c r="Q95" i="1"/>
  <c r="S95" i="1" s="1"/>
  <c r="R95" i="1"/>
  <c r="T95" i="1" s="1"/>
  <c r="Q96" i="1"/>
  <c r="S96" i="1" s="1"/>
  <c r="R96" i="1"/>
  <c r="T96" i="1" s="1"/>
  <c r="Q97" i="1"/>
  <c r="S97" i="1" s="1"/>
  <c r="Q98" i="1"/>
  <c r="S98" i="1" s="1"/>
  <c r="R98" i="1"/>
  <c r="T98" i="1"/>
  <c r="Q99" i="1"/>
  <c r="S99" i="1" s="1"/>
  <c r="R99" i="1"/>
  <c r="T99" i="1"/>
  <c r="Q100" i="1"/>
  <c r="S100" i="1" s="1"/>
  <c r="U100" i="1" s="1"/>
  <c r="W100" i="1" s="1"/>
  <c r="R100" i="1"/>
  <c r="T100" i="1"/>
  <c r="Q101" i="1"/>
  <c r="S101" i="1" s="1"/>
  <c r="R101" i="1"/>
  <c r="T101" i="1"/>
  <c r="Q102" i="1"/>
  <c r="S102" i="1" s="1"/>
  <c r="R102" i="1"/>
  <c r="T102" i="1"/>
  <c r="Q103" i="1"/>
  <c r="S103" i="1" s="1"/>
  <c r="Q104" i="1"/>
  <c r="S104" i="1" s="1"/>
  <c r="U104" i="1" s="1"/>
  <c r="W104" i="1" s="1"/>
  <c r="R104" i="1"/>
  <c r="T104" i="1" s="1"/>
  <c r="Q105" i="1"/>
  <c r="S105" i="1" s="1"/>
  <c r="R105" i="1"/>
  <c r="T105" i="1" s="1"/>
  <c r="Q106" i="1"/>
  <c r="S106" i="1" s="1"/>
  <c r="R106" i="1"/>
  <c r="T106" i="1" s="1"/>
  <c r="Q107" i="1"/>
  <c r="S107" i="1" s="1"/>
  <c r="R107" i="1"/>
  <c r="T107" i="1" s="1"/>
  <c r="Q108" i="1"/>
  <c r="S108" i="1" s="1"/>
  <c r="Q109" i="1"/>
  <c r="S109" i="1" s="1"/>
  <c r="Q110" i="1"/>
  <c r="S110" i="1" s="1"/>
  <c r="R110" i="1"/>
  <c r="T110" i="1" s="1"/>
  <c r="V110" i="1" s="1"/>
  <c r="X110" i="1" s="1"/>
  <c r="Q111" i="1"/>
  <c r="S111" i="1" s="1"/>
  <c r="Q112" i="1"/>
  <c r="S112" i="1" s="1"/>
  <c r="Q113" i="1"/>
  <c r="S113" i="1" s="1"/>
  <c r="R113" i="1"/>
  <c r="T113" i="1" s="1"/>
  <c r="Q114" i="1"/>
  <c r="S114" i="1" s="1"/>
  <c r="R114" i="1"/>
  <c r="T114" i="1" s="1"/>
  <c r="Q115" i="1"/>
  <c r="S115" i="1" s="1"/>
  <c r="R115" i="1"/>
  <c r="T115" i="1" s="1"/>
  <c r="Q116" i="1"/>
  <c r="S116" i="1"/>
  <c r="U116" i="1" s="1"/>
  <c r="W116" i="1" s="1"/>
  <c r="R116" i="1"/>
  <c r="T116" i="1" s="1"/>
  <c r="F116" i="6" s="1"/>
  <c r="Q117" i="1"/>
  <c r="S117" i="1" s="1"/>
  <c r="U117" i="1" s="1"/>
  <c r="W117" i="1" s="1"/>
  <c r="R117" i="1"/>
  <c r="T117" i="1"/>
  <c r="Q118" i="1"/>
  <c r="S118" i="1"/>
  <c r="U118" i="1" s="1"/>
  <c r="W118" i="1" s="1"/>
  <c r="R118" i="1"/>
  <c r="T118" i="1" s="1"/>
  <c r="Q119" i="1"/>
  <c r="S119" i="1"/>
  <c r="U119" i="1" s="1"/>
  <c r="W119" i="1" s="1"/>
  <c r="Q120" i="1"/>
  <c r="S120" i="1" s="1"/>
  <c r="U120" i="1" s="1"/>
  <c r="W120" i="1" s="1"/>
  <c r="Y120" i="1" s="1"/>
  <c r="R120" i="1"/>
  <c r="T120" i="1"/>
  <c r="Q121" i="1"/>
  <c r="S121" i="1" s="1"/>
  <c r="U121" i="1" s="1"/>
  <c r="W121" i="1" s="1"/>
  <c r="R121" i="1"/>
  <c r="T121" i="1"/>
  <c r="Q122" i="1"/>
  <c r="S122" i="1" s="1"/>
  <c r="U122" i="1" s="1"/>
  <c r="W122" i="1" s="1"/>
  <c r="Y122" i="1"/>
  <c r="R122" i="1"/>
  <c r="T122" i="1"/>
  <c r="Q123" i="1"/>
  <c r="S123" i="1" s="1"/>
  <c r="U123" i="1" s="1"/>
  <c r="W123" i="1" s="1"/>
  <c r="R123" i="1"/>
  <c r="T123" i="1"/>
  <c r="Q124" i="1"/>
  <c r="S124" i="1"/>
  <c r="U124" i="1" s="1"/>
  <c r="W124" i="1" s="1"/>
  <c r="R124" i="1"/>
  <c r="T124" i="1" s="1"/>
  <c r="Q125" i="1"/>
  <c r="S125" i="1"/>
  <c r="U125" i="1" s="1"/>
  <c r="W125" i="1" s="1"/>
  <c r="R125" i="1"/>
  <c r="T125" i="1" s="1"/>
  <c r="Q126" i="1"/>
  <c r="S126" i="1" s="1"/>
  <c r="U126" i="1"/>
  <c r="W126" i="1" s="1"/>
  <c r="Y126" i="1" s="1"/>
  <c r="R126" i="1"/>
  <c r="T126" i="1"/>
  <c r="Q127" i="1"/>
  <c r="S127" i="1" s="1"/>
  <c r="U127" i="1"/>
  <c r="W127" i="1" s="1"/>
  <c r="Y127" i="1" s="1"/>
  <c r="R127" i="1"/>
  <c r="T127" i="1"/>
  <c r="Q128" i="1"/>
  <c r="S128" i="1"/>
  <c r="U128" i="1" s="1"/>
  <c r="W128" i="1" s="1"/>
  <c r="R128" i="1"/>
  <c r="T128" i="1" s="1"/>
  <c r="Q129" i="1"/>
  <c r="S129" i="1"/>
  <c r="U129" i="1" s="1"/>
  <c r="W129" i="1" s="1"/>
  <c r="R129" i="1"/>
  <c r="T129" i="1" s="1"/>
  <c r="Q130" i="1"/>
  <c r="S130" i="1" s="1"/>
  <c r="U130" i="1" s="1"/>
  <c r="W130" i="1" s="1"/>
  <c r="R130" i="1"/>
  <c r="T130" i="1"/>
  <c r="Q131" i="1"/>
  <c r="S131" i="1"/>
  <c r="U131" i="1" s="1"/>
  <c r="W131" i="1" s="1"/>
  <c r="R131" i="1"/>
  <c r="T131" i="1" s="1"/>
  <c r="Q132" i="1"/>
  <c r="S132" i="1" s="1"/>
  <c r="U132" i="1" s="1"/>
  <c r="W132" i="1" s="1"/>
  <c r="R132" i="1"/>
  <c r="T132" i="1"/>
  <c r="Q133" i="1"/>
  <c r="S133" i="1"/>
  <c r="U133" i="1" s="1"/>
  <c r="W133" i="1" s="1"/>
  <c r="R133" i="1"/>
  <c r="T133" i="1" s="1"/>
  <c r="Q134" i="1"/>
  <c r="S134" i="1" s="1"/>
  <c r="U134" i="1" s="1"/>
  <c r="W134" i="1" s="1"/>
  <c r="R134" i="1"/>
  <c r="T134" i="1"/>
  <c r="Q135" i="1"/>
  <c r="S135" i="1" s="1"/>
  <c r="U135" i="1" s="1"/>
  <c r="W135" i="1" s="1"/>
  <c r="R135" i="1"/>
  <c r="T135" i="1" s="1"/>
  <c r="Q136" i="1"/>
  <c r="S136" i="1"/>
  <c r="U136" i="1" s="1"/>
  <c r="W136" i="1" s="1"/>
  <c r="R136" i="1"/>
  <c r="T136" i="1" s="1"/>
  <c r="F136" i="6" s="1"/>
  <c r="Q137" i="1"/>
  <c r="S137" i="1" s="1"/>
  <c r="U137" i="1" s="1"/>
  <c r="W137" i="1" s="1"/>
  <c r="Q138" i="1"/>
  <c r="S138" i="1" s="1"/>
  <c r="U138" i="1" s="1"/>
  <c r="W138" i="1" s="1"/>
  <c r="R138" i="1"/>
  <c r="T138" i="1" s="1"/>
  <c r="F138" i="6" s="1"/>
  <c r="Q139" i="1"/>
  <c r="S139" i="1"/>
  <c r="U139" i="1" s="1"/>
  <c r="W139" i="1" s="1"/>
  <c r="Y139" i="1"/>
  <c r="AA139" i="1" s="1"/>
  <c r="R139" i="1"/>
  <c r="T139" i="1" s="1"/>
  <c r="V139" i="1" s="1"/>
  <c r="X139" i="1" s="1"/>
  <c r="Z139" i="1" s="1"/>
  <c r="AB139" i="1" s="1"/>
  <c r="AI139" i="1"/>
  <c r="Q140" i="1"/>
  <c r="S140" i="1" s="1"/>
  <c r="U140" i="1"/>
  <c r="W140" i="1"/>
  <c r="R140" i="1"/>
  <c r="T140" i="1"/>
  <c r="Q141" i="1"/>
  <c r="S141" i="1" s="1"/>
  <c r="U141" i="1" s="1"/>
  <c r="W141" i="1"/>
  <c r="Y141" i="1" s="1"/>
  <c r="R141" i="1"/>
  <c r="T141" i="1" s="1"/>
  <c r="Q142" i="1"/>
  <c r="S142" i="1"/>
  <c r="U142" i="1" s="1"/>
  <c r="W142" i="1" s="1"/>
  <c r="Y142" i="1" s="1"/>
  <c r="Q143" i="1"/>
  <c r="S143" i="1"/>
  <c r="U143" i="1"/>
  <c r="W143" i="1" s="1"/>
  <c r="R143" i="1"/>
  <c r="T143" i="1" s="1"/>
  <c r="Q144" i="1"/>
  <c r="S144" i="1" s="1"/>
  <c r="U144" i="1" s="1"/>
  <c r="W144" i="1" s="1"/>
  <c r="R144" i="1"/>
  <c r="T144" i="1" s="1"/>
  <c r="Q145" i="1"/>
  <c r="S145" i="1" s="1"/>
  <c r="U145" i="1" s="1"/>
  <c r="W145" i="1" s="1"/>
  <c r="Q146" i="1"/>
  <c r="S146" i="1"/>
  <c r="U146" i="1" s="1"/>
  <c r="W146" i="1" s="1"/>
  <c r="Y146" i="1" s="1"/>
  <c r="R146" i="1"/>
  <c r="T146" i="1" s="1"/>
  <c r="Q147" i="1"/>
  <c r="S147" i="1" s="1"/>
  <c r="U147" i="1"/>
  <c r="W147" i="1" s="1"/>
  <c r="R147" i="1"/>
  <c r="T147" i="1"/>
  <c r="Q148" i="1"/>
  <c r="S148" i="1" s="1"/>
  <c r="U148" i="1" s="1"/>
  <c r="W148" i="1" s="1"/>
  <c r="Q149" i="1"/>
  <c r="S149" i="1" s="1"/>
  <c r="U149" i="1" s="1"/>
  <c r="W149" i="1" s="1"/>
  <c r="R149" i="1"/>
  <c r="T149" i="1" s="1"/>
  <c r="Q150" i="1"/>
  <c r="S150" i="1" s="1"/>
  <c r="U150" i="1" s="1"/>
  <c r="W150" i="1" s="1"/>
  <c r="R150" i="1"/>
  <c r="T150" i="1"/>
  <c r="Q151" i="1"/>
  <c r="S151" i="1" s="1"/>
  <c r="U151" i="1" s="1"/>
  <c r="W151" i="1"/>
  <c r="Y151" i="1"/>
  <c r="R151" i="1"/>
  <c r="T151" i="1" s="1"/>
  <c r="Q152" i="1"/>
  <c r="S152" i="1"/>
  <c r="F152" i="6" s="1"/>
  <c r="U152" i="1"/>
  <c r="W152" i="1" s="1"/>
  <c r="Y152" i="1" s="1"/>
  <c r="Q153" i="1"/>
  <c r="S153" i="1" s="1"/>
  <c r="U153" i="1" s="1"/>
  <c r="W153" i="1" s="1"/>
  <c r="R153" i="1"/>
  <c r="T153" i="1"/>
  <c r="F153" i="6" s="1"/>
  <c r="Q154" i="1"/>
  <c r="S154" i="1" s="1"/>
  <c r="U154" i="1" s="1"/>
  <c r="W154" i="1" s="1"/>
  <c r="Q155" i="1"/>
  <c r="S155" i="1" s="1"/>
  <c r="U155" i="1" s="1"/>
  <c r="W155" i="1" s="1"/>
  <c r="R155" i="1"/>
  <c r="T155" i="1" s="1"/>
  <c r="Q156" i="1"/>
  <c r="S156" i="1"/>
  <c r="U156" i="1" s="1"/>
  <c r="W156" i="1" s="1"/>
  <c r="Q157" i="1"/>
  <c r="S157" i="1"/>
  <c r="U157" i="1"/>
  <c r="W157" i="1" s="1"/>
  <c r="Q158" i="1"/>
  <c r="S158" i="1" s="1"/>
  <c r="U158" i="1" s="1"/>
  <c r="W158" i="1" s="1"/>
  <c r="R158" i="1"/>
  <c r="T158" i="1"/>
  <c r="Q159" i="1"/>
  <c r="S159" i="1"/>
  <c r="U159" i="1" s="1"/>
  <c r="W159" i="1" s="1"/>
  <c r="Q160" i="1"/>
  <c r="S160" i="1"/>
  <c r="F160" i="6" s="1"/>
  <c r="U160" i="1"/>
  <c r="W160" i="1" s="1"/>
  <c r="R160" i="1"/>
  <c r="T160" i="1"/>
  <c r="Q161" i="1"/>
  <c r="S161" i="1" s="1"/>
  <c r="U161" i="1" s="1"/>
  <c r="W161" i="1" s="1"/>
  <c r="Q162" i="1"/>
  <c r="S162" i="1" s="1"/>
  <c r="U162" i="1" s="1"/>
  <c r="W162" i="1" s="1"/>
  <c r="Q163" i="1"/>
  <c r="S163" i="1"/>
  <c r="U163" i="1" s="1"/>
  <c r="W163" i="1" s="1"/>
  <c r="Q164" i="1"/>
  <c r="S164" i="1"/>
  <c r="F164" i="6" s="1"/>
  <c r="U164" i="1"/>
  <c r="W164" i="1" s="1"/>
  <c r="R164" i="1"/>
  <c r="T164" i="1"/>
  <c r="Q165" i="1"/>
  <c r="S165" i="1" s="1"/>
  <c r="U165" i="1" s="1"/>
  <c r="W165" i="1" s="1"/>
  <c r="R165" i="1"/>
  <c r="T165" i="1" s="1"/>
  <c r="Q166" i="1"/>
  <c r="S166" i="1"/>
  <c r="U166" i="1"/>
  <c r="W166" i="1" s="1"/>
  <c r="R166" i="1"/>
  <c r="T166" i="1"/>
  <c r="Q167" i="1"/>
  <c r="S167" i="1" s="1"/>
  <c r="U167" i="1" s="1"/>
  <c r="W167" i="1" s="1"/>
  <c r="R167" i="1"/>
  <c r="T167" i="1"/>
  <c r="Q168" i="1"/>
  <c r="S168" i="1"/>
  <c r="U168" i="1" s="1"/>
  <c r="W168" i="1" s="1"/>
  <c r="Q169" i="1"/>
  <c r="S169" i="1"/>
  <c r="U169" i="1"/>
  <c r="W169" i="1" s="1"/>
  <c r="R169" i="1"/>
  <c r="T169" i="1"/>
  <c r="F169" i="6" s="1"/>
  <c r="Q170" i="1"/>
  <c r="S170" i="1" s="1"/>
  <c r="U170" i="1" s="1"/>
  <c r="W170" i="1" s="1"/>
  <c r="R170" i="1"/>
  <c r="T170" i="1"/>
  <c r="Q171" i="1"/>
  <c r="S171" i="1" s="1"/>
  <c r="U171" i="1" s="1"/>
  <c r="W171" i="1" s="1"/>
  <c r="Q172" i="1"/>
  <c r="S172" i="1"/>
  <c r="U172" i="1" s="1"/>
  <c r="W172" i="1" s="1"/>
  <c r="R172" i="1"/>
  <c r="T172" i="1" s="1"/>
  <c r="Q173" i="1"/>
  <c r="S173" i="1" s="1"/>
  <c r="U173" i="1" s="1"/>
  <c r="W173" i="1" s="1"/>
  <c r="Q174" i="1"/>
  <c r="S174" i="1" s="1"/>
  <c r="U174" i="1" s="1"/>
  <c r="W174" i="1" s="1"/>
  <c r="R174" i="1"/>
  <c r="T174" i="1" s="1"/>
  <c r="Q175" i="1"/>
  <c r="S175" i="1"/>
  <c r="U175" i="1" s="1"/>
  <c r="W175" i="1" s="1"/>
  <c r="R175" i="1"/>
  <c r="T175" i="1" s="1"/>
  <c r="Q176" i="1"/>
  <c r="S176" i="1" s="1"/>
  <c r="U176" i="1" s="1"/>
  <c r="W176" i="1" s="1"/>
  <c r="R176" i="1"/>
  <c r="T176" i="1"/>
  <c r="F176" i="6" s="1"/>
  <c r="Q177" i="1"/>
  <c r="S177" i="1"/>
  <c r="U177" i="1" s="1"/>
  <c r="W177" i="1" s="1"/>
  <c r="Q178" i="1"/>
  <c r="S178" i="1"/>
  <c r="F178" i="6" s="1"/>
  <c r="U178" i="1"/>
  <c r="W178" i="1" s="1"/>
  <c r="R178" i="1"/>
  <c r="T178" i="1"/>
  <c r="Q179" i="1"/>
  <c r="S179" i="1" s="1"/>
  <c r="U179" i="1" s="1"/>
  <c r="W179" i="1" s="1"/>
  <c r="Q180" i="1"/>
  <c r="S180" i="1" s="1"/>
  <c r="U180" i="1" s="1"/>
  <c r="W180" i="1" s="1"/>
  <c r="R180" i="1"/>
  <c r="T180" i="1" s="1"/>
  <c r="Q181" i="1"/>
  <c r="S181" i="1"/>
  <c r="U181" i="1"/>
  <c r="W181" i="1" s="1"/>
  <c r="Q182" i="1"/>
  <c r="S182" i="1" s="1"/>
  <c r="U182" i="1" s="1"/>
  <c r="W182" i="1" s="1"/>
  <c r="R182" i="1"/>
  <c r="T182" i="1"/>
  <c r="Q183" i="1"/>
  <c r="S183" i="1"/>
  <c r="U183" i="1" s="1"/>
  <c r="W183" i="1" s="1"/>
  <c r="Y183" i="1" s="1"/>
  <c r="AA183" i="1" s="1"/>
  <c r="Q184" i="1"/>
  <c r="S184" i="1"/>
  <c r="F184" i="6" s="1"/>
  <c r="U184" i="1"/>
  <c r="W184" i="1" s="1"/>
  <c r="R184" i="1"/>
  <c r="T184" i="1"/>
  <c r="Q185" i="1"/>
  <c r="S185" i="1" s="1"/>
  <c r="U185" i="1" s="1"/>
  <c r="W185" i="1"/>
  <c r="Q186" i="1"/>
  <c r="S186" i="1" s="1"/>
  <c r="U186" i="1" s="1"/>
  <c r="W186" i="1" s="1"/>
  <c r="Y186" i="1"/>
  <c r="R186" i="1"/>
  <c r="T186" i="1" s="1"/>
  <c r="Q187" i="1"/>
  <c r="S187" i="1"/>
  <c r="U187" i="1"/>
  <c r="W187" i="1" s="1"/>
  <c r="Q188" i="1"/>
  <c r="S188" i="1" s="1"/>
  <c r="U188" i="1" s="1"/>
  <c r="W188" i="1" s="1"/>
  <c r="R188" i="1"/>
  <c r="T188" i="1"/>
  <c r="Q189" i="1"/>
  <c r="S189" i="1"/>
  <c r="U189" i="1" s="1"/>
  <c r="W189" i="1" s="1"/>
  <c r="Y189" i="1" s="1"/>
  <c r="AA189" i="1" s="1"/>
  <c r="Q190" i="1"/>
  <c r="S190" i="1"/>
  <c r="U190" i="1"/>
  <c r="W190" i="1" s="1"/>
  <c r="Y190" i="1" s="1"/>
  <c r="AA190" i="1" s="1"/>
  <c r="Q191" i="1"/>
  <c r="S191" i="1" s="1"/>
  <c r="U191" i="1" s="1"/>
  <c r="W191" i="1" s="1"/>
  <c r="R191" i="1"/>
  <c r="T191" i="1"/>
  <c r="Q192" i="1"/>
  <c r="S192" i="1" s="1"/>
  <c r="U192" i="1" s="1"/>
  <c r="W192" i="1" s="1"/>
  <c r="Q193" i="1"/>
  <c r="S193" i="1"/>
  <c r="U193" i="1" s="1"/>
  <c r="W193" i="1" s="1"/>
  <c r="Q194" i="1"/>
  <c r="S194" i="1" s="1"/>
  <c r="U194" i="1"/>
  <c r="W194" i="1"/>
  <c r="R194" i="1"/>
  <c r="T194" i="1"/>
  <c r="Q195" i="1"/>
  <c r="S195" i="1"/>
  <c r="U195" i="1" s="1"/>
  <c r="W195" i="1" s="1"/>
  <c r="Y195" i="1"/>
  <c r="AA195" i="1" s="1"/>
  <c r="Q196" i="1"/>
  <c r="S196" i="1"/>
  <c r="U196" i="1" s="1"/>
  <c r="W196" i="1" s="1"/>
  <c r="Q197" i="1"/>
  <c r="S197" i="1" s="1"/>
  <c r="U197" i="1"/>
  <c r="W197" i="1" s="1"/>
  <c r="R197" i="1"/>
  <c r="T197" i="1"/>
  <c r="Q198" i="1"/>
  <c r="S198" i="1"/>
  <c r="U198" i="1" s="1"/>
  <c r="W198" i="1" s="1"/>
  <c r="Y198" i="1" s="1"/>
  <c r="Q199" i="1"/>
  <c r="S199" i="1"/>
  <c r="U199" i="1"/>
  <c r="W199" i="1" s="1"/>
  <c r="R199" i="1"/>
  <c r="T199" i="1" s="1"/>
  <c r="Q200" i="1"/>
  <c r="S200" i="1" s="1"/>
  <c r="U200" i="1" s="1"/>
  <c r="W200" i="1" s="1"/>
  <c r="R200" i="1"/>
  <c r="T200" i="1" s="1"/>
  <c r="Q201" i="1"/>
  <c r="S201" i="1" s="1"/>
  <c r="U201" i="1" s="1"/>
  <c r="W201" i="1" s="1"/>
  <c r="Q202" i="1"/>
  <c r="S202" i="1" s="1"/>
  <c r="U202" i="1" s="1"/>
  <c r="W202" i="1" s="1"/>
  <c r="Q203" i="1"/>
  <c r="S203" i="1"/>
  <c r="U203" i="1" s="1"/>
  <c r="W203" i="1" s="1"/>
  <c r="R203" i="1"/>
  <c r="T203" i="1" s="1"/>
  <c r="Q204" i="1"/>
  <c r="S204" i="1" s="1"/>
  <c r="U204" i="1" s="1"/>
  <c r="W204" i="1" s="1"/>
  <c r="R204" i="1"/>
  <c r="T204" i="1"/>
  <c r="Q205" i="1"/>
  <c r="S205" i="1"/>
  <c r="U205" i="1" s="1"/>
  <c r="W205" i="1" s="1"/>
  <c r="R205" i="1"/>
  <c r="T205" i="1" s="1"/>
  <c r="Q206" i="1"/>
  <c r="S206" i="1" s="1"/>
  <c r="U206" i="1" s="1"/>
  <c r="W206" i="1" s="1"/>
  <c r="R206" i="1"/>
  <c r="T206" i="1"/>
  <c r="Q207" i="1"/>
  <c r="S207" i="1"/>
  <c r="U207" i="1" s="1"/>
  <c r="W207" i="1" s="1"/>
  <c r="R207" i="1"/>
  <c r="T207" i="1" s="1"/>
  <c r="Q208" i="1"/>
  <c r="S208" i="1" s="1"/>
  <c r="U208" i="1" s="1"/>
  <c r="W208" i="1" s="1"/>
  <c r="R208" i="1"/>
  <c r="T208" i="1"/>
  <c r="Q209" i="1"/>
  <c r="S209" i="1"/>
  <c r="U209" i="1" s="1"/>
  <c r="W209" i="1" s="1"/>
  <c r="R209" i="1"/>
  <c r="T209" i="1" s="1"/>
  <c r="Q210" i="1"/>
  <c r="S210" i="1" s="1"/>
  <c r="U210" i="1" s="1"/>
  <c r="W210" i="1" s="1"/>
  <c r="R210" i="1"/>
  <c r="T210" i="1"/>
  <c r="Q211" i="1"/>
  <c r="S211" i="1"/>
  <c r="U211" i="1" s="1"/>
  <c r="W211" i="1" s="1"/>
  <c r="R211" i="1"/>
  <c r="T211" i="1" s="1"/>
  <c r="Q212" i="1"/>
  <c r="S212" i="1" s="1"/>
  <c r="U212" i="1" s="1"/>
  <c r="W212" i="1" s="1"/>
  <c r="R212" i="1"/>
  <c r="T212" i="1"/>
  <c r="Q213" i="1"/>
  <c r="S213" i="1"/>
  <c r="U213" i="1" s="1"/>
  <c r="W213" i="1" s="1"/>
  <c r="R213" i="1"/>
  <c r="T213" i="1" s="1"/>
  <c r="Q214" i="1"/>
  <c r="S214" i="1" s="1"/>
  <c r="U214" i="1" s="1"/>
  <c r="W214" i="1" s="1"/>
  <c r="Q215" i="1"/>
  <c r="S215" i="1" s="1"/>
  <c r="U215" i="1" s="1"/>
  <c r="W215" i="1" s="1"/>
  <c r="R215" i="1"/>
  <c r="T215" i="1" s="1"/>
  <c r="Q216" i="1"/>
  <c r="S216" i="1"/>
  <c r="U216" i="1" s="1"/>
  <c r="W216" i="1" s="1"/>
  <c r="R216" i="1"/>
  <c r="T216" i="1" s="1"/>
  <c r="Q217" i="1"/>
  <c r="S217" i="1"/>
  <c r="U217" i="1"/>
  <c r="W217" i="1" s="1"/>
  <c r="R217" i="1"/>
  <c r="T217" i="1"/>
  <c r="Q218" i="1"/>
  <c r="S218" i="1" s="1"/>
  <c r="U218" i="1" s="1"/>
  <c r="W218" i="1" s="1"/>
  <c r="R218" i="1"/>
  <c r="T218" i="1"/>
  <c r="Q219" i="1"/>
  <c r="S219" i="1" s="1"/>
  <c r="U219" i="1" s="1"/>
  <c r="W219" i="1" s="1"/>
  <c r="Q220" i="1"/>
  <c r="S220" i="1"/>
  <c r="U220" i="1" s="1"/>
  <c r="W220" i="1" s="1"/>
  <c r="Q221" i="1"/>
  <c r="S221" i="1"/>
  <c r="U221" i="1"/>
  <c r="W221" i="1" s="1"/>
  <c r="R221" i="1"/>
  <c r="T221" i="1"/>
  <c r="F221" i="6" s="1"/>
  <c r="Q222" i="1"/>
  <c r="S222" i="1" s="1"/>
  <c r="U222" i="1" s="1"/>
  <c r="W222" i="1" s="1"/>
  <c r="R222" i="1"/>
  <c r="T222" i="1"/>
  <c r="F222" i="6" s="1"/>
  <c r="Q223" i="1"/>
  <c r="S223" i="1" s="1"/>
  <c r="U223" i="1" s="1"/>
  <c r="W223" i="1" s="1"/>
  <c r="Q224" i="1"/>
  <c r="S224" i="1"/>
  <c r="U224" i="1" s="1"/>
  <c r="W224" i="1" s="1"/>
  <c r="Q225" i="1"/>
  <c r="S225" i="1"/>
  <c r="U225" i="1"/>
  <c r="W225" i="1" s="1"/>
  <c r="Q226" i="1"/>
  <c r="S226" i="1" s="1"/>
  <c r="U226" i="1" s="1"/>
  <c r="W226" i="1" s="1"/>
  <c r="Q227" i="1"/>
  <c r="S227" i="1" s="1"/>
  <c r="U227" i="1" s="1"/>
  <c r="W227" i="1" s="1"/>
  <c r="Q228" i="1"/>
  <c r="S228" i="1"/>
  <c r="U228" i="1" s="1"/>
  <c r="W228" i="1" s="1"/>
  <c r="Q229" i="1"/>
  <c r="S229" i="1"/>
  <c r="U229" i="1"/>
  <c r="W229" i="1" s="1"/>
  <c r="Q230" i="1"/>
  <c r="S230" i="1" s="1"/>
  <c r="U230" i="1" s="1"/>
  <c r="W230" i="1" s="1"/>
  <c r="R230" i="1"/>
  <c r="T230" i="1"/>
  <c r="Q231" i="1"/>
  <c r="S231" i="1"/>
  <c r="U231" i="1" s="1"/>
  <c r="W231" i="1" s="1"/>
  <c r="Q232" i="1"/>
  <c r="S232" i="1"/>
  <c r="U232" i="1"/>
  <c r="W232" i="1" s="1"/>
  <c r="Q233" i="1"/>
  <c r="S233" i="1" s="1"/>
  <c r="U233" i="1" s="1"/>
  <c r="W233" i="1" s="1"/>
  <c r="Q234" i="1"/>
  <c r="S234" i="1" s="1"/>
  <c r="U234" i="1" s="1"/>
  <c r="W234" i="1" s="1"/>
  <c r="R234" i="1"/>
  <c r="T234" i="1" s="1"/>
  <c r="Q235" i="1"/>
  <c r="S235" i="1"/>
  <c r="U235" i="1"/>
  <c r="W235" i="1" s="1"/>
  <c r="Q236" i="1"/>
  <c r="S236" i="1" s="1"/>
  <c r="U236" i="1" s="1"/>
  <c r="W236" i="1" s="1"/>
  <c r="Q237" i="1"/>
  <c r="S237" i="1" s="1"/>
  <c r="U237" i="1" s="1"/>
  <c r="W237" i="1" s="1"/>
  <c r="Q238" i="1"/>
  <c r="S238" i="1"/>
  <c r="U238" i="1" s="1"/>
  <c r="W238" i="1" s="1"/>
  <c r="R238" i="1"/>
  <c r="T238" i="1" s="1"/>
  <c r="Q239" i="1"/>
  <c r="S239" i="1" s="1"/>
  <c r="U239" i="1" s="1"/>
  <c r="W239" i="1" s="1"/>
  <c r="R239" i="1"/>
  <c r="T239" i="1"/>
  <c r="Q240" i="1"/>
  <c r="S240" i="1" s="1"/>
  <c r="U240" i="1" s="1"/>
  <c r="W240" i="1" s="1"/>
  <c r="Q241" i="1"/>
  <c r="S241" i="1"/>
  <c r="U241" i="1" s="1"/>
  <c r="W241" i="1" s="1"/>
  <c r="Y241" i="1" s="1"/>
  <c r="Q242" i="1"/>
  <c r="S242" i="1"/>
  <c r="U242" i="1"/>
  <c r="W242" i="1" s="1"/>
  <c r="Q243" i="1"/>
  <c r="S243" i="1" s="1"/>
  <c r="U243" i="1" s="1"/>
  <c r="W243" i="1"/>
  <c r="Q244" i="1"/>
  <c r="S244" i="1" s="1"/>
  <c r="U244" i="1" s="1"/>
  <c r="W244" i="1" s="1"/>
  <c r="Y244" i="1" s="1"/>
  <c r="Q245" i="1"/>
  <c r="S245" i="1"/>
  <c r="U245" i="1" s="1"/>
  <c r="W245" i="1" s="1"/>
  <c r="Y245" i="1" s="1"/>
  <c r="AA245" i="1" s="1"/>
  <c r="Q246" i="1"/>
  <c r="S246" i="1"/>
  <c r="U246" i="1"/>
  <c r="W246" i="1" s="1"/>
  <c r="Q247" i="1"/>
  <c r="S247" i="1" s="1"/>
  <c r="U247" i="1" s="1"/>
  <c r="W247" i="1" s="1"/>
  <c r="Q248" i="1"/>
  <c r="S248" i="1" s="1"/>
  <c r="U248" i="1" s="1"/>
  <c r="W248" i="1" s="1"/>
  <c r="Y248" i="1"/>
  <c r="Q249" i="1"/>
  <c r="S249" i="1"/>
  <c r="U249" i="1" s="1"/>
  <c r="W249" i="1" s="1"/>
  <c r="R249" i="1"/>
  <c r="T249" i="1" s="1"/>
  <c r="Q250" i="1"/>
  <c r="S250" i="1"/>
  <c r="U250" i="1"/>
  <c r="W250" i="1" s="1"/>
  <c r="Q251" i="1"/>
  <c r="S251" i="1" s="1"/>
  <c r="U251" i="1" s="1"/>
  <c r="W251" i="1" s="1"/>
  <c r="Q252" i="1"/>
  <c r="S252" i="1" s="1"/>
  <c r="U252" i="1" s="1"/>
  <c r="W252" i="1" s="1"/>
  <c r="Y252" i="1"/>
  <c r="R252" i="1"/>
  <c r="T252" i="1" s="1"/>
  <c r="Q253" i="1"/>
  <c r="S253" i="1"/>
  <c r="U253" i="1" s="1"/>
  <c r="W253" i="1" s="1"/>
  <c r="Y253" i="1"/>
  <c r="Q254" i="1"/>
  <c r="S254" i="1" s="1"/>
  <c r="U254" i="1" s="1"/>
  <c r="W254" i="1" s="1"/>
  <c r="Q255" i="1"/>
  <c r="S255" i="1"/>
  <c r="U255" i="1" s="1"/>
  <c r="W255" i="1" s="1"/>
  <c r="R255" i="1"/>
  <c r="T255" i="1" s="1"/>
  <c r="F255" i="6" s="1"/>
  <c r="Q256" i="1"/>
  <c r="S256" i="1"/>
  <c r="U256" i="1"/>
  <c r="W256" i="1" s="1"/>
  <c r="R256" i="1"/>
  <c r="T256" i="1"/>
  <c r="Q257" i="1"/>
  <c r="S257" i="1"/>
  <c r="U257" i="1"/>
  <c r="W257" i="1"/>
  <c r="Y257" i="1" s="1"/>
  <c r="Q258" i="1"/>
  <c r="S258" i="1" s="1"/>
  <c r="U258" i="1" s="1"/>
  <c r="W258" i="1" s="1"/>
  <c r="R258" i="1"/>
  <c r="T258" i="1"/>
  <c r="Q259" i="1"/>
  <c r="S259" i="1"/>
  <c r="U259" i="1" s="1"/>
  <c r="W259" i="1" s="1"/>
  <c r="Q260" i="1"/>
  <c r="S260" i="1"/>
  <c r="U260" i="1"/>
  <c r="W260" i="1" s="1"/>
  <c r="R260" i="1"/>
  <c r="T260" i="1"/>
  <c r="Q261" i="1"/>
  <c r="S261" i="1"/>
  <c r="U261" i="1"/>
  <c r="W261" i="1"/>
  <c r="Y261" i="1" s="1"/>
  <c r="Q262" i="1"/>
  <c r="S262" i="1" s="1"/>
  <c r="U262" i="1" s="1"/>
  <c r="W262" i="1" s="1"/>
  <c r="Q263" i="1"/>
  <c r="S263" i="1"/>
  <c r="U263" i="1" s="1"/>
  <c r="W263" i="1" s="1"/>
  <c r="Q264" i="1"/>
  <c r="S264" i="1"/>
  <c r="F264" i="6" s="1"/>
  <c r="U264" i="1"/>
  <c r="W264" i="1" s="1"/>
  <c r="R264" i="1"/>
  <c r="T264" i="1"/>
  <c r="Q265" i="1"/>
  <c r="S265" i="1"/>
  <c r="U265" i="1"/>
  <c r="W265" i="1"/>
  <c r="Y265" i="1" s="1"/>
  <c r="R265" i="1"/>
  <c r="T265" i="1"/>
  <c r="Q266" i="1"/>
  <c r="S266" i="1" s="1"/>
  <c r="U266" i="1" s="1"/>
  <c r="W266" i="1" s="1"/>
  <c r="Q267" i="1"/>
  <c r="S267" i="1"/>
  <c r="U267" i="1" s="1"/>
  <c r="W267" i="1" s="1"/>
  <c r="Q268" i="1"/>
  <c r="S268" i="1"/>
  <c r="U268" i="1"/>
  <c r="W268" i="1" s="1"/>
  <c r="R22" i="1"/>
  <c r="T22" i="1"/>
  <c r="R27" i="1"/>
  <c r="T27" i="1"/>
  <c r="R43" i="1"/>
  <c r="T43" i="1" s="1"/>
  <c r="R52" i="1"/>
  <c r="T52" i="1"/>
  <c r="R77" i="1"/>
  <c r="T77" i="1"/>
  <c r="R86" i="1"/>
  <c r="T86" i="1"/>
  <c r="R89" i="1"/>
  <c r="T89" i="1" s="1"/>
  <c r="R97" i="1"/>
  <c r="T97" i="1"/>
  <c r="R108" i="1"/>
  <c r="T108" i="1"/>
  <c r="R109" i="1"/>
  <c r="T109" i="1"/>
  <c r="R111" i="1"/>
  <c r="T111" i="1" s="1"/>
  <c r="R112" i="1"/>
  <c r="T112" i="1" s="1"/>
  <c r="R142" i="1"/>
  <c r="T142" i="1" s="1"/>
  <c r="F142" i="6" s="1"/>
  <c r="R145" i="1"/>
  <c r="T145" i="1" s="1"/>
  <c r="R148" i="1"/>
  <c r="T148" i="1" s="1"/>
  <c r="R152" i="1"/>
  <c r="T152" i="1"/>
  <c r="R156" i="1"/>
  <c r="T156" i="1" s="1"/>
  <c r="R157" i="1"/>
  <c r="T157" i="1" s="1"/>
  <c r="R159" i="1"/>
  <c r="T159" i="1"/>
  <c r="F159" i="6" s="1"/>
  <c r="R171" i="1"/>
  <c r="T171" i="1" s="1"/>
  <c r="R173" i="1"/>
  <c r="T173" i="1"/>
  <c r="R181" i="1"/>
  <c r="T181" i="1" s="1"/>
  <c r="R185" i="1"/>
  <c r="T185" i="1"/>
  <c r="R187" i="1"/>
  <c r="T187" i="1"/>
  <c r="F187" i="6" s="1"/>
  <c r="R36" i="1"/>
  <c r="T36" i="1"/>
  <c r="F3" i="5"/>
  <c r="R44" i="1"/>
  <c r="T44" i="1"/>
  <c r="R195" i="1"/>
  <c r="T195" i="1"/>
  <c r="R193" i="1"/>
  <c r="T193" i="1" s="1"/>
  <c r="T192" i="1"/>
  <c r="R192" i="1"/>
  <c r="R190" i="1"/>
  <c r="T190" i="1" s="1"/>
  <c r="T189" i="1"/>
  <c r="R189" i="1"/>
  <c r="R183" i="1"/>
  <c r="T183" i="1" s="1"/>
  <c r="T179" i="1"/>
  <c r="R179" i="1"/>
  <c r="R177" i="1"/>
  <c r="T177" i="1" s="1"/>
  <c r="T168" i="1"/>
  <c r="R168" i="1"/>
  <c r="R163" i="1"/>
  <c r="T163" i="1" s="1"/>
  <c r="T162" i="1"/>
  <c r="R162" i="1"/>
  <c r="R161" i="1"/>
  <c r="T161" i="1" s="1"/>
  <c r="T154" i="1"/>
  <c r="R154" i="1"/>
  <c r="R137" i="1"/>
  <c r="T137" i="1" s="1"/>
  <c r="T119" i="1"/>
  <c r="R119" i="1"/>
  <c r="R103" i="1"/>
  <c r="T103" i="1" s="1"/>
  <c r="T83" i="1"/>
  <c r="R83" i="1"/>
  <c r="V83" i="1" s="1"/>
  <c r="X83" i="1" s="1"/>
  <c r="R70" i="1"/>
  <c r="T70" i="1" s="1"/>
  <c r="R54" i="1"/>
  <c r="T54" i="1"/>
  <c r="F26" i="6"/>
  <c r="F27" i="6"/>
  <c r="F30" i="6"/>
  <c r="F31" i="6"/>
  <c r="F41" i="6"/>
  <c r="F58" i="6"/>
  <c r="F100" i="6"/>
  <c r="F126" i="6"/>
  <c r="F127" i="6"/>
  <c r="F130" i="6"/>
  <c r="F131" i="6"/>
  <c r="F140" i="6"/>
  <c r="F141" i="6"/>
  <c r="F148" i="6"/>
  <c r="F149" i="6"/>
  <c r="F150" i="6"/>
  <c r="F151" i="6"/>
  <c r="F154" i="6"/>
  <c r="F155" i="6"/>
  <c r="F156" i="6"/>
  <c r="F157" i="6"/>
  <c r="F158" i="6"/>
  <c r="F166" i="6"/>
  <c r="F167" i="6"/>
  <c r="F168" i="6"/>
  <c r="F170" i="6"/>
  <c r="F175" i="6"/>
  <c r="F177" i="6"/>
  <c r="F191" i="6"/>
  <c r="F194" i="6"/>
  <c r="F19" i="6"/>
  <c r="F20" i="6"/>
  <c r="F34" i="6"/>
  <c r="F36" i="6"/>
  <c r="F37" i="6"/>
  <c r="F44" i="6"/>
  <c r="F46" i="6"/>
  <c r="F48" i="6"/>
  <c r="F53" i="6"/>
  <c r="F59" i="6"/>
  <c r="F73" i="6"/>
  <c r="F86" i="6"/>
  <c r="F92" i="6"/>
  <c r="F93" i="6"/>
  <c r="F94" i="6"/>
  <c r="F104" i="6"/>
  <c r="F119" i="6"/>
  <c r="F122" i="6"/>
  <c r="F123" i="6"/>
  <c r="F124" i="6"/>
  <c r="F125" i="6"/>
  <c r="F132" i="6"/>
  <c r="F133" i="6"/>
  <c r="F134" i="6"/>
  <c r="F137" i="6"/>
  <c r="F143" i="6"/>
  <c r="F145" i="6"/>
  <c r="F146" i="6"/>
  <c r="F147" i="6"/>
  <c r="F161" i="6"/>
  <c r="F162" i="6"/>
  <c r="F163" i="6"/>
  <c r="F172" i="6"/>
  <c r="F173" i="6"/>
  <c r="F174" i="6"/>
  <c r="F180" i="6"/>
  <c r="F181" i="6"/>
  <c r="F182" i="6"/>
  <c r="F183" i="6"/>
  <c r="F185" i="6"/>
  <c r="F186" i="6"/>
  <c r="F18" i="6"/>
  <c r="M18" i="6"/>
  <c r="F265" i="6"/>
  <c r="F260" i="6"/>
  <c r="F258" i="6"/>
  <c r="F256" i="6"/>
  <c r="F252" i="6"/>
  <c r="F249" i="6"/>
  <c r="F238" i="6"/>
  <c r="F234" i="6"/>
  <c r="F230" i="6"/>
  <c r="F218" i="6"/>
  <c r="F217" i="6"/>
  <c r="F213" i="6"/>
  <c r="F212" i="6"/>
  <c r="F210" i="6"/>
  <c r="F209" i="6"/>
  <c r="F208" i="6"/>
  <c r="F206" i="6"/>
  <c r="F205" i="6"/>
  <c r="F204" i="6"/>
  <c r="F200" i="6"/>
  <c r="F199" i="6"/>
  <c r="F197" i="6"/>
  <c r="D3" i="5"/>
  <c r="B3" i="5"/>
  <c r="R491" i="1"/>
  <c r="T491" i="1" s="1"/>
  <c r="R490" i="1"/>
  <c r="T490" i="1" s="1"/>
  <c r="R489" i="1"/>
  <c r="T489" i="1" s="1"/>
  <c r="R488" i="1"/>
  <c r="T488" i="1" s="1"/>
  <c r="R487" i="1"/>
  <c r="T487" i="1" s="1"/>
  <c r="R486" i="1"/>
  <c r="T486" i="1" s="1"/>
  <c r="R485" i="1"/>
  <c r="T485" i="1" s="1"/>
  <c r="R484" i="1"/>
  <c r="R483" i="1"/>
  <c r="T483" i="1" s="1"/>
  <c r="R482" i="1"/>
  <c r="T482" i="1" s="1"/>
  <c r="R481" i="1"/>
  <c r="T481" i="1" s="1"/>
  <c r="R480" i="1"/>
  <c r="T480" i="1" s="1"/>
  <c r="R479" i="1"/>
  <c r="T479" i="1" s="1"/>
  <c r="R478" i="1"/>
  <c r="R477" i="1"/>
  <c r="T477" i="1" s="1"/>
  <c r="R476" i="1"/>
  <c r="T476" i="1" s="1"/>
  <c r="R475" i="1"/>
  <c r="T475" i="1" s="1"/>
  <c r="R474" i="1"/>
  <c r="T474" i="1" s="1"/>
  <c r="R473" i="1"/>
  <c r="T473" i="1" s="1"/>
  <c r="R472" i="1"/>
  <c r="T472" i="1" s="1"/>
  <c r="R471" i="1"/>
  <c r="T471" i="1" s="1"/>
  <c r="R470" i="1"/>
  <c r="R469" i="1"/>
  <c r="T469" i="1" s="1"/>
  <c r="R468" i="1"/>
  <c r="R467" i="1"/>
  <c r="T467" i="1" s="1"/>
  <c r="R466" i="1"/>
  <c r="R465" i="1"/>
  <c r="T465" i="1" s="1"/>
  <c r="R464" i="1"/>
  <c r="T464" i="1" s="1"/>
  <c r="R463" i="1"/>
  <c r="T463" i="1" s="1"/>
  <c r="R462" i="1"/>
  <c r="R461" i="1"/>
  <c r="T461" i="1" s="1"/>
  <c r="R460" i="1"/>
  <c r="T460" i="1" s="1"/>
  <c r="R459" i="1"/>
  <c r="T459" i="1" s="1"/>
  <c r="R458" i="1"/>
  <c r="T458" i="1" s="1"/>
  <c r="R457" i="1"/>
  <c r="T457" i="1" s="1"/>
  <c r="R456" i="1"/>
  <c r="T456" i="1" s="1"/>
  <c r="R455" i="1"/>
  <c r="T455" i="1" s="1"/>
  <c r="R454" i="1"/>
  <c r="T454" i="1" s="1"/>
  <c r="R453" i="1"/>
  <c r="T453" i="1" s="1"/>
  <c r="R452" i="1"/>
  <c r="T452" i="1" s="1"/>
  <c r="R451" i="1"/>
  <c r="T451" i="1" s="1"/>
  <c r="R450" i="1"/>
  <c r="T450" i="1" s="1"/>
  <c r="R449" i="1"/>
  <c r="T449" i="1" s="1"/>
  <c r="R448" i="1"/>
  <c r="T448" i="1" s="1"/>
  <c r="R447" i="1"/>
  <c r="T447" i="1" s="1"/>
  <c r="R446" i="1"/>
  <c r="R445" i="1"/>
  <c r="T445" i="1" s="1"/>
  <c r="R444" i="1"/>
  <c r="T444" i="1" s="1"/>
  <c r="R443" i="1"/>
  <c r="T443" i="1" s="1"/>
  <c r="R442" i="1"/>
  <c r="T442" i="1" s="1"/>
  <c r="R441" i="1"/>
  <c r="T441" i="1" s="1"/>
  <c r="R440" i="1"/>
  <c r="T440" i="1" s="1"/>
  <c r="R439" i="1"/>
  <c r="T439" i="1" s="1"/>
  <c r="R438" i="1"/>
  <c r="T438" i="1" s="1"/>
  <c r="R437" i="1"/>
  <c r="T437" i="1" s="1"/>
  <c r="R436" i="1"/>
  <c r="T436" i="1" s="1"/>
  <c r="R435" i="1"/>
  <c r="T435" i="1" s="1"/>
  <c r="R434" i="1"/>
  <c r="R433" i="1"/>
  <c r="T433" i="1" s="1"/>
  <c r="R432" i="1"/>
  <c r="T432" i="1" s="1"/>
  <c r="R431" i="1"/>
  <c r="T431" i="1" s="1"/>
  <c r="R430" i="1"/>
  <c r="R429" i="1"/>
  <c r="T429" i="1" s="1"/>
  <c r="R428" i="1"/>
  <c r="T428" i="1" s="1"/>
  <c r="R427" i="1"/>
  <c r="T427" i="1" s="1"/>
  <c r="R426" i="1"/>
  <c r="T426" i="1" s="1"/>
  <c r="R425" i="1"/>
  <c r="T425" i="1" s="1"/>
  <c r="R424" i="1"/>
  <c r="T424" i="1" s="1"/>
  <c r="R423" i="1"/>
  <c r="T423" i="1" s="1"/>
  <c r="R422" i="1"/>
  <c r="T422" i="1" s="1"/>
  <c r="R421" i="1"/>
  <c r="R420" i="1"/>
  <c r="R419" i="1"/>
  <c r="R418" i="1"/>
  <c r="R417" i="1"/>
  <c r="R416" i="1"/>
  <c r="T416" i="1" s="1"/>
  <c r="R415" i="1"/>
  <c r="R414" i="1"/>
  <c r="T414" i="1" s="1"/>
  <c r="R413" i="1"/>
  <c r="R412" i="1"/>
  <c r="T412" i="1" s="1"/>
  <c r="R411" i="1"/>
  <c r="R410" i="1"/>
  <c r="T410" i="1" s="1"/>
  <c r="R409" i="1"/>
  <c r="R408" i="1"/>
  <c r="T408" i="1" s="1"/>
  <c r="R407" i="1"/>
  <c r="R406" i="1"/>
  <c r="T406" i="1" s="1"/>
  <c r="R405" i="1"/>
  <c r="R404" i="1"/>
  <c r="T404" i="1" s="1"/>
  <c r="R403" i="1"/>
  <c r="T403" i="1" s="1"/>
  <c r="R402" i="1"/>
  <c r="R401" i="1"/>
  <c r="T401" i="1" s="1"/>
  <c r="R400" i="1"/>
  <c r="T400" i="1" s="1"/>
  <c r="R399" i="1"/>
  <c r="T399" i="1" s="1"/>
  <c r="R398" i="1"/>
  <c r="T398" i="1" s="1"/>
  <c r="R397" i="1"/>
  <c r="T397" i="1" s="1"/>
  <c r="R396" i="1"/>
  <c r="R395" i="1"/>
  <c r="T395" i="1" s="1"/>
  <c r="R394" i="1"/>
  <c r="R393" i="1"/>
  <c r="T393" i="1" s="1"/>
  <c r="R392" i="1"/>
  <c r="T392" i="1" s="1"/>
  <c r="R391" i="1"/>
  <c r="T391" i="1" s="1"/>
  <c r="R390" i="1"/>
  <c r="R389" i="1"/>
  <c r="T389" i="1" s="1"/>
  <c r="R388" i="1"/>
  <c r="R387" i="1"/>
  <c r="T387" i="1" s="1"/>
  <c r="R386" i="1"/>
  <c r="R385" i="1"/>
  <c r="T385" i="1" s="1"/>
  <c r="R384" i="1"/>
  <c r="T384" i="1" s="1"/>
  <c r="R383" i="1"/>
  <c r="R382" i="1"/>
  <c r="T382" i="1" s="1"/>
  <c r="R381" i="1"/>
  <c r="R380" i="1"/>
  <c r="R379" i="1"/>
  <c r="R378" i="1"/>
  <c r="R377" i="1"/>
  <c r="T377" i="1" s="1"/>
  <c r="R376" i="1"/>
  <c r="T376" i="1" s="1"/>
  <c r="R375" i="1"/>
  <c r="T375" i="1" s="1"/>
  <c r="R374" i="1"/>
  <c r="R373" i="1"/>
  <c r="R372" i="1"/>
  <c r="R371" i="1"/>
  <c r="R370" i="1"/>
  <c r="R369" i="1"/>
  <c r="R368" i="1"/>
  <c r="T368" i="1" s="1"/>
  <c r="R367" i="1"/>
  <c r="R366" i="1"/>
  <c r="T366" i="1" s="1"/>
  <c r="R365" i="1"/>
  <c r="R364" i="1"/>
  <c r="R363" i="1"/>
  <c r="R362" i="1"/>
  <c r="R361" i="1"/>
  <c r="T361" i="1" s="1"/>
  <c r="R360" i="1"/>
  <c r="T360" i="1" s="1"/>
  <c r="R359" i="1"/>
  <c r="T359" i="1" s="1"/>
  <c r="R358" i="1"/>
  <c r="R357" i="1"/>
  <c r="R356" i="1"/>
  <c r="R355" i="1"/>
  <c r="R354" i="1"/>
  <c r="R353" i="1"/>
  <c r="R352" i="1"/>
  <c r="T352" i="1" s="1"/>
  <c r="R351" i="1"/>
  <c r="R350" i="1"/>
  <c r="R349" i="1"/>
  <c r="T349" i="1" s="1"/>
  <c r="R348" i="1"/>
  <c r="R347" i="1"/>
  <c r="T347" i="1" s="1"/>
  <c r="R346" i="1"/>
  <c r="R345" i="1"/>
  <c r="T345" i="1" s="1"/>
  <c r="R344" i="1"/>
  <c r="T344" i="1" s="1"/>
  <c r="R343" i="1"/>
  <c r="T343" i="1" s="1"/>
  <c r="R342" i="1"/>
  <c r="R341" i="1"/>
  <c r="R340" i="1"/>
  <c r="R339" i="1"/>
  <c r="R338" i="1"/>
  <c r="R337" i="1"/>
  <c r="R336" i="1"/>
  <c r="T336" i="1" s="1"/>
  <c r="R335" i="1"/>
  <c r="R334" i="1"/>
  <c r="R333" i="1"/>
  <c r="R332" i="1"/>
  <c r="T332" i="1" s="1"/>
  <c r="R331" i="1"/>
  <c r="R330" i="1"/>
  <c r="T330" i="1" s="1"/>
  <c r="R329" i="1"/>
  <c r="R328" i="1"/>
  <c r="T328" i="1" s="1"/>
  <c r="R327" i="1"/>
  <c r="R326" i="1"/>
  <c r="T326" i="1" s="1"/>
  <c r="R325" i="1"/>
  <c r="R324" i="1"/>
  <c r="T324" i="1" s="1"/>
  <c r="R323" i="1"/>
  <c r="T323" i="1" s="1"/>
  <c r="R322" i="1"/>
  <c r="T322" i="1" s="1"/>
  <c r="R321" i="1"/>
  <c r="R320" i="1"/>
  <c r="T320" i="1" s="1"/>
  <c r="R319" i="1"/>
  <c r="R318" i="1"/>
  <c r="T318" i="1" s="1"/>
  <c r="R317" i="1"/>
  <c r="T317" i="1" s="1"/>
  <c r="R316" i="1"/>
  <c r="T316" i="1" s="1"/>
  <c r="R315" i="1"/>
  <c r="T315" i="1" s="1"/>
  <c r="R314" i="1"/>
  <c r="T314" i="1" s="1"/>
  <c r="R313" i="1"/>
  <c r="R312" i="1"/>
  <c r="T312" i="1" s="1"/>
  <c r="R311" i="1"/>
  <c r="T311" i="1" s="1"/>
  <c r="R310" i="1"/>
  <c r="T310" i="1" s="1"/>
  <c r="R309" i="1"/>
  <c r="R308" i="1"/>
  <c r="T308" i="1" s="1"/>
  <c r="R307" i="1"/>
  <c r="T307" i="1" s="1"/>
  <c r="R306" i="1"/>
  <c r="T306" i="1" s="1"/>
  <c r="R305" i="1"/>
  <c r="R304" i="1"/>
  <c r="R303" i="1"/>
  <c r="T303" i="1" s="1"/>
  <c r="R302" i="1"/>
  <c r="R301" i="1"/>
  <c r="R300" i="1"/>
  <c r="R299" i="1"/>
  <c r="T299" i="1" s="1"/>
  <c r="R298" i="1"/>
  <c r="R297" i="1"/>
  <c r="R296" i="1"/>
  <c r="R295" i="1"/>
  <c r="T295" i="1" s="1"/>
  <c r="R294" i="1"/>
  <c r="R293" i="1"/>
  <c r="R292" i="1"/>
  <c r="T292" i="1" s="1"/>
  <c r="R291" i="1"/>
  <c r="T291" i="1" s="1"/>
  <c r="R290" i="1"/>
  <c r="T290" i="1" s="1"/>
  <c r="R289" i="1"/>
  <c r="R288" i="1"/>
  <c r="R287" i="1"/>
  <c r="T287" i="1" s="1"/>
  <c r="R286" i="1"/>
  <c r="R285" i="1"/>
  <c r="R284" i="1"/>
  <c r="R283" i="1"/>
  <c r="T283" i="1" s="1"/>
  <c r="R282" i="1"/>
  <c r="R281" i="1"/>
  <c r="T281" i="1" s="1"/>
  <c r="R280" i="1"/>
  <c r="R279" i="1"/>
  <c r="T279" i="1" s="1"/>
  <c r="R278" i="1"/>
  <c r="R277" i="1"/>
  <c r="R276" i="1"/>
  <c r="R275" i="1"/>
  <c r="T275" i="1" s="1"/>
  <c r="R274" i="1"/>
  <c r="R273" i="1"/>
  <c r="T273" i="1" s="1"/>
  <c r="R272" i="1"/>
  <c r="R271" i="1"/>
  <c r="T271" i="1" s="1"/>
  <c r="R270" i="1"/>
  <c r="R269" i="1"/>
  <c r="R268" i="1"/>
  <c r="T268" i="1" s="1"/>
  <c r="F268" i="6" s="1"/>
  <c r="R267" i="1"/>
  <c r="R266" i="1"/>
  <c r="T266" i="1" s="1"/>
  <c r="F266" i="6" s="1"/>
  <c r="R263" i="1"/>
  <c r="R262" i="1"/>
  <c r="T262" i="1" s="1"/>
  <c r="R261" i="1"/>
  <c r="R259" i="1"/>
  <c r="T259" i="1" s="1"/>
  <c r="F259" i="6" s="1"/>
  <c r="R257" i="1"/>
  <c r="T257" i="1" s="1"/>
  <c r="R254" i="1"/>
  <c r="T254" i="1" s="1"/>
  <c r="F254" i="6" s="1"/>
  <c r="R253" i="1"/>
  <c r="R251" i="1"/>
  <c r="T251" i="1" s="1"/>
  <c r="F251" i="6" s="1"/>
  <c r="R250" i="1"/>
  <c r="R248" i="1"/>
  <c r="T248" i="1" s="1"/>
  <c r="F248" i="6" s="1"/>
  <c r="R247" i="1"/>
  <c r="R246" i="1"/>
  <c r="T246" i="1" s="1"/>
  <c r="F246" i="6" s="1"/>
  <c r="R245" i="1"/>
  <c r="R244" i="1"/>
  <c r="T244" i="1" s="1"/>
  <c r="F244" i="6" s="1"/>
  <c r="R243" i="1"/>
  <c r="R242" i="1"/>
  <c r="T242" i="1" s="1"/>
  <c r="F242" i="6" s="1"/>
  <c r="R241" i="1"/>
  <c r="R240" i="1"/>
  <c r="T240" i="1" s="1"/>
  <c r="F240" i="6" s="1"/>
  <c r="R237" i="1"/>
  <c r="R236" i="1"/>
  <c r="R235" i="1"/>
  <c r="T235" i="1" s="1"/>
  <c r="F235" i="6" s="1"/>
  <c r="R233" i="1"/>
  <c r="T233" i="1" s="1"/>
  <c r="F233" i="6" s="1"/>
  <c r="R232" i="1"/>
  <c r="T232" i="1" s="1"/>
  <c r="F232" i="6" s="1"/>
  <c r="R231" i="1"/>
  <c r="T231" i="1" s="1"/>
  <c r="F231" i="6" s="1"/>
  <c r="R229" i="1"/>
  <c r="R228" i="1"/>
  <c r="T228" i="1" s="1"/>
  <c r="F228" i="6" s="1"/>
  <c r="R227" i="1"/>
  <c r="R226" i="1"/>
  <c r="T226" i="1" s="1"/>
  <c r="F226" i="6" s="1"/>
  <c r="R225" i="1"/>
  <c r="R224" i="1"/>
  <c r="T224" i="1" s="1"/>
  <c r="F224" i="6" s="1"/>
  <c r="R223" i="1"/>
  <c r="R220" i="1"/>
  <c r="R219" i="1"/>
  <c r="T219" i="1" s="1"/>
  <c r="F219" i="6" s="1"/>
  <c r="R214" i="1"/>
  <c r="T214" i="1" s="1"/>
  <c r="F214" i="6" s="1"/>
  <c r="R202" i="1"/>
  <c r="T202" i="1" s="1"/>
  <c r="F202" i="6" s="1"/>
  <c r="R201" i="1"/>
  <c r="R198" i="1"/>
  <c r="R196" i="1"/>
  <c r="T196" i="1" s="1"/>
  <c r="F196" i="6" s="1"/>
  <c r="R505" i="1"/>
  <c r="T505" i="1" s="1"/>
  <c r="S505" i="1"/>
  <c r="U505" i="1" s="1"/>
  <c r="W505" i="1" s="1"/>
  <c r="Y505" i="1" s="1"/>
  <c r="Q505" i="1"/>
  <c r="R504" i="1"/>
  <c r="T504" i="1" s="1"/>
  <c r="S504" i="1"/>
  <c r="U504" i="1" s="1"/>
  <c r="W504" i="1" s="1"/>
  <c r="Y504" i="1" s="1"/>
  <c r="Q504" i="1"/>
  <c r="R503" i="1"/>
  <c r="T503" i="1" s="1"/>
  <c r="S503" i="1"/>
  <c r="U503" i="1" s="1"/>
  <c r="W503" i="1" s="1"/>
  <c r="Y503" i="1" s="1"/>
  <c r="Q503" i="1"/>
  <c r="R502" i="1"/>
  <c r="T502" i="1" s="1"/>
  <c r="S502" i="1"/>
  <c r="U502" i="1" s="1"/>
  <c r="W502" i="1" s="1"/>
  <c r="Y502" i="1" s="1"/>
  <c r="Q502" i="1"/>
  <c r="R501" i="1"/>
  <c r="T501" i="1" s="1"/>
  <c r="S501" i="1"/>
  <c r="U501" i="1" s="1"/>
  <c r="W501" i="1" s="1"/>
  <c r="Y501" i="1" s="1"/>
  <c r="Q501" i="1"/>
  <c r="R500" i="1"/>
  <c r="T500" i="1" s="1"/>
  <c r="S500" i="1"/>
  <c r="U500" i="1" s="1"/>
  <c r="W500" i="1" s="1"/>
  <c r="Y500" i="1" s="1"/>
  <c r="Q500" i="1"/>
  <c r="R499" i="1"/>
  <c r="T499" i="1" s="1"/>
  <c r="S499" i="1"/>
  <c r="U499" i="1" s="1"/>
  <c r="W499" i="1" s="1"/>
  <c r="Y499" i="1" s="1"/>
  <c r="Q499" i="1"/>
  <c r="R498" i="1"/>
  <c r="T498" i="1" s="1"/>
  <c r="S498" i="1"/>
  <c r="U498" i="1" s="1"/>
  <c r="W498" i="1" s="1"/>
  <c r="Y498" i="1" s="1"/>
  <c r="Q498" i="1"/>
  <c r="R497" i="1"/>
  <c r="T497" i="1" s="1"/>
  <c r="S497" i="1"/>
  <c r="U497" i="1" s="1"/>
  <c r="W497" i="1" s="1"/>
  <c r="Y497" i="1" s="1"/>
  <c r="Q497" i="1"/>
  <c r="R496" i="1"/>
  <c r="T496" i="1" s="1"/>
  <c r="S496" i="1"/>
  <c r="U496" i="1" s="1"/>
  <c r="W496" i="1" s="1"/>
  <c r="Y496" i="1" s="1"/>
  <c r="Q496" i="1"/>
  <c r="R495" i="1"/>
  <c r="T495" i="1" s="1"/>
  <c r="S495" i="1"/>
  <c r="U495" i="1" s="1"/>
  <c r="W495" i="1" s="1"/>
  <c r="Y495" i="1" s="1"/>
  <c r="Q495" i="1"/>
  <c r="R494" i="1"/>
  <c r="T494" i="1" s="1"/>
  <c r="S494" i="1"/>
  <c r="U494" i="1" s="1"/>
  <c r="W494" i="1" s="1"/>
  <c r="Y494" i="1" s="1"/>
  <c r="Q494" i="1"/>
  <c r="R493" i="1"/>
  <c r="T493" i="1" s="1"/>
  <c r="S493" i="1"/>
  <c r="U493" i="1" s="1"/>
  <c r="W493" i="1" s="1"/>
  <c r="Y493" i="1" s="1"/>
  <c r="Q493" i="1"/>
  <c r="R492" i="1"/>
  <c r="T492" i="1" s="1"/>
  <c r="S492" i="1"/>
  <c r="U492" i="1" s="1"/>
  <c r="W492" i="1" s="1"/>
  <c r="Y492" i="1" s="1"/>
  <c r="Q492" i="1"/>
  <c r="Q491" i="1"/>
  <c r="S491" i="1" s="1"/>
  <c r="U491" i="1" s="1"/>
  <c r="W491" i="1" s="1"/>
  <c r="Q490" i="1"/>
  <c r="S490" i="1" s="1"/>
  <c r="U490" i="1" s="1"/>
  <c r="W490" i="1" s="1"/>
  <c r="Q489" i="1"/>
  <c r="S489" i="1" s="1"/>
  <c r="U489" i="1" s="1"/>
  <c r="W489" i="1" s="1"/>
  <c r="Q488" i="1"/>
  <c r="S488" i="1" s="1"/>
  <c r="U488" i="1" s="1"/>
  <c r="W488" i="1" s="1"/>
  <c r="Q487" i="1"/>
  <c r="S487" i="1" s="1"/>
  <c r="U487" i="1" s="1"/>
  <c r="W487" i="1" s="1"/>
  <c r="Q486" i="1"/>
  <c r="S486" i="1" s="1"/>
  <c r="U486" i="1" s="1"/>
  <c r="W486" i="1" s="1"/>
  <c r="Q485" i="1"/>
  <c r="S485" i="1" s="1"/>
  <c r="U485" i="1" s="1"/>
  <c r="W485" i="1" s="1"/>
  <c r="Q484" i="1"/>
  <c r="S484" i="1" s="1"/>
  <c r="U484" i="1" s="1"/>
  <c r="W484" i="1" s="1"/>
  <c r="Q483" i="1"/>
  <c r="S483" i="1" s="1"/>
  <c r="U483" i="1" s="1"/>
  <c r="W483" i="1" s="1"/>
  <c r="Q482" i="1"/>
  <c r="S482" i="1" s="1"/>
  <c r="U482" i="1" s="1"/>
  <c r="W482" i="1" s="1"/>
  <c r="Q481" i="1"/>
  <c r="S481" i="1" s="1"/>
  <c r="U481" i="1" s="1"/>
  <c r="W481" i="1" s="1"/>
  <c r="Q480" i="1"/>
  <c r="S480" i="1" s="1"/>
  <c r="U480" i="1" s="1"/>
  <c r="W480" i="1" s="1"/>
  <c r="Q479" i="1"/>
  <c r="S479" i="1" s="1"/>
  <c r="U479" i="1" s="1"/>
  <c r="W479" i="1" s="1"/>
  <c r="Q478" i="1"/>
  <c r="S478" i="1" s="1"/>
  <c r="U478" i="1" s="1"/>
  <c r="W478" i="1" s="1"/>
  <c r="Q477" i="1"/>
  <c r="S477" i="1" s="1"/>
  <c r="U477" i="1" s="1"/>
  <c r="W477" i="1" s="1"/>
  <c r="Q476" i="1"/>
  <c r="S476" i="1" s="1"/>
  <c r="U476" i="1" s="1"/>
  <c r="W476" i="1" s="1"/>
  <c r="Q475" i="1"/>
  <c r="S475" i="1" s="1"/>
  <c r="U475" i="1" s="1"/>
  <c r="W475" i="1" s="1"/>
  <c r="Q474" i="1"/>
  <c r="S474" i="1" s="1"/>
  <c r="U474" i="1" s="1"/>
  <c r="W474" i="1" s="1"/>
  <c r="Q473" i="1"/>
  <c r="S473" i="1" s="1"/>
  <c r="U473" i="1" s="1"/>
  <c r="W473" i="1" s="1"/>
  <c r="Q472" i="1"/>
  <c r="S472" i="1" s="1"/>
  <c r="U472" i="1" s="1"/>
  <c r="W472" i="1" s="1"/>
  <c r="Q471" i="1"/>
  <c r="S471" i="1" s="1"/>
  <c r="U471" i="1" s="1"/>
  <c r="W471" i="1" s="1"/>
  <c r="Q470" i="1"/>
  <c r="S470" i="1" s="1"/>
  <c r="U470" i="1" s="1"/>
  <c r="W470" i="1" s="1"/>
  <c r="Q469" i="1"/>
  <c r="S469" i="1" s="1"/>
  <c r="U469" i="1" s="1"/>
  <c r="W469" i="1" s="1"/>
  <c r="Q468" i="1"/>
  <c r="S468" i="1" s="1"/>
  <c r="U468" i="1" s="1"/>
  <c r="W468" i="1" s="1"/>
  <c r="Q467" i="1"/>
  <c r="S467" i="1" s="1"/>
  <c r="U467" i="1" s="1"/>
  <c r="W467" i="1" s="1"/>
  <c r="Q466" i="1"/>
  <c r="S466" i="1" s="1"/>
  <c r="U466" i="1" s="1"/>
  <c r="W466" i="1" s="1"/>
  <c r="Q465" i="1"/>
  <c r="S465" i="1" s="1"/>
  <c r="U465" i="1" s="1"/>
  <c r="W465" i="1" s="1"/>
  <c r="Q464" i="1"/>
  <c r="S464" i="1" s="1"/>
  <c r="U464" i="1" s="1"/>
  <c r="W464" i="1" s="1"/>
  <c r="Q463" i="1"/>
  <c r="S463" i="1" s="1"/>
  <c r="U463" i="1" s="1"/>
  <c r="W463" i="1" s="1"/>
  <c r="Q462" i="1"/>
  <c r="S462" i="1" s="1"/>
  <c r="U462" i="1" s="1"/>
  <c r="W462" i="1" s="1"/>
  <c r="Q461" i="1"/>
  <c r="S461" i="1" s="1"/>
  <c r="U461" i="1" s="1"/>
  <c r="W461" i="1" s="1"/>
  <c r="Q460" i="1"/>
  <c r="S460" i="1" s="1"/>
  <c r="U460" i="1" s="1"/>
  <c r="W460" i="1" s="1"/>
  <c r="Q459" i="1"/>
  <c r="S459" i="1" s="1"/>
  <c r="U459" i="1" s="1"/>
  <c r="W459" i="1" s="1"/>
  <c r="Q458" i="1"/>
  <c r="S458" i="1" s="1"/>
  <c r="U458" i="1" s="1"/>
  <c r="W458" i="1" s="1"/>
  <c r="Q457" i="1"/>
  <c r="S457" i="1" s="1"/>
  <c r="U457" i="1" s="1"/>
  <c r="W457" i="1" s="1"/>
  <c r="Q456" i="1"/>
  <c r="S456" i="1" s="1"/>
  <c r="U456" i="1" s="1"/>
  <c r="W456" i="1" s="1"/>
  <c r="Q455" i="1"/>
  <c r="S455" i="1" s="1"/>
  <c r="U455" i="1" s="1"/>
  <c r="W455" i="1" s="1"/>
  <c r="Q454" i="1"/>
  <c r="S454" i="1" s="1"/>
  <c r="U454" i="1" s="1"/>
  <c r="W454" i="1" s="1"/>
  <c r="Q453" i="1"/>
  <c r="S453" i="1" s="1"/>
  <c r="U453" i="1" s="1"/>
  <c r="W453" i="1" s="1"/>
  <c r="Q452" i="1"/>
  <c r="S452" i="1" s="1"/>
  <c r="U452" i="1" s="1"/>
  <c r="W452" i="1" s="1"/>
  <c r="Q451" i="1"/>
  <c r="S451" i="1" s="1"/>
  <c r="U451" i="1" s="1"/>
  <c r="W451" i="1" s="1"/>
  <c r="Q450" i="1"/>
  <c r="S450" i="1" s="1"/>
  <c r="U450" i="1" s="1"/>
  <c r="W450" i="1" s="1"/>
  <c r="Q449" i="1"/>
  <c r="S449" i="1" s="1"/>
  <c r="U449" i="1" s="1"/>
  <c r="W449" i="1" s="1"/>
  <c r="Q448" i="1"/>
  <c r="S448" i="1" s="1"/>
  <c r="U448" i="1" s="1"/>
  <c r="W448" i="1" s="1"/>
  <c r="Q447" i="1"/>
  <c r="S447" i="1" s="1"/>
  <c r="U447" i="1" s="1"/>
  <c r="W447" i="1" s="1"/>
  <c r="Q446" i="1"/>
  <c r="S446" i="1" s="1"/>
  <c r="U446" i="1" s="1"/>
  <c r="W446" i="1" s="1"/>
  <c r="Q445" i="1"/>
  <c r="S445" i="1" s="1"/>
  <c r="U445" i="1" s="1"/>
  <c r="W445" i="1" s="1"/>
  <c r="Q444" i="1"/>
  <c r="S444" i="1" s="1"/>
  <c r="U444" i="1" s="1"/>
  <c r="W444" i="1" s="1"/>
  <c r="Q443" i="1"/>
  <c r="S443" i="1" s="1"/>
  <c r="U443" i="1" s="1"/>
  <c r="W443" i="1" s="1"/>
  <c r="Q442" i="1"/>
  <c r="S442" i="1" s="1"/>
  <c r="U442" i="1" s="1"/>
  <c r="W442" i="1" s="1"/>
  <c r="Q441" i="1"/>
  <c r="S441" i="1" s="1"/>
  <c r="U441" i="1" s="1"/>
  <c r="W441" i="1" s="1"/>
  <c r="Q440" i="1"/>
  <c r="S440" i="1" s="1"/>
  <c r="U440" i="1" s="1"/>
  <c r="W440" i="1" s="1"/>
  <c r="Q439" i="1"/>
  <c r="S439" i="1" s="1"/>
  <c r="U439" i="1" s="1"/>
  <c r="W439" i="1" s="1"/>
  <c r="Q438" i="1"/>
  <c r="S438" i="1" s="1"/>
  <c r="U438" i="1" s="1"/>
  <c r="W438" i="1" s="1"/>
  <c r="Q437" i="1"/>
  <c r="S437" i="1" s="1"/>
  <c r="U437" i="1" s="1"/>
  <c r="W437" i="1" s="1"/>
  <c r="Q436" i="1"/>
  <c r="S436" i="1" s="1"/>
  <c r="U436" i="1" s="1"/>
  <c r="W436" i="1" s="1"/>
  <c r="Q435" i="1"/>
  <c r="S435" i="1" s="1"/>
  <c r="U435" i="1" s="1"/>
  <c r="W435" i="1" s="1"/>
  <c r="Q434" i="1"/>
  <c r="S434" i="1" s="1"/>
  <c r="U434" i="1" s="1"/>
  <c r="W434" i="1" s="1"/>
  <c r="Q433" i="1"/>
  <c r="S433" i="1" s="1"/>
  <c r="U433" i="1" s="1"/>
  <c r="W433" i="1" s="1"/>
  <c r="Q432" i="1"/>
  <c r="S432" i="1" s="1"/>
  <c r="U432" i="1" s="1"/>
  <c r="W432" i="1" s="1"/>
  <c r="Q431" i="1"/>
  <c r="S431" i="1" s="1"/>
  <c r="U431" i="1" s="1"/>
  <c r="W431" i="1" s="1"/>
  <c r="Q430" i="1"/>
  <c r="S430" i="1" s="1"/>
  <c r="U430" i="1" s="1"/>
  <c r="W430" i="1" s="1"/>
  <c r="Q429" i="1"/>
  <c r="S429" i="1" s="1"/>
  <c r="U429" i="1" s="1"/>
  <c r="W429" i="1" s="1"/>
  <c r="Q428" i="1"/>
  <c r="S428" i="1" s="1"/>
  <c r="U428" i="1" s="1"/>
  <c r="W428" i="1" s="1"/>
  <c r="Q427" i="1"/>
  <c r="S427" i="1" s="1"/>
  <c r="U427" i="1" s="1"/>
  <c r="W427" i="1" s="1"/>
  <c r="Q426" i="1"/>
  <c r="S426" i="1" s="1"/>
  <c r="U426" i="1" s="1"/>
  <c r="W426" i="1" s="1"/>
  <c r="Q425" i="1"/>
  <c r="S425" i="1" s="1"/>
  <c r="U425" i="1" s="1"/>
  <c r="W425" i="1" s="1"/>
  <c r="Q424" i="1"/>
  <c r="S424" i="1" s="1"/>
  <c r="U424" i="1" s="1"/>
  <c r="W424" i="1" s="1"/>
  <c r="Q423" i="1"/>
  <c r="S423" i="1" s="1"/>
  <c r="U423" i="1" s="1"/>
  <c r="W423" i="1" s="1"/>
  <c r="Q422" i="1"/>
  <c r="S422" i="1" s="1"/>
  <c r="U422" i="1" s="1"/>
  <c r="W422" i="1" s="1"/>
  <c r="Q421" i="1"/>
  <c r="S421" i="1" s="1"/>
  <c r="U421" i="1" s="1"/>
  <c r="W421" i="1" s="1"/>
  <c r="Q420" i="1"/>
  <c r="S420" i="1" s="1"/>
  <c r="U420" i="1" s="1"/>
  <c r="W420" i="1" s="1"/>
  <c r="Q419" i="1"/>
  <c r="S419" i="1" s="1"/>
  <c r="U419" i="1" s="1"/>
  <c r="W419" i="1" s="1"/>
  <c r="Q418" i="1"/>
  <c r="S418" i="1" s="1"/>
  <c r="U418" i="1" s="1"/>
  <c r="W418" i="1" s="1"/>
  <c r="Q417" i="1"/>
  <c r="S417" i="1" s="1"/>
  <c r="U417" i="1" s="1"/>
  <c r="W417" i="1" s="1"/>
  <c r="Q416" i="1"/>
  <c r="S416" i="1" s="1"/>
  <c r="U416" i="1" s="1"/>
  <c r="W416" i="1" s="1"/>
  <c r="Q415" i="1"/>
  <c r="S415" i="1" s="1"/>
  <c r="U415" i="1" s="1"/>
  <c r="W415" i="1" s="1"/>
  <c r="Q414" i="1"/>
  <c r="S414" i="1" s="1"/>
  <c r="U414" i="1" s="1"/>
  <c r="W414" i="1" s="1"/>
  <c r="Q413" i="1"/>
  <c r="S413" i="1" s="1"/>
  <c r="U413" i="1" s="1"/>
  <c r="W413" i="1" s="1"/>
  <c r="Q412" i="1"/>
  <c r="S412" i="1" s="1"/>
  <c r="U412" i="1" s="1"/>
  <c r="W412" i="1" s="1"/>
  <c r="Q411" i="1"/>
  <c r="S411" i="1" s="1"/>
  <c r="U411" i="1" s="1"/>
  <c r="W411" i="1" s="1"/>
  <c r="Q410" i="1"/>
  <c r="S410" i="1" s="1"/>
  <c r="U410" i="1" s="1"/>
  <c r="W410" i="1" s="1"/>
  <c r="Q409" i="1"/>
  <c r="S409" i="1" s="1"/>
  <c r="U409" i="1" s="1"/>
  <c r="W409" i="1" s="1"/>
  <c r="Q408" i="1"/>
  <c r="S408" i="1" s="1"/>
  <c r="U408" i="1" s="1"/>
  <c r="W408" i="1" s="1"/>
  <c r="Q407" i="1"/>
  <c r="S407" i="1" s="1"/>
  <c r="U407" i="1" s="1"/>
  <c r="W407" i="1" s="1"/>
  <c r="Q406" i="1"/>
  <c r="S406" i="1" s="1"/>
  <c r="U406" i="1" s="1"/>
  <c r="W406" i="1" s="1"/>
  <c r="Q405" i="1"/>
  <c r="S405" i="1" s="1"/>
  <c r="U405" i="1" s="1"/>
  <c r="W405" i="1" s="1"/>
  <c r="Q404" i="1"/>
  <c r="S404" i="1" s="1"/>
  <c r="U404" i="1" s="1"/>
  <c r="W404" i="1" s="1"/>
  <c r="Q403" i="1"/>
  <c r="S403" i="1" s="1"/>
  <c r="U403" i="1" s="1"/>
  <c r="W403" i="1" s="1"/>
  <c r="Q402" i="1"/>
  <c r="S402" i="1" s="1"/>
  <c r="U402" i="1" s="1"/>
  <c r="W402" i="1" s="1"/>
  <c r="Q401" i="1"/>
  <c r="S401" i="1" s="1"/>
  <c r="U401" i="1" s="1"/>
  <c r="W401" i="1" s="1"/>
  <c r="Q400" i="1"/>
  <c r="S400" i="1" s="1"/>
  <c r="U400" i="1" s="1"/>
  <c r="W400" i="1" s="1"/>
  <c r="Q399" i="1"/>
  <c r="S399" i="1" s="1"/>
  <c r="U399" i="1" s="1"/>
  <c r="W399" i="1" s="1"/>
  <c r="Q398" i="1"/>
  <c r="S398" i="1" s="1"/>
  <c r="U398" i="1" s="1"/>
  <c r="W398" i="1" s="1"/>
  <c r="Q397" i="1"/>
  <c r="S397" i="1" s="1"/>
  <c r="U397" i="1" s="1"/>
  <c r="W397" i="1" s="1"/>
  <c r="Q396" i="1"/>
  <c r="S396" i="1" s="1"/>
  <c r="U396" i="1" s="1"/>
  <c r="W396" i="1" s="1"/>
  <c r="Q395" i="1"/>
  <c r="S395" i="1" s="1"/>
  <c r="U395" i="1" s="1"/>
  <c r="W395" i="1" s="1"/>
  <c r="Q394" i="1"/>
  <c r="S394" i="1" s="1"/>
  <c r="U394" i="1" s="1"/>
  <c r="W394" i="1" s="1"/>
  <c r="Q393" i="1"/>
  <c r="S393" i="1" s="1"/>
  <c r="U393" i="1" s="1"/>
  <c r="W393" i="1" s="1"/>
  <c r="Q392" i="1"/>
  <c r="S392" i="1" s="1"/>
  <c r="U392" i="1" s="1"/>
  <c r="W392" i="1" s="1"/>
  <c r="Q391" i="1"/>
  <c r="S391" i="1" s="1"/>
  <c r="U391" i="1" s="1"/>
  <c r="W391" i="1" s="1"/>
  <c r="Q390" i="1"/>
  <c r="S390" i="1" s="1"/>
  <c r="U390" i="1" s="1"/>
  <c r="W390" i="1" s="1"/>
  <c r="Q389" i="1"/>
  <c r="S389" i="1" s="1"/>
  <c r="U389" i="1" s="1"/>
  <c r="W389" i="1" s="1"/>
  <c r="Q388" i="1"/>
  <c r="S388" i="1" s="1"/>
  <c r="U388" i="1" s="1"/>
  <c r="W388" i="1" s="1"/>
  <c r="Q387" i="1"/>
  <c r="S387" i="1" s="1"/>
  <c r="U387" i="1" s="1"/>
  <c r="W387" i="1" s="1"/>
  <c r="Q386" i="1"/>
  <c r="S386" i="1" s="1"/>
  <c r="U386" i="1" s="1"/>
  <c r="W386" i="1" s="1"/>
  <c r="Q385" i="1"/>
  <c r="S385" i="1" s="1"/>
  <c r="U385" i="1" s="1"/>
  <c r="W385" i="1" s="1"/>
  <c r="Q384" i="1"/>
  <c r="S384" i="1" s="1"/>
  <c r="U384" i="1" s="1"/>
  <c r="W384" i="1" s="1"/>
  <c r="Q383" i="1"/>
  <c r="S383" i="1" s="1"/>
  <c r="U383" i="1" s="1"/>
  <c r="W383" i="1" s="1"/>
  <c r="Q382" i="1"/>
  <c r="S382" i="1" s="1"/>
  <c r="U382" i="1" s="1"/>
  <c r="W382" i="1" s="1"/>
  <c r="Q381" i="1"/>
  <c r="S381" i="1" s="1"/>
  <c r="U381" i="1" s="1"/>
  <c r="W381" i="1" s="1"/>
  <c r="Q380" i="1"/>
  <c r="S380" i="1" s="1"/>
  <c r="U380" i="1" s="1"/>
  <c r="W380" i="1" s="1"/>
  <c r="Q379" i="1"/>
  <c r="S379" i="1" s="1"/>
  <c r="U379" i="1" s="1"/>
  <c r="W379" i="1" s="1"/>
  <c r="Q378" i="1"/>
  <c r="S378" i="1" s="1"/>
  <c r="U378" i="1" s="1"/>
  <c r="W378" i="1" s="1"/>
  <c r="Q377" i="1"/>
  <c r="S377" i="1" s="1"/>
  <c r="U377" i="1" s="1"/>
  <c r="W377" i="1" s="1"/>
  <c r="Q376" i="1"/>
  <c r="S376" i="1" s="1"/>
  <c r="U376" i="1" s="1"/>
  <c r="W376" i="1" s="1"/>
  <c r="Q375" i="1"/>
  <c r="S375" i="1" s="1"/>
  <c r="U375" i="1" s="1"/>
  <c r="W375" i="1" s="1"/>
  <c r="Q374" i="1"/>
  <c r="S374" i="1" s="1"/>
  <c r="U374" i="1" s="1"/>
  <c r="W374" i="1" s="1"/>
  <c r="Q373" i="1"/>
  <c r="S373" i="1" s="1"/>
  <c r="U373" i="1" s="1"/>
  <c r="W373" i="1" s="1"/>
  <c r="Q372" i="1"/>
  <c r="S372" i="1" s="1"/>
  <c r="U372" i="1" s="1"/>
  <c r="W372" i="1" s="1"/>
  <c r="Q371" i="1"/>
  <c r="S371" i="1" s="1"/>
  <c r="U371" i="1" s="1"/>
  <c r="W371" i="1" s="1"/>
  <c r="Q370" i="1"/>
  <c r="S370" i="1" s="1"/>
  <c r="U370" i="1" s="1"/>
  <c r="W370" i="1" s="1"/>
  <c r="Q369" i="1"/>
  <c r="S369" i="1" s="1"/>
  <c r="U369" i="1" s="1"/>
  <c r="W369" i="1" s="1"/>
  <c r="Q368" i="1"/>
  <c r="S368" i="1" s="1"/>
  <c r="U368" i="1" s="1"/>
  <c r="W368" i="1" s="1"/>
  <c r="Q367" i="1"/>
  <c r="S367" i="1" s="1"/>
  <c r="U367" i="1" s="1"/>
  <c r="W367" i="1" s="1"/>
  <c r="Q366" i="1"/>
  <c r="S366" i="1" s="1"/>
  <c r="U366" i="1" s="1"/>
  <c r="W366" i="1" s="1"/>
  <c r="Q365" i="1"/>
  <c r="S365" i="1" s="1"/>
  <c r="U365" i="1" s="1"/>
  <c r="W365" i="1" s="1"/>
  <c r="Q364" i="1"/>
  <c r="S364" i="1" s="1"/>
  <c r="U364" i="1" s="1"/>
  <c r="W364" i="1" s="1"/>
  <c r="Q363" i="1"/>
  <c r="S363" i="1" s="1"/>
  <c r="U363" i="1" s="1"/>
  <c r="W363" i="1" s="1"/>
  <c r="Q362" i="1"/>
  <c r="S362" i="1" s="1"/>
  <c r="U362" i="1" s="1"/>
  <c r="W362" i="1" s="1"/>
  <c r="Q361" i="1"/>
  <c r="S361" i="1" s="1"/>
  <c r="U361" i="1" s="1"/>
  <c r="W361" i="1" s="1"/>
  <c r="Q360" i="1"/>
  <c r="S360" i="1" s="1"/>
  <c r="U360" i="1" s="1"/>
  <c r="W360" i="1" s="1"/>
  <c r="Q359" i="1"/>
  <c r="S359" i="1" s="1"/>
  <c r="U359" i="1" s="1"/>
  <c r="W359" i="1" s="1"/>
  <c r="Q358" i="1"/>
  <c r="S358" i="1" s="1"/>
  <c r="U358" i="1" s="1"/>
  <c r="W358" i="1" s="1"/>
  <c r="Q357" i="1"/>
  <c r="S357" i="1" s="1"/>
  <c r="U357" i="1" s="1"/>
  <c r="W357" i="1" s="1"/>
  <c r="Q356" i="1"/>
  <c r="S356" i="1" s="1"/>
  <c r="U356" i="1" s="1"/>
  <c r="W356" i="1" s="1"/>
  <c r="Q355" i="1"/>
  <c r="S355" i="1" s="1"/>
  <c r="U355" i="1" s="1"/>
  <c r="W355" i="1" s="1"/>
  <c r="Q354" i="1"/>
  <c r="S354" i="1" s="1"/>
  <c r="U354" i="1" s="1"/>
  <c r="W354" i="1" s="1"/>
  <c r="Q353" i="1"/>
  <c r="S353" i="1" s="1"/>
  <c r="U353" i="1" s="1"/>
  <c r="W353" i="1" s="1"/>
  <c r="Q352" i="1"/>
  <c r="S352" i="1" s="1"/>
  <c r="U352" i="1" s="1"/>
  <c r="W352" i="1" s="1"/>
  <c r="Q351" i="1"/>
  <c r="S351" i="1" s="1"/>
  <c r="U351" i="1" s="1"/>
  <c r="W351" i="1" s="1"/>
  <c r="Q350" i="1"/>
  <c r="S350" i="1" s="1"/>
  <c r="U350" i="1" s="1"/>
  <c r="W350" i="1" s="1"/>
  <c r="Q349" i="1"/>
  <c r="S349" i="1" s="1"/>
  <c r="U349" i="1" s="1"/>
  <c r="W349" i="1" s="1"/>
  <c r="Q348" i="1"/>
  <c r="S348" i="1" s="1"/>
  <c r="U348" i="1" s="1"/>
  <c r="W348" i="1" s="1"/>
  <c r="Q347" i="1"/>
  <c r="S347" i="1" s="1"/>
  <c r="U347" i="1" s="1"/>
  <c r="W347" i="1" s="1"/>
  <c r="Q346" i="1"/>
  <c r="S346" i="1" s="1"/>
  <c r="U346" i="1" s="1"/>
  <c r="W346" i="1" s="1"/>
  <c r="Q345" i="1"/>
  <c r="S345" i="1" s="1"/>
  <c r="U345" i="1" s="1"/>
  <c r="W345" i="1" s="1"/>
  <c r="Q344" i="1"/>
  <c r="S344" i="1" s="1"/>
  <c r="U344" i="1" s="1"/>
  <c r="W344" i="1" s="1"/>
  <c r="Q343" i="1"/>
  <c r="S343" i="1" s="1"/>
  <c r="U343" i="1" s="1"/>
  <c r="W343" i="1" s="1"/>
  <c r="Q342" i="1"/>
  <c r="S342" i="1" s="1"/>
  <c r="U342" i="1" s="1"/>
  <c r="W342" i="1" s="1"/>
  <c r="Q341" i="1"/>
  <c r="S341" i="1" s="1"/>
  <c r="U341" i="1" s="1"/>
  <c r="W341" i="1" s="1"/>
  <c r="Q340" i="1"/>
  <c r="S340" i="1" s="1"/>
  <c r="U340" i="1" s="1"/>
  <c r="W340" i="1" s="1"/>
  <c r="Q339" i="1"/>
  <c r="S339" i="1" s="1"/>
  <c r="U339" i="1" s="1"/>
  <c r="W339" i="1" s="1"/>
  <c r="Q338" i="1"/>
  <c r="S338" i="1" s="1"/>
  <c r="U338" i="1" s="1"/>
  <c r="W338" i="1" s="1"/>
  <c r="Q337" i="1"/>
  <c r="S337" i="1" s="1"/>
  <c r="U337" i="1" s="1"/>
  <c r="W337" i="1" s="1"/>
  <c r="Q336" i="1"/>
  <c r="S336" i="1" s="1"/>
  <c r="U336" i="1" s="1"/>
  <c r="W336" i="1" s="1"/>
  <c r="Q335" i="1"/>
  <c r="S335" i="1" s="1"/>
  <c r="U335" i="1" s="1"/>
  <c r="W335" i="1" s="1"/>
  <c r="Q334" i="1"/>
  <c r="S334" i="1" s="1"/>
  <c r="U334" i="1" s="1"/>
  <c r="W334" i="1" s="1"/>
  <c r="Q333" i="1"/>
  <c r="S333" i="1" s="1"/>
  <c r="U333" i="1" s="1"/>
  <c r="W333" i="1" s="1"/>
  <c r="Q332" i="1"/>
  <c r="S332" i="1" s="1"/>
  <c r="U332" i="1" s="1"/>
  <c r="W332" i="1" s="1"/>
  <c r="Q331" i="1"/>
  <c r="S331" i="1" s="1"/>
  <c r="U331" i="1" s="1"/>
  <c r="W331" i="1" s="1"/>
  <c r="Q330" i="1"/>
  <c r="S330" i="1" s="1"/>
  <c r="U330" i="1" s="1"/>
  <c r="W330" i="1" s="1"/>
  <c r="Q329" i="1"/>
  <c r="S329" i="1" s="1"/>
  <c r="U329" i="1" s="1"/>
  <c r="W329" i="1" s="1"/>
  <c r="Y329" i="1" s="1"/>
  <c r="Q328" i="1"/>
  <c r="S328" i="1" s="1"/>
  <c r="U328" i="1" s="1"/>
  <c r="W328" i="1" s="1"/>
  <c r="Q327" i="1"/>
  <c r="S327" i="1" s="1"/>
  <c r="U327" i="1" s="1"/>
  <c r="W327" i="1" s="1"/>
  <c r="Q326" i="1"/>
  <c r="S326" i="1" s="1"/>
  <c r="U326" i="1" s="1"/>
  <c r="W326" i="1" s="1"/>
  <c r="Q325" i="1"/>
  <c r="S325" i="1" s="1"/>
  <c r="U325" i="1" s="1"/>
  <c r="W325" i="1" s="1"/>
  <c r="Y325" i="1" s="1"/>
  <c r="Q324" i="1"/>
  <c r="S324" i="1" s="1"/>
  <c r="U324" i="1" s="1"/>
  <c r="W324" i="1" s="1"/>
  <c r="Q323" i="1"/>
  <c r="S323" i="1" s="1"/>
  <c r="U323" i="1" s="1"/>
  <c r="W323" i="1" s="1"/>
  <c r="Q322" i="1"/>
  <c r="S322" i="1" s="1"/>
  <c r="U322" i="1" s="1"/>
  <c r="W322" i="1" s="1"/>
  <c r="Q321" i="1"/>
  <c r="S321" i="1" s="1"/>
  <c r="U321" i="1" s="1"/>
  <c r="W321" i="1" s="1"/>
  <c r="Y321" i="1" s="1"/>
  <c r="Q320" i="1"/>
  <c r="S320" i="1" s="1"/>
  <c r="U320" i="1" s="1"/>
  <c r="W320" i="1" s="1"/>
  <c r="Q319" i="1"/>
  <c r="S319" i="1" s="1"/>
  <c r="U319" i="1" s="1"/>
  <c r="W319" i="1" s="1"/>
  <c r="Q318" i="1"/>
  <c r="S318" i="1" s="1"/>
  <c r="U318" i="1" s="1"/>
  <c r="W318" i="1" s="1"/>
  <c r="Q317" i="1"/>
  <c r="S317" i="1" s="1"/>
  <c r="U317" i="1" s="1"/>
  <c r="W317" i="1" s="1"/>
  <c r="Y317" i="1" s="1"/>
  <c r="Q316" i="1"/>
  <c r="S316" i="1" s="1"/>
  <c r="U316" i="1" s="1"/>
  <c r="W316" i="1" s="1"/>
  <c r="Q315" i="1"/>
  <c r="S315" i="1" s="1"/>
  <c r="U315" i="1" s="1"/>
  <c r="W315" i="1" s="1"/>
  <c r="Q314" i="1"/>
  <c r="S314" i="1" s="1"/>
  <c r="U314" i="1" s="1"/>
  <c r="W314" i="1" s="1"/>
  <c r="Q313" i="1"/>
  <c r="S313" i="1" s="1"/>
  <c r="U313" i="1" s="1"/>
  <c r="W313" i="1" s="1"/>
  <c r="Y313" i="1" s="1"/>
  <c r="Q312" i="1"/>
  <c r="S312" i="1" s="1"/>
  <c r="U312" i="1" s="1"/>
  <c r="W312" i="1" s="1"/>
  <c r="Q311" i="1"/>
  <c r="S311" i="1" s="1"/>
  <c r="U311" i="1" s="1"/>
  <c r="W311" i="1" s="1"/>
  <c r="Q310" i="1"/>
  <c r="S310" i="1" s="1"/>
  <c r="U310" i="1" s="1"/>
  <c r="W310" i="1" s="1"/>
  <c r="Q309" i="1"/>
  <c r="S309" i="1" s="1"/>
  <c r="U309" i="1" s="1"/>
  <c r="W309" i="1" s="1"/>
  <c r="Y309" i="1" s="1"/>
  <c r="Q308" i="1"/>
  <c r="S308" i="1" s="1"/>
  <c r="U308" i="1" s="1"/>
  <c r="W308" i="1" s="1"/>
  <c r="Q307" i="1"/>
  <c r="S307" i="1" s="1"/>
  <c r="U307" i="1" s="1"/>
  <c r="W307" i="1" s="1"/>
  <c r="Q306" i="1"/>
  <c r="S306" i="1" s="1"/>
  <c r="U306" i="1" s="1"/>
  <c r="W306" i="1" s="1"/>
  <c r="Q305" i="1"/>
  <c r="S305" i="1" s="1"/>
  <c r="U305" i="1" s="1"/>
  <c r="W305" i="1" s="1"/>
  <c r="Y305" i="1" s="1"/>
  <c r="Q304" i="1"/>
  <c r="S304" i="1" s="1"/>
  <c r="U304" i="1" s="1"/>
  <c r="W304" i="1" s="1"/>
  <c r="Q303" i="1"/>
  <c r="S303" i="1" s="1"/>
  <c r="U303" i="1" s="1"/>
  <c r="W303" i="1" s="1"/>
  <c r="Y302" i="1"/>
  <c r="Q302" i="1"/>
  <c r="S302" i="1" s="1"/>
  <c r="U302" i="1" s="1"/>
  <c r="W302" i="1" s="1"/>
  <c r="Q301" i="1"/>
  <c r="S301" i="1" s="1"/>
  <c r="U301" i="1" s="1"/>
  <c r="W301" i="1" s="1"/>
  <c r="Q300" i="1"/>
  <c r="S300" i="1" s="1"/>
  <c r="U300" i="1" s="1"/>
  <c r="W300" i="1" s="1"/>
  <c r="Q299" i="1"/>
  <c r="S299" i="1" s="1"/>
  <c r="U299" i="1" s="1"/>
  <c r="W299" i="1" s="1"/>
  <c r="Y298" i="1"/>
  <c r="Q298" i="1"/>
  <c r="S298" i="1" s="1"/>
  <c r="U298" i="1" s="1"/>
  <c r="W298" i="1" s="1"/>
  <c r="Q297" i="1"/>
  <c r="S297" i="1" s="1"/>
  <c r="U297" i="1" s="1"/>
  <c r="W297" i="1" s="1"/>
  <c r="Q296" i="1"/>
  <c r="S296" i="1" s="1"/>
  <c r="U296" i="1" s="1"/>
  <c r="W296" i="1" s="1"/>
  <c r="Q295" i="1"/>
  <c r="S295" i="1" s="1"/>
  <c r="U295" i="1" s="1"/>
  <c r="W295" i="1" s="1"/>
  <c r="Y294" i="1"/>
  <c r="Q294" i="1"/>
  <c r="S294" i="1" s="1"/>
  <c r="U294" i="1" s="1"/>
  <c r="W294" i="1" s="1"/>
  <c r="Q293" i="1"/>
  <c r="S293" i="1" s="1"/>
  <c r="U293" i="1" s="1"/>
  <c r="W293" i="1" s="1"/>
  <c r="Q292" i="1"/>
  <c r="S292" i="1" s="1"/>
  <c r="U292" i="1" s="1"/>
  <c r="W292" i="1" s="1"/>
  <c r="Q291" i="1"/>
  <c r="S291" i="1" s="1"/>
  <c r="U291" i="1" s="1"/>
  <c r="W291" i="1" s="1"/>
  <c r="Y290" i="1"/>
  <c r="Q290" i="1"/>
  <c r="S290" i="1" s="1"/>
  <c r="U290" i="1" s="1"/>
  <c r="W290" i="1" s="1"/>
  <c r="Q289" i="1"/>
  <c r="S289" i="1" s="1"/>
  <c r="U289" i="1" s="1"/>
  <c r="W289" i="1" s="1"/>
  <c r="Q288" i="1"/>
  <c r="S288" i="1" s="1"/>
  <c r="U288" i="1" s="1"/>
  <c r="W288" i="1" s="1"/>
  <c r="Q287" i="1"/>
  <c r="S287" i="1" s="1"/>
  <c r="U287" i="1" s="1"/>
  <c r="W287" i="1" s="1"/>
  <c r="Y286" i="1"/>
  <c r="Q286" i="1"/>
  <c r="S286" i="1" s="1"/>
  <c r="U286" i="1" s="1"/>
  <c r="W286" i="1" s="1"/>
  <c r="Q285" i="1"/>
  <c r="S285" i="1" s="1"/>
  <c r="U285" i="1" s="1"/>
  <c r="W285" i="1" s="1"/>
  <c r="Q284" i="1"/>
  <c r="S284" i="1" s="1"/>
  <c r="U284" i="1" s="1"/>
  <c r="W284" i="1" s="1"/>
  <c r="Q283" i="1"/>
  <c r="S283" i="1" s="1"/>
  <c r="U283" i="1" s="1"/>
  <c r="W283" i="1" s="1"/>
  <c r="Y282" i="1"/>
  <c r="Q282" i="1"/>
  <c r="S282" i="1" s="1"/>
  <c r="U282" i="1" s="1"/>
  <c r="W282" i="1" s="1"/>
  <c r="Q281" i="1"/>
  <c r="S281" i="1" s="1"/>
  <c r="U281" i="1" s="1"/>
  <c r="W281" i="1" s="1"/>
  <c r="Q280" i="1"/>
  <c r="S280" i="1" s="1"/>
  <c r="U280" i="1" s="1"/>
  <c r="W280" i="1" s="1"/>
  <c r="Q279" i="1"/>
  <c r="S279" i="1" s="1"/>
  <c r="U279" i="1" s="1"/>
  <c r="W279" i="1" s="1"/>
  <c r="Y278" i="1"/>
  <c r="Q278" i="1"/>
  <c r="S278" i="1" s="1"/>
  <c r="U278" i="1" s="1"/>
  <c r="W278" i="1" s="1"/>
  <c r="Q277" i="1"/>
  <c r="S277" i="1" s="1"/>
  <c r="U277" i="1" s="1"/>
  <c r="W277" i="1" s="1"/>
  <c r="Q276" i="1"/>
  <c r="S276" i="1" s="1"/>
  <c r="U276" i="1" s="1"/>
  <c r="W276" i="1" s="1"/>
  <c r="Q275" i="1"/>
  <c r="S275" i="1" s="1"/>
  <c r="U275" i="1" s="1"/>
  <c r="W275" i="1" s="1"/>
  <c r="Y274" i="1"/>
  <c r="Q274" i="1"/>
  <c r="S274" i="1" s="1"/>
  <c r="U274" i="1" s="1"/>
  <c r="W274" i="1" s="1"/>
  <c r="Q273" i="1"/>
  <c r="S273" i="1" s="1"/>
  <c r="U273" i="1" s="1"/>
  <c r="W273" i="1" s="1"/>
  <c r="Q272" i="1"/>
  <c r="S272" i="1" s="1"/>
  <c r="U272" i="1" s="1"/>
  <c r="W272" i="1" s="1"/>
  <c r="Q271" i="1"/>
  <c r="S271" i="1" s="1"/>
  <c r="U271" i="1" s="1"/>
  <c r="W271" i="1" s="1"/>
  <c r="Y270" i="1"/>
  <c r="Q270" i="1"/>
  <c r="S270" i="1" s="1"/>
  <c r="U270" i="1" s="1"/>
  <c r="W270" i="1" s="1"/>
  <c r="Y269" i="1"/>
  <c r="Q269" i="1"/>
  <c r="S269" i="1" s="1"/>
  <c r="U269" i="1" s="1"/>
  <c r="W269" i="1" s="1"/>
  <c r="AT16" i="1"/>
  <c r="I2" i="1"/>
  <c r="I1" i="1"/>
  <c r="F120" i="6" l="1"/>
  <c r="F38" i="6"/>
  <c r="F128" i="6"/>
  <c r="F42" i="6"/>
  <c r="F215" i="6"/>
  <c r="F171" i="6"/>
  <c r="F188" i="6"/>
  <c r="F118" i="6"/>
  <c r="F40" i="6"/>
  <c r="F257" i="6"/>
  <c r="F203" i="6"/>
  <c r="F207" i="6"/>
  <c r="F211" i="6"/>
  <c r="F216" i="6"/>
  <c r="F239" i="6"/>
  <c r="F144" i="6"/>
  <c r="F135" i="6"/>
  <c r="F121" i="6"/>
  <c r="F87" i="6"/>
  <c r="F62" i="6"/>
  <c r="F195" i="6"/>
  <c r="F165" i="6"/>
  <c r="F139" i="6"/>
  <c r="F129" i="6"/>
  <c r="F117" i="6"/>
  <c r="F66" i="6"/>
  <c r="F55" i="6"/>
  <c r="F33" i="6"/>
  <c r="F29" i="6"/>
  <c r="AA305" i="1"/>
  <c r="AA309" i="1"/>
  <c r="AE309" i="1" s="1"/>
  <c r="AA313" i="1"/>
  <c r="AA317" i="1"/>
  <c r="AA321" i="1"/>
  <c r="AA325" i="1"/>
  <c r="AA329" i="1"/>
  <c r="Y332" i="1"/>
  <c r="Y336" i="1"/>
  <c r="Y340" i="1"/>
  <c r="Y344" i="1"/>
  <c r="Y348" i="1"/>
  <c r="Y352" i="1"/>
  <c r="Y356" i="1"/>
  <c r="Y360" i="1"/>
  <c r="Y364" i="1"/>
  <c r="Y368" i="1"/>
  <c r="Y372" i="1"/>
  <c r="Y376" i="1"/>
  <c r="Y380" i="1"/>
  <c r="Y384" i="1"/>
  <c r="Y388" i="1"/>
  <c r="Y392" i="1"/>
  <c r="Y396" i="1"/>
  <c r="Y400" i="1"/>
  <c r="Y404" i="1"/>
  <c r="Y408" i="1"/>
  <c r="Y412" i="1"/>
  <c r="Y416" i="1"/>
  <c r="Y420" i="1"/>
  <c r="Y424" i="1"/>
  <c r="Y428" i="1"/>
  <c r="Y432" i="1"/>
  <c r="Y436" i="1"/>
  <c r="Y440" i="1"/>
  <c r="Y444" i="1"/>
  <c r="Y448" i="1"/>
  <c r="Y452" i="1"/>
  <c r="Y456" i="1"/>
  <c r="Y460" i="1"/>
  <c r="Y464" i="1"/>
  <c r="Y468" i="1"/>
  <c r="Y472" i="1"/>
  <c r="Y476" i="1"/>
  <c r="Y480" i="1"/>
  <c r="Y484" i="1"/>
  <c r="Y488" i="1"/>
  <c r="AA493" i="1"/>
  <c r="AA497" i="1"/>
  <c r="AA501" i="1"/>
  <c r="AA505" i="1"/>
  <c r="Y304" i="1"/>
  <c r="Y306" i="1"/>
  <c r="Y308" i="1"/>
  <c r="Y310" i="1"/>
  <c r="Y312" i="1"/>
  <c r="Y314" i="1"/>
  <c r="Y316" i="1"/>
  <c r="Y318" i="1"/>
  <c r="Y320" i="1"/>
  <c r="Y322" i="1"/>
  <c r="Y324" i="1"/>
  <c r="Y326" i="1"/>
  <c r="Y328" i="1"/>
  <c r="Y330" i="1"/>
  <c r="Y333" i="1"/>
  <c r="Y337" i="1"/>
  <c r="Y341" i="1"/>
  <c r="Y345" i="1"/>
  <c r="Y349" i="1"/>
  <c r="Y353" i="1"/>
  <c r="Y357" i="1"/>
  <c r="Y361" i="1"/>
  <c r="Y365" i="1"/>
  <c r="Y369" i="1"/>
  <c r="Y373" i="1"/>
  <c r="Y377" i="1"/>
  <c r="Y381" i="1"/>
  <c r="Y385" i="1"/>
  <c r="Y389" i="1"/>
  <c r="Y393" i="1"/>
  <c r="Y397" i="1"/>
  <c r="Y401" i="1"/>
  <c r="Y405" i="1"/>
  <c r="Y409" i="1"/>
  <c r="Y413" i="1"/>
  <c r="Y417" i="1"/>
  <c r="Y421" i="1"/>
  <c r="Y425" i="1"/>
  <c r="Y429" i="1"/>
  <c r="Y433" i="1"/>
  <c r="Y437" i="1"/>
  <c r="Y441" i="1"/>
  <c r="Y445" i="1"/>
  <c r="Y449" i="1"/>
  <c r="Y453" i="1"/>
  <c r="Y457" i="1"/>
  <c r="Y461" i="1"/>
  <c r="Y465" i="1"/>
  <c r="Y469" i="1"/>
  <c r="Y473" i="1"/>
  <c r="Y477" i="1"/>
  <c r="Y481" i="1"/>
  <c r="Y485" i="1"/>
  <c r="Y489" i="1"/>
  <c r="AA492" i="1"/>
  <c r="AA496" i="1"/>
  <c r="AA500" i="1"/>
  <c r="AA504" i="1"/>
  <c r="AA269" i="1"/>
  <c r="AA270" i="1"/>
  <c r="Y272" i="1"/>
  <c r="Y273" i="1"/>
  <c r="AA274" i="1"/>
  <c r="AE274" i="1" s="1"/>
  <c r="Y276" i="1"/>
  <c r="Y277" i="1"/>
  <c r="AA278" i="1"/>
  <c r="Y280" i="1"/>
  <c r="Y281" i="1"/>
  <c r="AA282" i="1"/>
  <c r="Y284" i="1"/>
  <c r="Y285" i="1"/>
  <c r="AA286" i="1"/>
  <c r="Y288" i="1"/>
  <c r="Y289" i="1"/>
  <c r="AA290" i="1"/>
  <c r="Y292" i="1"/>
  <c r="Y293" i="1"/>
  <c r="AA294" i="1"/>
  <c r="Y296" i="1"/>
  <c r="Y297" i="1"/>
  <c r="AA298" i="1"/>
  <c r="Y300" i="1"/>
  <c r="Y301" i="1"/>
  <c r="AA302" i="1"/>
  <c r="Y334" i="1"/>
  <c r="Y338" i="1"/>
  <c r="Y342" i="1"/>
  <c r="Y346" i="1"/>
  <c r="Y350" i="1"/>
  <c r="Y354" i="1"/>
  <c r="Y358" i="1"/>
  <c r="Y362" i="1"/>
  <c r="Y366" i="1"/>
  <c r="Y370" i="1"/>
  <c r="Y374" i="1"/>
  <c r="Y378" i="1"/>
  <c r="Y382" i="1"/>
  <c r="Y386" i="1"/>
  <c r="Y390" i="1"/>
  <c r="Y394" i="1"/>
  <c r="Y398" i="1"/>
  <c r="Y402" i="1"/>
  <c r="Y406" i="1"/>
  <c r="Y410" i="1"/>
  <c r="Y414" i="1"/>
  <c r="Y418" i="1"/>
  <c r="Y422" i="1"/>
  <c r="Y426" i="1"/>
  <c r="Y430" i="1"/>
  <c r="Y434" i="1"/>
  <c r="Y438" i="1"/>
  <c r="Y442" i="1"/>
  <c r="Y446" i="1"/>
  <c r="Y450" i="1"/>
  <c r="Y454" i="1"/>
  <c r="Y458" i="1"/>
  <c r="Y462" i="1"/>
  <c r="Y466" i="1"/>
  <c r="Y470" i="1"/>
  <c r="Y474" i="1"/>
  <c r="Y478" i="1"/>
  <c r="Y482" i="1"/>
  <c r="Y486" i="1"/>
  <c r="Y490" i="1"/>
  <c r="AA495" i="1"/>
  <c r="AA499" i="1"/>
  <c r="AA503" i="1"/>
  <c r="Y271" i="1"/>
  <c r="Y275" i="1"/>
  <c r="Y279" i="1"/>
  <c r="Y283" i="1"/>
  <c r="Y287" i="1"/>
  <c r="Y291" i="1"/>
  <c r="Y295" i="1"/>
  <c r="Y299" i="1"/>
  <c r="Y303" i="1"/>
  <c r="Y307" i="1"/>
  <c r="Y311" i="1"/>
  <c r="Y315" i="1"/>
  <c r="Y319" i="1"/>
  <c r="Y323" i="1"/>
  <c r="Y327" i="1"/>
  <c r="Y331" i="1"/>
  <c r="Y335" i="1"/>
  <c r="Y339" i="1"/>
  <c r="Y343" i="1"/>
  <c r="Y347" i="1"/>
  <c r="Y351" i="1"/>
  <c r="Y355" i="1"/>
  <c r="Y359" i="1"/>
  <c r="Y363" i="1"/>
  <c r="Y367" i="1"/>
  <c r="Y371" i="1"/>
  <c r="Y375" i="1"/>
  <c r="Y379" i="1"/>
  <c r="Y383" i="1"/>
  <c r="Y387" i="1"/>
  <c r="Y391" i="1"/>
  <c r="Y395" i="1"/>
  <c r="Y399" i="1"/>
  <c r="Y403" i="1"/>
  <c r="Y407" i="1"/>
  <c r="Y411" i="1"/>
  <c r="Y415" i="1"/>
  <c r="Y419" i="1"/>
  <c r="Y423" i="1"/>
  <c r="Y427" i="1"/>
  <c r="Y431" i="1"/>
  <c r="Y435" i="1"/>
  <c r="Y439" i="1"/>
  <c r="Y443" i="1"/>
  <c r="Y447" i="1"/>
  <c r="Y451" i="1"/>
  <c r="Y455" i="1"/>
  <c r="Y459" i="1"/>
  <c r="Y463" i="1"/>
  <c r="Y467" i="1"/>
  <c r="Y471" i="1"/>
  <c r="Y475" i="1"/>
  <c r="Y479" i="1"/>
  <c r="Y483" i="1"/>
  <c r="Y487" i="1"/>
  <c r="Y491" i="1"/>
  <c r="AA494" i="1"/>
  <c r="AA498" i="1"/>
  <c r="AA502" i="1"/>
  <c r="T223" i="1"/>
  <c r="F223" i="6" s="1"/>
  <c r="T227" i="1"/>
  <c r="F227" i="6" s="1"/>
  <c r="T237" i="1"/>
  <c r="F237" i="6" s="1"/>
  <c r="T243" i="1"/>
  <c r="F243" i="6" s="1"/>
  <c r="T247" i="1"/>
  <c r="F247" i="6" s="1"/>
  <c r="T253" i="1"/>
  <c r="F253" i="6" s="1"/>
  <c r="T261" i="1"/>
  <c r="F261" i="6" s="1"/>
  <c r="T267" i="1"/>
  <c r="F267" i="6" s="1"/>
  <c r="T300" i="1"/>
  <c r="V300" i="1" s="1"/>
  <c r="X300" i="1" s="1"/>
  <c r="Z300" i="1" s="1"/>
  <c r="AB300" i="1" s="1"/>
  <c r="T305" i="1"/>
  <c r="V305" i="1" s="1"/>
  <c r="X305" i="1" s="1"/>
  <c r="Z305" i="1" s="1"/>
  <c r="AB305" i="1" s="1"/>
  <c r="T334" i="1"/>
  <c r="V334" i="1" s="1"/>
  <c r="X334" i="1" s="1"/>
  <c r="Z334" i="1" s="1"/>
  <c r="AB334" i="1" s="1"/>
  <c r="T338" i="1"/>
  <c r="V338" i="1" s="1"/>
  <c r="X338" i="1" s="1"/>
  <c r="Z338" i="1" s="1"/>
  <c r="AB338" i="1" s="1"/>
  <c r="T342" i="1"/>
  <c r="V342" i="1" s="1"/>
  <c r="X342" i="1" s="1"/>
  <c r="Z342" i="1" s="1"/>
  <c r="AB342" i="1" s="1"/>
  <c r="T346" i="1"/>
  <c r="V346" i="1" s="1"/>
  <c r="X346" i="1" s="1"/>
  <c r="Z346" i="1" s="1"/>
  <c r="AB346" i="1" s="1"/>
  <c r="T350" i="1"/>
  <c r="V350" i="1" s="1"/>
  <c r="X350" i="1" s="1"/>
  <c r="Z350" i="1" s="1"/>
  <c r="AB350" i="1" s="1"/>
  <c r="T354" i="1"/>
  <c r="V354" i="1" s="1"/>
  <c r="X354" i="1" s="1"/>
  <c r="Z354" i="1" s="1"/>
  <c r="AB354" i="1" s="1"/>
  <c r="T358" i="1"/>
  <c r="V358" i="1" s="1"/>
  <c r="X358" i="1" s="1"/>
  <c r="Z358" i="1" s="1"/>
  <c r="AB358" i="1" s="1"/>
  <c r="T362" i="1"/>
  <c r="V362" i="1" s="1"/>
  <c r="X362" i="1" s="1"/>
  <c r="Z362" i="1" s="1"/>
  <c r="AB362" i="1" s="1"/>
  <c r="T370" i="1"/>
  <c r="V370" i="1" s="1"/>
  <c r="X370" i="1" s="1"/>
  <c r="Z370" i="1" s="1"/>
  <c r="AB370" i="1" s="1"/>
  <c r="T374" i="1"/>
  <c r="V374" i="1" s="1"/>
  <c r="X374" i="1" s="1"/>
  <c r="Z374" i="1" s="1"/>
  <c r="AB374" i="1" s="1"/>
  <c r="T378" i="1"/>
  <c r="V378" i="1" s="1"/>
  <c r="X378" i="1" s="1"/>
  <c r="Z378" i="1" s="1"/>
  <c r="AB378" i="1" s="1"/>
  <c r="T386" i="1"/>
  <c r="V386" i="1" s="1"/>
  <c r="X386" i="1" s="1"/>
  <c r="Z386" i="1" s="1"/>
  <c r="AB386" i="1" s="1"/>
  <c r="T390" i="1"/>
  <c r="V390" i="1" s="1"/>
  <c r="X390" i="1" s="1"/>
  <c r="Z390" i="1" s="1"/>
  <c r="AB390" i="1" s="1"/>
  <c r="T394" i="1"/>
  <c r="V394" i="1" s="1"/>
  <c r="X394" i="1" s="1"/>
  <c r="Z394" i="1" s="1"/>
  <c r="AB394" i="1" s="1"/>
  <c r="T402" i="1"/>
  <c r="V402" i="1" s="1"/>
  <c r="X402" i="1" s="1"/>
  <c r="Z402" i="1" s="1"/>
  <c r="AB402" i="1" s="1"/>
  <c r="T418" i="1"/>
  <c r="V418" i="1" s="1"/>
  <c r="X418" i="1" s="1"/>
  <c r="Z418" i="1" s="1"/>
  <c r="AB418" i="1" s="1"/>
  <c r="T270" i="1"/>
  <c r="V270" i="1" s="1"/>
  <c r="X270" i="1" s="1"/>
  <c r="Z270" i="1" s="1"/>
  <c r="AB270" i="1" s="1"/>
  <c r="T272" i="1"/>
  <c r="V272" i="1" s="1"/>
  <c r="X272" i="1" s="1"/>
  <c r="Z272" i="1" s="1"/>
  <c r="AB272" i="1" s="1"/>
  <c r="T274" i="1"/>
  <c r="V274" i="1" s="1"/>
  <c r="X274" i="1" s="1"/>
  <c r="Z274" i="1" s="1"/>
  <c r="AB274" i="1" s="1"/>
  <c r="T276" i="1"/>
  <c r="V276" i="1" s="1"/>
  <c r="X276" i="1" s="1"/>
  <c r="Z276" i="1" s="1"/>
  <c r="AB276" i="1" s="1"/>
  <c r="T278" i="1"/>
  <c r="V278" i="1" s="1"/>
  <c r="X278" i="1" s="1"/>
  <c r="Z278" i="1" s="1"/>
  <c r="AB278" i="1" s="1"/>
  <c r="T280" i="1"/>
  <c r="V280" i="1" s="1"/>
  <c r="X280" i="1" s="1"/>
  <c r="Z280" i="1" s="1"/>
  <c r="AB280" i="1" s="1"/>
  <c r="T282" i="1"/>
  <c r="V282" i="1" s="1"/>
  <c r="X282" i="1" s="1"/>
  <c r="Z282" i="1" s="1"/>
  <c r="AB282" i="1" s="1"/>
  <c r="T284" i="1"/>
  <c r="V284" i="1" s="1"/>
  <c r="X284" i="1" s="1"/>
  <c r="Z284" i="1" s="1"/>
  <c r="AB284" i="1" s="1"/>
  <c r="T286" i="1"/>
  <c r="V286" i="1" s="1"/>
  <c r="X286" i="1" s="1"/>
  <c r="Z286" i="1" s="1"/>
  <c r="AB286" i="1" s="1"/>
  <c r="T288" i="1"/>
  <c r="V288" i="1" s="1"/>
  <c r="X288" i="1" s="1"/>
  <c r="Z288" i="1" s="1"/>
  <c r="AB288" i="1" s="1"/>
  <c r="T294" i="1"/>
  <c r="V294" i="1" s="1"/>
  <c r="X294" i="1" s="1"/>
  <c r="Z294" i="1" s="1"/>
  <c r="AB294" i="1" s="1"/>
  <c r="T296" i="1"/>
  <c r="V296" i="1" s="1"/>
  <c r="X296" i="1" s="1"/>
  <c r="Z296" i="1" s="1"/>
  <c r="AB296" i="1" s="1"/>
  <c r="T298" i="1"/>
  <c r="V298" i="1" s="1"/>
  <c r="X298" i="1" s="1"/>
  <c r="Z298" i="1" s="1"/>
  <c r="AB298" i="1" s="1"/>
  <c r="T319" i="1"/>
  <c r="V319" i="1" s="1"/>
  <c r="X319" i="1" s="1"/>
  <c r="Z319" i="1" s="1"/>
  <c r="AB319" i="1" s="1"/>
  <c r="T327" i="1"/>
  <c r="V327" i="1" s="1"/>
  <c r="X327" i="1" s="1"/>
  <c r="Z327" i="1" s="1"/>
  <c r="AB327" i="1" s="1"/>
  <c r="T331" i="1"/>
  <c r="V331" i="1" s="1"/>
  <c r="X331" i="1" s="1"/>
  <c r="Z331" i="1" s="1"/>
  <c r="AB331" i="1" s="1"/>
  <c r="T335" i="1"/>
  <c r="V335" i="1" s="1"/>
  <c r="X335" i="1" s="1"/>
  <c r="Z335" i="1" s="1"/>
  <c r="AB335" i="1" s="1"/>
  <c r="T339" i="1"/>
  <c r="V339" i="1" s="1"/>
  <c r="X339" i="1" s="1"/>
  <c r="Z339" i="1" s="1"/>
  <c r="AB339" i="1" s="1"/>
  <c r="T351" i="1"/>
  <c r="V351" i="1" s="1"/>
  <c r="X351" i="1" s="1"/>
  <c r="Z351" i="1" s="1"/>
  <c r="AB351" i="1" s="1"/>
  <c r="T355" i="1"/>
  <c r="V355" i="1" s="1"/>
  <c r="X355" i="1" s="1"/>
  <c r="Z355" i="1" s="1"/>
  <c r="AB355" i="1" s="1"/>
  <c r="T363" i="1"/>
  <c r="V363" i="1" s="1"/>
  <c r="X363" i="1" s="1"/>
  <c r="Z363" i="1" s="1"/>
  <c r="AB363" i="1" s="1"/>
  <c r="T367" i="1"/>
  <c r="V367" i="1" s="1"/>
  <c r="X367" i="1" s="1"/>
  <c r="Z367" i="1" s="1"/>
  <c r="AB367" i="1" s="1"/>
  <c r="T371" i="1"/>
  <c r="V371" i="1" s="1"/>
  <c r="X371" i="1" s="1"/>
  <c r="Z371" i="1" s="1"/>
  <c r="AB371" i="1" s="1"/>
  <c r="T379" i="1"/>
  <c r="V379" i="1" s="1"/>
  <c r="X379" i="1" s="1"/>
  <c r="Z379" i="1" s="1"/>
  <c r="AB379" i="1" s="1"/>
  <c r="T383" i="1"/>
  <c r="V383" i="1" s="1"/>
  <c r="X383" i="1" s="1"/>
  <c r="Z383" i="1" s="1"/>
  <c r="AB383" i="1" s="1"/>
  <c r="T407" i="1"/>
  <c r="V407" i="1" s="1"/>
  <c r="X407" i="1" s="1"/>
  <c r="Z407" i="1" s="1"/>
  <c r="AB407" i="1" s="1"/>
  <c r="T411" i="1"/>
  <c r="V411" i="1" s="1"/>
  <c r="X411" i="1" s="1"/>
  <c r="Z411" i="1" s="1"/>
  <c r="AB411" i="1" s="1"/>
  <c r="T415" i="1"/>
  <c r="V415" i="1" s="1"/>
  <c r="X415" i="1" s="1"/>
  <c r="Z415" i="1" s="1"/>
  <c r="AB415" i="1" s="1"/>
  <c r="T419" i="1"/>
  <c r="V419" i="1" s="1"/>
  <c r="X419" i="1" s="1"/>
  <c r="Z419" i="1" s="1"/>
  <c r="AB419" i="1" s="1"/>
  <c r="T198" i="1"/>
  <c r="F198" i="6" s="1"/>
  <c r="T225" i="1"/>
  <c r="F225" i="6" s="1"/>
  <c r="T229" i="1"/>
  <c r="F229" i="6" s="1"/>
  <c r="T241" i="1"/>
  <c r="F241" i="6" s="1"/>
  <c r="T245" i="1"/>
  <c r="F245" i="6" s="1"/>
  <c r="T250" i="1"/>
  <c r="F250" i="6" s="1"/>
  <c r="T263" i="1"/>
  <c r="F263" i="6" s="1"/>
  <c r="T301" i="1"/>
  <c r="V301" i="1" s="1"/>
  <c r="X301" i="1" s="1"/>
  <c r="Z301" i="1" s="1"/>
  <c r="AB301" i="1" s="1"/>
  <c r="T304" i="1"/>
  <c r="V304" i="1" s="1"/>
  <c r="X304" i="1" s="1"/>
  <c r="Z304" i="1" s="1"/>
  <c r="AB304" i="1" s="1"/>
  <c r="T309" i="1"/>
  <c r="V309" i="1" s="1"/>
  <c r="X309" i="1" s="1"/>
  <c r="Z309" i="1" s="1"/>
  <c r="AB309" i="1" s="1"/>
  <c r="T340" i="1"/>
  <c r="V340" i="1" s="1"/>
  <c r="X340" i="1" s="1"/>
  <c r="Z340" i="1" s="1"/>
  <c r="AB340" i="1" s="1"/>
  <c r="T348" i="1"/>
  <c r="V348" i="1" s="1"/>
  <c r="X348" i="1" s="1"/>
  <c r="Z348" i="1" s="1"/>
  <c r="AB348" i="1" s="1"/>
  <c r="T356" i="1"/>
  <c r="V356" i="1" s="1"/>
  <c r="X356" i="1" s="1"/>
  <c r="Z356" i="1" s="1"/>
  <c r="AB356" i="1" s="1"/>
  <c r="T364" i="1"/>
  <c r="V364" i="1" s="1"/>
  <c r="X364" i="1" s="1"/>
  <c r="Z364" i="1" s="1"/>
  <c r="AB364" i="1" s="1"/>
  <c r="T372" i="1"/>
  <c r="V372" i="1" s="1"/>
  <c r="X372" i="1" s="1"/>
  <c r="Z372" i="1" s="1"/>
  <c r="AB372" i="1" s="1"/>
  <c r="T380" i="1"/>
  <c r="V380" i="1" s="1"/>
  <c r="X380" i="1" s="1"/>
  <c r="Z380" i="1" s="1"/>
  <c r="AB380" i="1" s="1"/>
  <c r="T388" i="1"/>
  <c r="V388" i="1" s="1"/>
  <c r="X388" i="1" s="1"/>
  <c r="Z388" i="1" s="1"/>
  <c r="AB388" i="1" s="1"/>
  <c r="T396" i="1"/>
  <c r="V396" i="1" s="1"/>
  <c r="X396" i="1" s="1"/>
  <c r="Z396" i="1" s="1"/>
  <c r="AB396" i="1" s="1"/>
  <c r="T201" i="1"/>
  <c r="F201" i="6" s="1"/>
  <c r="T220" i="1"/>
  <c r="F220" i="6" s="1"/>
  <c r="T236" i="1"/>
  <c r="F236" i="6" s="1"/>
  <c r="T269" i="1"/>
  <c r="V269" i="1" s="1"/>
  <c r="X269" i="1" s="1"/>
  <c r="T277" i="1"/>
  <c r="V277" i="1" s="1"/>
  <c r="X277" i="1" s="1"/>
  <c r="T285" i="1"/>
  <c r="V285" i="1" s="1"/>
  <c r="X285" i="1" s="1"/>
  <c r="T289" i="1"/>
  <c r="V289" i="1" s="1"/>
  <c r="X289" i="1" s="1"/>
  <c r="T293" i="1"/>
  <c r="V293" i="1" s="1"/>
  <c r="X293" i="1" s="1"/>
  <c r="T297" i="1"/>
  <c r="V297" i="1" s="1"/>
  <c r="X297" i="1" s="1"/>
  <c r="T302" i="1"/>
  <c r="V302" i="1" s="1"/>
  <c r="X302" i="1" s="1"/>
  <c r="T313" i="1"/>
  <c r="V313" i="1" s="1"/>
  <c r="X313" i="1" s="1"/>
  <c r="T321" i="1"/>
  <c r="V321" i="1" s="1"/>
  <c r="X321" i="1" s="1"/>
  <c r="T325" i="1"/>
  <c r="V325" i="1" s="1"/>
  <c r="X325" i="1" s="1"/>
  <c r="T329" i="1"/>
  <c r="V329" i="1" s="1"/>
  <c r="X329" i="1" s="1"/>
  <c r="T333" i="1"/>
  <c r="V333" i="1" s="1"/>
  <c r="X333" i="1" s="1"/>
  <c r="T337" i="1"/>
  <c r="V337" i="1" s="1"/>
  <c r="X337" i="1" s="1"/>
  <c r="T341" i="1"/>
  <c r="V341" i="1" s="1"/>
  <c r="X341" i="1" s="1"/>
  <c r="T353" i="1"/>
  <c r="V353" i="1" s="1"/>
  <c r="X353" i="1" s="1"/>
  <c r="T357" i="1"/>
  <c r="F357" i="6" s="1"/>
  <c r="T365" i="1"/>
  <c r="V365" i="1" s="1"/>
  <c r="X365" i="1" s="1"/>
  <c r="T369" i="1"/>
  <c r="V369" i="1" s="1"/>
  <c r="X369" i="1" s="1"/>
  <c r="T373" i="1"/>
  <c r="V373" i="1" s="1"/>
  <c r="X373" i="1" s="1"/>
  <c r="T381" i="1"/>
  <c r="V381" i="1" s="1"/>
  <c r="X381" i="1" s="1"/>
  <c r="T405" i="1"/>
  <c r="V405" i="1" s="1"/>
  <c r="X405" i="1" s="1"/>
  <c r="T409" i="1"/>
  <c r="V409" i="1" s="1"/>
  <c r="X409" i="1" s="1"/>
  <c r="T413" i="1"/>
  <c r="V413" i="1" s="1"/>
  <c r="X413" i="1" s="1"/>
  <c r="T417" i="1"/>
  <c r="V417" i="1" s="1"/>
  <c r="X417" i="1" s="1"/>
  <c r="T421" i="1"/>
  <c r="V421" i="1" s="1"/>
  <c r="X421" i="1" s="1"/>
  <c r="V447" i="1"/>
  <c r="X447" i="1" s="1"/>
  <c r="Z447" i="1" s="1"/>
  <c r="AB447" i="1" s="1"/>
  <c r="V449" i="1"/>
  <c r="X449" i="1" s="1"/>
  <c r="Z449" i="1" s="1"/>
  <c r="AB449" i="1" s="1"/>
  <c r="V455" i="1"/>
  <c r="X455" i="1" s="1"/>
  <c r="Z455" i="1" s="1"/>
  <c r="AB455" i="1" s="1"/>
  <c r="V457" i="1"/>
  <c r="X457" i="1" s="1"/>
  <c r="Z457" i="1" s="1"/>
  <c r="AB457" i="1" s="1"/>
  <c r="V459" i="1"/>
  <c r="X459" i="1" s="1"/>
  <c r="Z459" i="1" s="1"/>
  <c r="AB459" i="1" s="1"/>
  <c r="V463" i="1"/>
  <c r="X463" i="1" s="1"/>
  <c r="Z463" i="1" s="1"/>
  <c r="AB463" i="1" s="1"/>
  <c r="V465" i="1"/>
  <c r="X465" i="1" s="1"/>
  <c r="Z465" i="1" s="1"/>
  <c r="AB465" i="1" s="1"/>
  <c r="V485" i="1"/>
  <c r="X485" i="1" s="1"/>
  <c r="Z485" i="1" s="1"/>
  <c r="AB485" i="1" s="1"/>
  <c r="V491" i="1"/>
  <c r="X491" i="1" s="1"/>
  <c r="Z491" i="1" s="1"/>
  <c r="AB491" i="1" s="1"/>
  <c r="T420" i="1"/>
  <c r="V420" i="1" s="1"/>
  <c r="X420" i="1" s="1"/>
  <c r="Z420" i="1" s="1"/>
  <c r="AB420" i="1" s="1"/>
  <c r="T430" i="1"/>
  <c r="V430" i="1" s="1"/>
  <c r="X430" i="1" s="1"/>
  <c r="T434" i="1"/>
  <c r="V434" i="1" s="1"/>
  <c r="X434" i="1" s="1"/>
  <c r="Z434" i="1" s="1"/>
  <c r="AB434" i="1" s="1"/>
  <c r="T446" i="1"/>
  <c r="V446" i="1" s="1"/>
  <c r="X446" i="1" s="1"/>
  <c r="T462" i="1"/>
  <c r="V462" i="1" s="1"/>
  <c r="X462" i="1" s="1"/>
  <c r="Z462" i="1" s="1"/>
  <c r="AB462" i="1" s="1"/>
  <c r="T466" i="1"/>
  <c r="V466" i="1" s="1"/>
  <c r="X466" i="1" s="1"/>
  <c r="T468" i="1"/>
  <c r="V468" i="1" s="1"/>
  <c r="X468" i="1" s="1"/>
  <c r="Z468" i="1" s="1"/>
  <c r="AB468" i="1" s="1"/>
  <c r="T470" i="1"/>
  <c r="V470" i="1" s="1"/>
  <c r="X470" i="1" s="1"/>
  <c r="T478" i="1"/>
  <c r="V478" i="1" s="1"/>
  <c r="X478" i="1" s="1"/>
  <c r="Z478" i="1" s="1"/>
  <c r="AB478" i="1" s="1"/>
  <c r="T484" i="1"/>
  <c r="V484" i="1" s="1"/>
  <c r="X484" i="1" s="1"/>
  <c r="Y264" i="1"/>
  <c r="Y260" i="1"/>
  <c r="AI260" i="1"/>
  <c r="AA257" i="1"/>
  <c r="Y254" i="1"/>
  <c r="Y247" i="1"/>
  <c r="AI247" i="1"/>
  <c r="Y267" i="1"/>
  <c r="AI267" i="1"/>
  <c r="Y262" i="1"/>
  <c r="Y268" i="1"/>
  <c r="AA265" i="1"/>
  <c r="AA261" i="1"/>
  <c r="AC261" i="1"/>
  <c r="Y256" i="1"/>
  <c r="Y255" i="1"/>
  <c r="AA244" i="1"/>
  <c r="Y266" i="1"/>
  <c r="Y263" i="1"/>
  <c r="Y259" i="1"/>
  <c r="Y258" i="1"/>
  <c r="Y251" i="1"/>
  <c r="AI261" i="1"/>
  <c r="AI245" i="1"/>
  <c r="Y243" i="1"/>
  <c r="AI243" i="1"/>
  <c r="Y242" i="1"/>
  <c r="AA241" i="1"/>
  <c r="Y233" i="1"/>
  <c r="Y231" i="1"/>
  <c r="Y230" i="1"/>
  <c r="Y228" i="1"/>
  <c r="Y225" i="1"/>
  <c r="AI225" i="1"/>
  <c r="Y222" i="1"/>
  <c r="Y219" i="1"/>
  <c r="Y213" i="1"/>
  <c r="Y212" i="1"/>
  <c r="Y209" i="1"/>
  <c r="Y208" i="1"/>
  <c r="Y205" i="1"/>
  <c r="Y204" i="1"/>
  <c r="Y202" i="1"/>
  <c r="AA198" i="1"/>
  <c r="Y197" i="1"/>
  <c r="Y193" i="1"/>
  <c r="Y250" i="1"/>
  <c r="Y246" i="1"/>
  <c r="AC245" i="1"/>
  <c r="Y239" i="1"/>
  <c r="AI237" i="1"/>
  <c r="Y237" i="1"/>
  <c r="Y232" i="1"/>
  <c r="Y229" i="1"/>
  <c r="AI229" i="1"/>
  <c r="AI223" i="1"/>
  <c r="Y223" i="1"/>
  <c r="Y215" i="1"/>
  <c r="Y201" i="1"/>
  <c r="Y191" i="1"/>
  <c r="Y188" i="1"/>
  <c r="AA253" i="1"/>
  <c r="AA252" i="1"/>
  <c r="AE252" i="1" s="1"/>
  <c r="AA248" i="1"/>
  <c r="Y240" i="1"/>
  <c r="Y236" i="1"/>
  <c r="AI227" i="1"/>
  <c r="Y227" i="1"/>
  <c r="Y220" i="1"/>
  <c r="Y217" i="1"/>
  <c r="Y216" i="1"/>
  <c r="Y214" i="1"/>
  <c r="Y211" i="1"/>
  <c r="Y210" i="1"/>
  <c r="Y207" i="1"/>
  <c r="Y206" i="1"/>
  <c r="Y203" i="1"/>
  <c r="Y196" i="1"/>
  <c r="Y192" i="1"/>
  <c r="Y249" i="1"/>
  <c r="Y238" i="1"/>
  <c r="Y235" i="1"/>
  <c r="Y234" i="1"/>
  <c r="Y226" i="1"/>
  <c r="Y224" i="1"/>
  <c r="Y221" i="1"/>
  <c r="Y218" i="1"/>
  <c r="Y200" i="1"/>
  <c r="Y194" i="1"/>
  <c r="Y185" i="1"/>
  <c r="Y181" i="1"/>
  <c r="Y180" i="1"/>
  <c r="Y178" i="1"/>
  <c r="Y174" i="1"/>
  <c r="Y170" i="1"/>
  <c r="Y164" i="1"/>
  <c r="Y159" i="1"/>
  <c r="Y158" i="1"/>
  <c r="Y156" i="1"/>
  <c r="Y154" i="1"/>
  <c r="Y148" i="1"/>
  <c r="Y145" i="1"/>
  <c r="Y137" i="1"/>
  <c r="AI137" i="1"/>
  <c r="Y199" i="1"/>
  <c r="AA186" i="1"/>
  <c r="Y179" i="1"/>
  <c r="Y175" i="1"/>
  <c r="Y173" i="1"/>
  <c r="Y171" i="1"/>
  <c r="Y166" i="1"/>
  <c r="Y165" i="1"/>
  <c r="Y162" i="1"/>
  <c r="Y160" i="1"/>
  <c r="Y157" i="1"/>
  <c r="Y150" i="1"/>
  <c r="Y184" i="1"/>
  <c r="Y168" i="1"/>
  <c r="Y167" i="1"/>
  <c r="Y161" i="1"/>
  <c r="AA146" i="1"/>
  <c r="Y144" i="1"/>
  <c r="AA141" i="1"/>
  <c r="Y187" i="1"/>
  <c r="Y182" i="1"/>
  <c r="Y177" i="1"/>
  <c r="Y176" i="1"/>
  <c r="Y172" i="1"/>
  <c r="Y169" i="1"/>
  <c r="Y163" i="1"/>
  <c r="Y155" i="1"/>
  <c r="Y153" i="1"/>
  <c r="Y149" i="1"/>
  <c r="Y147" i="1"/>
  <c r="AA142" i="1"/>
  <c r="Y138" i="1"/>
  <c r="AA152" i="1"/>
  <c r="Y134" i="1"/>
  <c r="Y131" i="1"/>
  <c r="AI131" i="1"/>
  <c r="Y130" i="1"/>
  <c r="Y125" i="1"/>
  <c r="Y135" i="1"/>
  <c r="Y128" i="1"/>
  <c r="AA127" i="1"/>
  <c r="AA126" i="1"/>
  <c r="AA120" i="1"/>
  <c r="AD120" i="1" s="1"/>
  <c r="AA151" i="1"/>
  <c r="Y140" i="1"/>
  <c r="AE139" i="1"/>
  <c r="Y136" i="1"/>
  <c r="Y133" i="1"/>
  <c r="Y132" i="1"/>
  <c r="Y129" i="1"/>
  <c r="Y121" i="1"/>
  <c r="Y119" i="1"/>
  <c r="AI119" i="1"/>
  <c r="Y143" i="1"/>
  <c r="AC139" i="1"/>
  <c r="AN139" i="1" s="1"/>
  <c r="Y124" i="1"/>
  <c r="Y123" i="1"/>
  <c r="Y118" i="1"/>
  <c r="Y117" i="1"/>
  <c r="AA122" i="1"/>
  <c r="Y116" i="1"/>
  <c r="V20" i="1"/>
  <c r="X20" i="1" s="1"/>
  <c r="V66" i="1"/>
  <c r="X66" i="1" s="1"/>
  <c r="V28" i="1"/>
  <c r="X28" i="1" s="1"/>
  <c r="U71" i="1"/>
  <c r="W71" i="1" s="1"/>
  <c r="F71" i="6"/>
  <c r="F480" i="6"/>
  <c r="V41" i="1"/>
  <c r="X41" i="1" s="1"/>
  <c r="V36" i="1"/>
  <c r="X36" i="1" s="1"/>
  <c r="V49" i="1"/>
  <c r="X49" i="1" s="1"/>
  <c r="V48" i="1"/>
  <c r="V46" i="1"/>
  <c r="X46" i="1" s="1"/>
  <c r="V45" i="1"/>
  <c r="X45" i="1" s="1"/>
  <c r="V40" i="1"/>
  <c r="X40" i="1" s="1"/>
  <c r="V39" i="1"/>
  <c r="X39" i="1" s="1"/>
  <c r="V175" i="1"/>
  <c r="X175" i="1" s="1"/>
  <c r="Z175" i="1" s="1"/>
  <c r="AB175" i="1" s="1"/>
  <c r="V25" i="1"/>
  <c r="X25" i="1" s="1"/>
  <c r="V492" i="1"/>
  <c r="X492" i="1" s="1"/>
  <c r="V494" i="1"/>
  <c r="X494" i="1" s="1"/>
  <c r="V498" i="1"/>
  <c r="X498" i="1" s="1"/>
  <c r="V500" i="1"/>
  <c r="X500" i="1" s="1"/>
  <c r="V502" i="1"/>
  <c r="X502" i="1" s="1"/>
  <c r="V479" i="1"/>
  <c r="X479" i="1" s="1"/>
  <c r="Z479" i="1" s="1"/>
  <c r="AB479" i="1" s="1"/>
  <c r="V481" i="1"/>
  <c r="X481" i="1" s="1"/>
  <c r="Z481" i="1" s="1"/>
  <c r="AB481" i="1" s="1"/>
  <c r="V483" i="1"/>
  <c r="X483" i="1" s="1"/>
  <c r="Z483" i="1" s="1"/>
  <c r="AB483" i="1" s="1"/>
  <c r="F310" i="6"/>
  <c r="F328" i="6"/>
  <c r="F379" i="6"/>
  <c r="F395" i="6"/>
  <c r="F447" i="6"/>
  <c r="V154" i="1"/>
  <c r="X154" i="1" s="1"/>
  <c r="Z154" i="1" s="1"/>
  <c r="AB154" i="1" s="1"/>
  <c r="V168" i="1"/>
  <c r="X168" i="1" s="1"/>
  <c r="Z168" i="1" s="1"/>
  <c r="AB168" i="1" s="1"/>
  <c r="V189" i="1"/>
  <c r="X189" i="1" s="1"/>
  <c r="V38" i="1"/>
  <c r="F285" i="6"/>
  <c r="F301" i="6"/>
  <c r="F347" i="6"/>
  <c r="F356" i="6"/>
  <c r="F428" i="6"/>
  <c r="F434" i="6"/>
  <c r="V54" i="1"/>
  <c r="X54" i="1" s="1"/>
  <c r="V119" i="1"/>
  <c r="X119" i="1" s="1"/>
  <c r="Z119" i="1" s="1"/>
  <c r="AB119" i="1" s="1"/>
  <c r="V162" i="1"/>
  <c r="X162" i="1" s="1"/>
  <c r="Z162" i="1" s="1"/>
  <c r="AB162" i="1" s="1"/>
  <c r="V179" i="1"/>
  <c r="X179" i="1" s="1"/>
  <c r="Z179" i="1" s="1"/>
  <c r="AB179" i="1" s="1"/>
  <c r="V192" i="1"/>
  <c r="X192" i="1" s="1"/>
  <c r="Z192" i="1" s="1"/>
  <c r="AB192" i="1" s="1"/>
  <c r="V252" i="1"/>
  <c r="X252" i="1" s="1"/>
  <c r="Z252" i="1" s="1"/>
  <c r="AB252" i="1" s="1"/>
  <c r="V131" i="1"/>
  <c r="X131" i="1" s="1"/>
  <c r="Z131" i="1" s="1"/>
  <c r="AB131" i="1" s="1"/>
  <c r="V120" i="1"/>
  <c r="X120" i="1" s="1"/>
  <c r="Z120" i="1" s="1"/>
  <c r="AB120" i="1" s="1"/>
  <c r="F280" i="6"/>
  <c r="F288" i="6"/>
  <c r="F296" i="6"/>
  <c r="F338" i="6"/>
  <c r="F340" i="6"/>
  <c r="F424" i="6"/>
  <c r="F453" i="6"/>
  <c r="F459" i="6"/>
  <c r="F475" i="6"/>
  <c r="F479" i="6"/>
  <c r="F483" i="6"/>
  <c r="F271" i="6"/>
  <c r="F435" i="6"/>
  <c r="V103" i="1"/>
  <c r="X103" i="1" s="1"/>
  <c r="AE261" i="1"/>
  <c r="Z40" i="1"/>
  <c r="AB40" i="1" s="1"/>
  <c r="V137" i="1"/>
  <c r="X137" i="1" s="1"/>
  <c r="Z137" i="1" s="1"/>
  <c r="AB137" i="1" s="1"/>
  <c r="V260" i="1"/>
  <c r="X260" i="1" s="1"/>
  <c r="Z260" i="1" s="1"/>
  <c r="AB260" i="1" s="1"/>
  <c r="V239" i="1"/>
  <c r="X239" i="1" s="1"/>
  <c r="V167" i="1"/>
  <c r="X167" i="1" s="1"/>
  <c r="V151" i="1"/>
  <c r="X151" i="1" s="1"/>
  <c r="V143" i="1"/>
  <c r="X143" i="1" s="1"/>
  <c r="Z143" i="1" s="1"/>
  <c r="AB143" i="1" s="1"/>
  <c r="V91" i="1"/>
  <c r="X91" i="1" s="1"/>
  <c r="V90" i="1"/>
  <c r="X90" i="1" s="1"/>
  <c r="V87" i="1"/>
  <c r="X87" i="1" s="1"/>
  <c r="V73" i="1"/>
  <c r="X73" i="1" s="1"/>
  <c r="F332" i="6"/>
  <c r="F355" i="6"/>
  <c r="F388" i="6"/>
  <c r="F408" i="6"/>
  <c r="F429" i="6"/>
  <c r="V473" i="1"/>
  <c r="X473" i="1" s="1"/>
  <c r="F476" i="6"/>
  <c r="V493" i="1"/>
  <c r="X493" i="1" s="1"/>
  <c r="V495" i="1"/>
  <c r="X495" i="1" s="1"/>
  <c r="V497" i="1"/>
  <c r="X497" i="1" s="1"/>
  <c r="V499" i="1"/>
  <c r="X499" i="1" s="1"/>
  <c r="V501" i="1"/>
  <c r="X501" i="1" s="1"/>
  <c r="V503" i="1"/>
  <c r="X503" i="1" s="1"/>
  <c r="V505" i="1"/>
  <c r="X505" i="1" s="1"/>
  <c r="F277" i="6"/>
  <c r="V281" i="1"/>
  <c r="X281" i="1" s="1"/>
  <c r="Z281" i="1" s="1"/>
  <c r="AB281" i="1" s="1"/>
  <c r="V283" i="1"/>
  <c r="X283" i="1" s="1"/>
  <c r="F304" i="6"/>
  <c r="F348" i="6"/>
  <c r="F350" i="6"/>
  <c r="F363" i="6"/>
  <c r="F436" i="6"/>
  <c r="F440" i="6"/>
  <c r="F463" i="6"/>
  <c r="F305" i="6"/>
  <c r="F311" i="6"/>
  <c r="F313" i="6"/>
  <c r="F335" i="6"/>
  <c r="F370" i="6"/>
  <c r="F372" i="6"/>
  <c r="F374" i="6"/>
  <c r="F403" i="6"/>
  <c r="F407" i="6"/>
  <c r="F415" i="6"/>
  <c r="F450" i="6"/>
  <c r="F452" i="6"/>
  <c r="F454" i="6"/>
  <c r="F468" i="6"/>
  <c r="F470" i="6"/>
  <c r="F485" i="6"/>
  <c r="F491" i="6"/>
  <c r="V171" i="1"/>
  <c r="X171" i="1" s="1"/>
  <c r="Z171" i="1" s="1"/>
  <c r="AB171" i="1" s="1"/>
  <c r="V157" i="1"/>
  <c r="X157" i="1" s="1"/>
  <c r="V156" i="1"/>
  <c r="X156" i="1" s="1"/>
  <c r="Z156" i="1" s="1"/>
  <c r="AB156" i="1" s="1"/>
  <c r="V145" i="1"/>
  <c r="X145" i="1" s="1"/>
  <c r="V109" i="1"/>
  <c r="X109" i="1" s="1"/>
  <c r="V86" i="1"/>
  <c r="X86" i="1" s="1"/>
  <c r="V27" i="1"/>
  <c r="X27" i="1" s="1"/>
  <c r="AD139" i="1"/>
  <c r="V116" i="1"/>
  <c r="X116" i="1" s="1"/>
  <c r="V265" i="1"/>
  <c r="X265" i="1" s="1"/>
  <c r="Z265" i="1" s="1"/>
  <c r="AB265" i="1" s="1"/>
  <c r="V207" i="1"/>
  <c r="X207" i="1" s="1"/>
  <c r="Z207" i="1" s="1"/>
  <c r="AB207" i="1" s="1"/>
  <c r="V203" i="1"/>
  <c r="X203" i="1" s="1"/>
  <c r="Z203" i="1" s="1"/>
  <c r="AB203" i="1" s="1"/>
  <c r="AH139" i="1"/>
  <c r="V124" i="1"/>
  <c r="X124" i="1" s="1"/>
  <c r="Z124" i="1" s="1"/>
  <c r="AB124" i="1" s="1"/>
  <c r="V92" i="1"/>
  <c r="X92" i="1" s="1"/>
  <c r="V63" i="1"/>
  <c r="X63" i="1" s="1"/>
  <c r="V62" i="1"/>
  <c r="X62" i="1" s="1"/>
  <c r="V61" i="1"/>
  <c r="X61" i="1" s="1"/>
  <c r="V60" i="1"/>
  <c r="X60" i="1" s="1"/>
  <c r="V59" i="1"/>
  <c r="X59" i="1" s="1"/>
  <c r="V58" i="1"/>
  <c r="X58" i="1" s="1"/>
  <c r="V57" i="1"/>
  <c r="X57" i="1" s="1"/>
  <c r="V50" i="1"/>
  <c r="X50" i="1" s="1"/>
  <c r="V34" i="1"/>
  <c r="X34" i="1" s="1"/>
  <c r="V31" i="1"/>
  <c r="X31" i="1" s="1"/>
  <c r="V23" i="1"/>
  <c r="X23" i="1" s="1"/>
  <c r="V255" i="1"/>
  <c r="X255" i="1" s="1"/>
  <c r="V249" i="1"/>
  <c r="X249" i="1" s="1"/>
  <c r="V186" i="1"/>
  <c r="X186" i="1" s="1"/>
  <c r="V205" i="1"/>
  <c r="X205" i="1" s="1"/>
  <c r="V128" i="1"/>
  <c r="X128" i="1" s="1"/>
  <c r="V102" i="1"/>
  <c r="X102" i="1" s="1"/>
  <c r="V53" i="1"/>
  <c r="X53" i="1" s="1"/>
  <c r="F262" i="6"/>
  <c r="V262" i="1"/>
  <c r="X262" i="1" s="1"/>
  <c r="Z262" i="1" s="1"/>
  <c r="AB262" i="1" s="1"/>
  <c r="V306" i="1"/>
  <c r="X306" i="1" s="1"/>
  <c r="V308" i="1"/>
  <c r="X308" i="1" s="1"/>
  <c r="Z308" i="1" s="1"/>
  <c r="AB308" i="1" s="1"/>
  <c r="V310" i="1"/>
  <c r="X310" i="1" s="1"/>
  <c r="V312" i="1"/>
  <c r="X312" i="1" s="1"/>
  <c r="Z312" i="1" s="1"/>
  <c r="AB312" i="1" s="1"/>
  <c r="V422" i="1"/>
  <c r="X422" i="1" s="1"/>
  <c r="F279" i="6"/>
  <c r="F308" i="6"/>
  <c r="F316" i="6"/>
  <c r="F318" i="6"/>
  <c r="F344" i="6"/>
  <c r="F359" i="6"/>
  <c r="F384" i="6"/>
  <c r="F391" i="6"/>
  <c r="V397" i="1"/>
  <c r="X397" i="1" s="1"/>
  <c r="Z397" i="1" s="1"/>
  <c r="AB397" i="1" s="1"/>
  <c r="V401" i="1"/>
  <c r="X401" i="1" s="1"/>
  <c r="F404" i="6"/>
  <c r="F406" i="6"/>
  <c r="F418" i="6"/>
  <c r="F422" i="6"/>
  <c r="F467" i="6"/>
  <c r="F487" i="6"/>
  <c r="V489" i="1"/>
  <c r="X489" i="1" s="1"/>
  <c r="V202" i="1"/>
  <c r="X202" i="1" s="1"/>
  <c r="Z202" i="1" s="1"/>
  <c r="AB202" i="1" s="1"/>
  <c r="V232" i="1"/>
  <c r="X232" i="1" s="1"/>
  <c r="V314" i="1"/>
  <c r="X314" i="1" s="1"/>
  <c r="Z314" i="1" s="1"/>
  <c r="AB314" i="1" s="1"/>
  <c r="V316" i="1"/>
  <c r="X316" i="1" s="1"/>
  <c r="V318" i="1"/>
  <c r="X318" i="1" s="1"/>
  <c r="Z318" i="1" s="1"/>
  <c r="AB318" i="1" s="1"/>
  <c r="V404" i="1"/>
  <c r="X404" i="1" s="1"/>
  <c r="F492" i="6"/>
  <c r="F494" i="6"/>
  <c r="F496" i="6"/>
  <c r="F498" i="6"/>
  <c r="F500" i="6"/>
  <c r="V214" i="1"/>
  <c r="X214" i="1" s="1"/>
  <c r="V322" i="1"/>
  <c r="X322" i="1" s="1"/>
  <c r="Z322" i="1" s="1"/>
  <c r="AB322" i="1" s="1"/>
  <c r="V324" i="1"/>
  <c r="X324" i="1" s="1"/>
  <c r="V326" i="1"/>
  <c r="X326" i="1" s="1"/>
  <c r="Z326" i="1" s="1"/>
  <c r="AB326" i="1" s="1"/>
  <c r="V330" i="1"/>
  <c r="X330" i="1" s="1"/>
  <c r="V332" i="1"/>
  <c r="X332" i="1" s="1"/>
  <c r="Z332" i="1" s="1"/>
  <c r="AB332" i="1" s="1"/>
  <c r="V437" i="1"/>
  <c r="X437" i="1" s="1"/>
  <c r="V439" i="1"/>
  <c r="X439" i="1" s="1"/>
  <c r="Z439" i="1" s="1"/>
  <c r="AB439" i="1" s="1"/>
  <c r="V441" i="1"/>
  <c r="X441" i="1" s="1"/>
  <c r="F273" i="6"/>
  <c r="V275" i="1"/>
  <c r="X275" i="1" s="1"/>
  <c r="F290" i="6"/>
  <c r="V292" i="1"/>
  <c r="X292" i="1" s="1"/>
  <c r="F298" i="6"/>
  <c r="F319" i="6"/>
  <c r="F325" i="6"/>
  <c r="F331" i="6"/>
  <c r="F339" i="6"/>
  <c r="V349" i="1"/>
  <c r="X349" i="1" s="1"/>
  <c r="F354" i="6"/>
  <c r="F367" i="6"/>
  <c r="F373" i="6"/>
  <c r="F390" i="6"/>
  <c r="F423" i="6"/>
  <c r="F427" i="6"/>
  <c r="V429" i="1"/>
  <c r="X429" i="1" s="1"/>
  <c r="F431" i="6"/>
  <c r="V433" i="1"/>
  <c r="X433" i="1" s="1"/>
  <c r="F444" i="6"/>
  <c r="F446" i="6"/>
  <c r="F456" i="6"/>
  <c r="F460" i="6"/>
  <c r="F469" i="6"/>
  <c r="V477" i="1"/>
  <c r="X477" i="1" s="1"/>
  <c r="V385" i="1"/>
  <c r="X385" i="1" s="1"/>
  <c r="V387" i="1"/>
  <c r="X387" i="1" s="1"/>
  <c r="V395" i="1"/>
  <c r="X395" i="1" s="1"/>
  <c r="V406" i="1"/>
  <c r="X406" i="1" s="1"/>
  <c r="V410" i="1"/>
  <c r="X410" i="1" s="1"/>
  <c r="V412" i="1"/>
  <c r="X412" i="1" s="1"/>
  <c r="V423" i="1"/>
  <c r="X423" i="1" s="1"/>
  <c r="V425" i="1"/>
  <c r="X425" i="1" s="1"/>
  <c r="V427" i="1"/>
  <c r="X427" i="1" s="1"/>
  <c r="V450" i="1"/>
  <c r="X450" i="1" s="1"/>
  <c r="V452" i="1"/>
  <c r="X452" i="1" s="1"/>
  <c r="V454" i="1"/>
  <c r="X454" i="1" s="1"/>
  <c r="V469" i="1"/>
  <c r="X469" i="1" s="1"/>
  <c r="V475" i="1"/>
  <c r="X475" i="1" s="1"/>
  <c r="V486" i="1"/>
  <c r="X486" i="1" s="1"/>
  <c r="V490" i="1"/>
  <c r="X490" i="1" s="1"/>
  <c r="F272" i="6"/>
  <c r="F276" i="6"/>
  <c r="F287" i="6"/>
  <c r="F293" i="6"/>
  <c r="F295" i="6"/>
  <c r="F297" i="6"/>
  <c r="F299" i="6"/>
  <c r="V317" i="1"/>
  <c r="X317" i="1" s="1"/>
  <c r="F322" i="6"/>
  <c r="F324" i="6"/>
  <c r="F326" i="6"/>
  <c r="F341" i="6"/>
  <c r="F343" i="6"/>
  <c r="F362" i="6"/>
  <c r="F364" i="6"/>
  <c r="F376" i="6"/>
  <c r="F383" i="6"/>
  <c r="F387" i="6"/>
  <c r="V389" i="1"/>
  <c r="X389" i="1" s="1"/>
  <c r="F394" i="6"/>
  <c r="F397" i="6"/>
  <c r="F437" i="6"/>
  <c r="F439" i="6"/>
  <c r="F455" i="6"/>
  <c r="V461" i="1"/>
  <c r="X461" i="1" s="1"/>
  <c r="F466" i="6"/>
  <c r="F472" i="6"/>
  <c r="F486" i="6"/>
  <c r="F490" i="6"/>
  <c r="F179" i="6"/>
  <c r="V177" i="1"/>
  <c r="X177" i="1" s="1"/>
  <c r="V190" i="1"/>
  <c r="X190" i="1" s="1"/>
  <c r="V187" i="1"/>
  <c r="X187" i="1" s="1"/>
  <c r="AG245" i="1"/>
  <c r="AH245" i="1"/>
  <c r="AD245" i="1"/>
  <c r="AE245" i="1"/>
  <c r="V163" i="1"/>
  <c r="X163" i="1" s="1"/>
  <c r="V183" i="1"/>
  <c r="X183" i="1" s="1"/>
  <c r="V193" i="1"/>
  <c r="X193" i="1" s="1"/>
  <c r="V111" i="1"/>
  <c r="X111" i="1" s="1"/>
  <c r="V89" i="1"/>
  <c r="X89" i="1" s="1"/>
  <c r="V43" i="1"/>
  <c r="X43" i="1" s="1"/>
  <c r="AD270" i="1"/>
  <c r="V264" i="1"/>
  <c r="X264" i="1" s="1"/>
  <c r="Z25" i="1"/>
  <c r="AB25" i="1" s="1"/>
  <c r="Z23" i="1"/>
  <c r="AB23" i="1" s="1"/>
  <c r="V197" i="1"/>
  <c r="X197" i="1" s="1"/>
  <c r="V194" i="1"/>
  <c r="X194" i="1" s="1"/>
  <c r="V191" i="1"/>
  <c r="X191" i="1" s="1"/>
  <c r="V188" i="1"/>
  <c r="X188" i="1" s="1"/>
  <c r="V178" i="1"/>
  <c r="X178" i="1" s="1"/>
  <c r="V170" i="1"/>
  <c r="X170" i="1" s="1"/>
  <c r="V166" i="1"/>
  <c r="X166" i="1" s="1"/>
  <c r="V164" i="1"/>
  <c r="X164" i="1" s="1"/>
  <c r="V150" i="1"/>
  <c r="X150" i="1" s="1"/>
  <c r="AF139" i="1"/>
  <c r="Z110" i="1"/>
  <c r="AB110" i="1" s="1"/>
  <c r="V104" i="1"/>
  <c r="X104" i="1" s="1"/>
  <c r="V80" i="1"/>
  <c r="X80" i="1" s="1"/>
  <c r="V79" i="1"/>
  <c r="V78" i="1"/>
  <c r="Z61" i="1"/>
  <c r="AB61" i="1" s="1"/>
  <c r="Z60" i="1"/>
  <c r="AB60" i="1" s="1"/>
  <c r="Z59" i="1"/>
  <c r="AB59" i="1" s="1"/>
  <c r="Z58" i="1"/>
  <c r="AB58" i="1" s="1"/>
  <c r="V42" i="1"/>
  <c r="X42" i="1" s="1"/>
  <c r="V37" i="1"/>
  <c r="X37" i="1" s="1"/>
  <c r="V26" i="1"/>
  <c r="X26" i="1" s="1"/>
  <c r="V24" i="1"/>
  <c r="V173" i="1"/>
  <c r="X173" i="1" s="1"/>
  <c r="V159" i="1"/>
  <c r="X159" i="1" s="1"/>
  <c r="V142" i="1"/>
  <c r="X142" i="1" s="1"/>
  <c r="AF261" i="1"/>
  <c r="V256" i="1"/>
  <c r="X256" i="1" s="1"/>
  <c r="V33" i="1"/>
  <c r="X33" i="1" s="1"/>
  <c r="V30" i="1"/>
  <c r="V29" i="1"/>
  <c r="V18" i="1"/>
  <c r="V215" i="1"/>
  <c r="X215" i="1" s="1"/>
  <c r="V182" i="1"/>
  <c r="X182" i="1" s="1"/>
  <c r="V174" i="1"/>
  <c r="X174" i="1" s="1"/>
  <c r="V160" i="1"/>
  <c r="X160" i="1" s="1"/>
  <c r="V155" i="1"/>
  <c r="X155" i="1" s="1"/>
  <c r="V147" i="1"/>
  <c r="X147" i="1" s="1"/>
  <c r="V127" i="1"/>
  <c r="X127" i="1" s="1"/>
  <c r="V123" i="1"/>
  <c r="X123" i="1" s="1"/>
  <c r="V101" i="1"/>
  <c r="X101" i="1" s="1"/>
  <c r="V85" i="1"/>
  <c r="V84" i="1"/>
  <c r="V76" i="1"/>
  <c r="X76" i="1" s="1"/>
  <c r="V55" i="1"/>
  <c r="X55" i="1" s="1"/>
  <c r="V254" i="1"/>
  <c r="X254" i="1" s="1"/>
  <c r="V290" i="1"/>
  <c r="X290" i="1" s="1"/>
  <c r="V315" i="1"/>
  <c r="X315" i="1" s="1"/>
  <c r="V399" i="1"/>
  <c r="X399" i="1" s="1"/>
  <c r="F315" i="6"/>
  <c r="F399" i="6"/>
  <c r="F426" i="6"/>
  <c r="V496" i="1"/>
  <c r="X496" i="1" s="1"/>
  <c r="V504" i="1"/>
  <c r="X504" i="1" s="1"/>
  <c r="V219" i="1"/>
  <c r="X219" i="1" s="1"/>
  <c r="V235" i="1"/>
  <c r="X235" i="1" s="1"/>
  <c r="V257" i="1"/>
  <c r="X257" i="1" s="1"/>
  <c r="V273" i="1"/>
  <c r="X273" i="1" s="1"/>
  <c r="V403" i="1"/>
  <c r="X403" i="1" s="1"/>
  <c r="V436" i="1"/>
  <c r="X436" i="1" s="1"/>
  <c r="V438" i="1"/>
  <c r="X438" i="1" s="1"/>
  <c r="V487" i="1"/>
  <c r="X487" i="1" s="1"/>
  <c r="V299" i="1"/>
  <c r="X299" i="1" s="1"/>
  <c r="F306" i="6"/>
  <c r="V361" i="1"/>
  <c r="X361" i="1" s="1"/>
  <c r="F389" i="6"/>
  <c r="V393" i="1"/>
  <c r="X393" i="1" s="1"/>
  <c r="F419" i="6"/>
  <c r="V445" i="1"/>
  <c r="X445" i="1" s="1"/>
  <c r="F471" i="6"/>
  <c r="F482" i="6"/>
  <c r="F493" i="6"/>
  <c r="F497" i="6"/>
  <c r="V323" i="1"/>
  <c r="X323" i="1" s="1"/>
  <c r="V347" i="1"/>
  <c r="X347" i="1" s="1"/>
  <c r="V431" i="1"/>
  <c r="X431" i="1" s="1"/>
  <c r="V471" i="1"/>
  <c r="X471" i="1" s="1"/>
  <c r="V482" i="1"/>
  <c r="X482" i="1" s="1"/>
  <c r="V303" i="1"/>
  <c r="X303" i="1" s="1"/>
  <c r="V345" i="1"/>
  <c r="X345" i="1" s="1"/>
  <c r="F352" i="6"/>
  <c r="V377" i="1"/>
  <c r="X377" i="1" s="1"/>
  <c r="F380" i="6"/>
  <c r="F382" i="6"/>
  <c r="F443" i="6"/>
  <c r="F281" i="6"/>
  <c r="F283" i="6"/>
  <c r="V287" i="1"/>
  <c r="X287" i="1" s="1"/>
  <c r="F292" i="6"/>
  <c r="F294" i="6"/>
  <c r="F303" i="6"/>
  <c r="V307" i="1"/>
  <c r="X307" i="1" s="1"/>
  <c r="F312" i="6"/>
  <c r="F323" i="6"/>
  <c r="F330" i="6"/>
  <c r="F333" i="6"/>
  <c r="F360" i="6"/>
  <c r="F375" i="6"/>
  <c r="F386" i="6"/>
  <c r="F412" i="6"/>
  <c r="F414" i="6"/>
  <c r="F416" i="6"/>
  <c r="F438" i="6"/>
  <c r="F451" i="6"/>
  <c r="V453" i="1"/>
  <c r="X453" i="1" s="1"/>
  <c r="F458" i="6"/>
  <c r="F461" i="6"/>
  <c r="F488" i="6"/>
  <c r="V343" i="1"/>
  <c r="X343" i="1" s="1"/>
  <c r="V359" i="1"/>
  <c r="X359" i="1" s="1"/>
  <c r="V366" i="1"/>
  <c r="X366" i="1" s="1"/>
  <c r="V375" i="1"/>
  <c r="X375" i="1" s="1"/>
  <c r="V382" i="1"/>
  <c r="X382" i="1" s="1"/>
  <c r="V391" i="1"/>
  <c r="X391" i="1" s="1"/>
  <c r="V398" i="1"/>
  <c r="X398" i="1" s="1"/>
  <c r="V414" i="1"/>
  <c r="X414" i="1" s="1"/>
  <c r="V443" i="1"/>
  <c r="X443" i="1" s="1"/>
  <c r="V271" i="1"/>
  <c r="X271" i="1" s="1"/>
  <c r="F278" i="6"/>
  <c r="V291" i="1"/>
  <c r="X291" i="1" s="1"/>
  <c r="F320" i="6"/>
  <c r="F392" i="6"/>
  <c r="F448" i="6"/>
  <c r="V476" i="1"/>
  <c r="X476" i="1" s="1"/>
  <c r="F192" i="6"/>
  <c r="V70" i="1"/>
  <c r="X70" i="1" s="1"/>
  <c r="Z103" i="1"/>
  <c r="AB103" i="1" s="1"/>
  <c r="V195" i="1"/>
  <c r="X195" i="1" s="1"/>
  <c r="V426" i="1"/>
  <c r="X426" i="1" s="1"/>
  <c r="V428" i="1"/>
  <c r="X428" i="1" s="1"/>
  <c r="V435" i="1"/>
  <c r="X435" i="1" s="1"/>
  <c r="V442" i="1"/>
  <c r="X442" i="1" s="1"/>
  <c r="V444" i="1"/>
  <c r="X444" i="1" s="1"/>
  <c r="V451" i="1"/>
  <c r="X451" i="1" s="1"/>
  <c r="V458" i="1"/>
  <c r="X458" i="1" s="1"/>
  <c r="V460" i="1"/>
  <c r="X460" i="1" s="1"/>
  <c r="V467" i="1"/>
  <c r="X467" i="1" s="1"/>
  <c r="V474" i="1"/>
  <c r="X474" i="1" s="1"/>
  <c r="F270" i="6"/>
  <c r="F275" i="6"/>
  <c r="V279" i="1"/>
  <c r="X279" i="1" s="1"/>
  <c r="F284" i="6"/>
  <c r="F286" i="6"/>
  <c r="F291" i="6"/>
  <c r="V295" i="1"/>
  <c r="X295" i="1" s="1"/>
  <c r="F302" i="6"/>
  <c r="F307" i="6"/>
  <c r="V311" i="1"/>
  <c r="X311" i="1" s="1"/>
  <c r="F314" i="6"/>
  <c r="F317" i="6"/>
  <c r="F334" i="6"/>
  <c r="F336" i="6"/>
  <c r="F346" i="6"/>
  <c r="F349" i="6"/>
  <c r="F366" i="6"/>
  <c r="F368" i="6"/>
  <c r="F381" i="6"/>
  <c r="F398" i="6"/>
  <c r="F400" i="6"/>
  <c r="F410" i="6"/>
  <c r="F413" i="6"/>
  <c r="F430" i="6"/>
  <c r="F432" i="6"/>
  <c r="F442" i="6"/>
  <c r="F445" i="6"/>
  <c r="F464" i="6"/>
  <c r="F474" i="6"/>
  <c r="F477" i="6"/>
  <c r="F189" i="6"/>
  <c r="F190" i="6"/>
  <c r="V161" i="1"/>
  <c r="X161" i="1" s="1"/>
  <c r="F193" i="6"/>
  <c r="V44" i="1"/>
  <c r="X44" i="1" s="1"/>
  <c r="V181" i="1"/>
  <c r="X181" i="1" s="1"/>
  <c r="V148" i="1"/>
  <c r="X148" i="1" s="1"/>
  <c r="V112" i="1"/>
  <c r="X112" i="1" s="1"/>
  <c r="V97" i="1"/>
  <c r="X97" i="1" s="1"/>
  <c r="V52" i="1"/>
  <c r="X52" i="1" s="1"/>
  <c r="AE305" i="1"/>
  <c r="V258" i="1"/>
  <c r="X258" i="1" s="1"/>
  <c r="V185" i="1"/>
  <c r="X185" i="1" s="1"/>
  <c r="V152" i="1"/>
  <c r="X152" i="1" s="1"/>
  <c r="V108" i="1"/>
  <c r="X108" i="1" s="1"/>
  <c r="V77" i="1"/>
  <c r="X77" i="1" s="1"/>
  <c r="V22" i="1"/>
  <c r="X22" i="1" s="1"/>
  <c r="AE286" i="1"/>
  <c r="AD286" i="1"/>
  <c r="AE282" i="1"/>
  <c r="AD282" i="1"/>
  <c r="AE278" i="1"/>
  <c r="AD278" i="1"/>
  <c r="AD274" i="1"/>
  <c r="V216" i="1"/>
  <c r="X216" i="1" s="1"/>
  <c r="V213" i="1"/>
  <c r="X213" i="1" s="1"/>
  <c r="V211" i="1"/>
  <c r="X211" i="1" s="1"/>
  <c r="V209" i="1"/>
  <c r="X209" i="1" s="1"/>
  <c r="V200" i="1"/>
  <c r="X200" i="1" s="1"/>
  <c r="Z102" i="1"/>
  <c r="AB102" i="1" s="1"/>
  <c r="Z73" i="1"/>
  <c r="AB73" i="1" s="1"/>
  <c r="Z66" i="1"/>
  <c r="AB66" i="1" s="1"/>
  <c r="Z62" i="1"/>
  <c r="AB62" i="1" s="1"/>
  <c r="Z57" i="1"/>
  <c r="AB57" i="1" s="1"/>
  <c r="Z53" i="1"/>
  <c r="AB53" i="1" s="1"/>
  <c r="Z46" i="1"/>
  <c r="AB46" i="1" s="1"/>
  <c r="Z45" i="1"/>
  <c r="AB45" i="1" s="1"/>
  <c r="Z37" i="1"/>
  <c r="AB37" i="1" s="1"/>
  <c r="Z33" i="1"/>
  <c r="AB33" i="1" s="1"/>
  <c r="AH261" i="1"/>
  <c r="V238" i="1"/>
  <c r="X238" i="1" s="1"/>
  <c r="V217" i="1"/>
  <c r="X217" i="1" s="1"/>
  <c r="V180" i="1"/>
  <c r="X180" i="1" s="1"/>
  <c r="V176" i="1"/>
  <c r="X176" i="1" s="1"/>
  <c r="V172" i="1"/>
  <c r="X172" i="1" s="1"/>
  <c r="V165" i="1"/>
  <c r="X165" i="1" s="1"/>
  <c r="V158" i="1"/>
  <c r="X158" i="1" s="1"/>
  <c r="V149" i="1"/>
  <c r="X149" i="1" s="1"/>
  <c r="V144" i="1"/>
  <c r="X144" i="1" s="1"/>
  <c r="V140" i="1"/>
  <c r="X140" i="1" s="1"/>
  <c r="AG139" i="1"/>
  <c r="V129" i="1"/>
  <c r="X129" i="1" s="1"/>
  <c r="V125" i="1"/>
  <c r="X125" i="1" s="1"/>
  <c r="V121" i="1"/>
  <c r="X121" i="1" s="1"/>
  <c r="V117" i="1"/>
  <c r="X117" i="1" s="1"/>
  <c r="V115" i="1"/>
  <c r="V100" i="1"/>
  <c r="V99" i="1"/>
  <c r="V98" i="1"/>
  <c r="Z87" i="1"/>
  <c r="AB87" i="1" s="1"/>
  <c r="V82" i="1"/>
  <c r="Z80" i="1"/>
  <c r="AB80" i="1" s="1"/>
  <c r="V75" i="1"/>
  <c r="V74" i="1"/>
  <c r="V69" i="1"/>
  <c r="V68" i="1"/>
  <c r="V67" i="1"/>
  <c r="V51" i="1"/>
  <c r="Z49" i="1"/>
  <c r="AB49" i="1" s="1"/>
  <c r="V47" i="1"/>
  <c r="Z41" i="1"/>
  <c r="AB41" i="1" s="1"/>
  <c r="V35" i="1"/>
  <c r="V21" i="1"/>
  <c r="V19" i="1"/>
  <c r="V218" i="1"/>
  <c r="X218" i="1" s="1"/>
  <c r="V212" i="1"/>
  <c r="X212" i="1" s="1"/>
  <c r="V210" i="1"/>
  <c r="X210" i="1" s="1"/>
  <c r="V208" i="1"/>
  <c r="X208" i="1" s="1"/>
  <c r="V206" i="1"/>
  <c r="X206" i="1" s="1"/>
  <c r="V204" i="1"/>
  <c r="X204" i="1" s="1"/>
  <c r="V199" i="1"/>
  <c r="X199" i="1" s="1"/>
  <c r="V184" i="1"/>
  <c r="X184" i="1" s="1"/>
  <c r="V169" i="1"/>
  <c r="X169" i="1" s="1"/>
  <c r="V153" i="1"/>
  <c r="X153" i="1" s="1"/>
  <c r="V146" i="1"/>
  <c r="X146" i="1" s="1"/>
  <c r="V141" i="1"/>
  <c r="X141" i="1" s="1"/>
  <c r="V132" i="1"/>
  <c r="X132" i="1" s="1"/>
  <c r="V130" i="1"/>
  <c r="X130" i="1" s="1"/>
  <c r="V126" i="1"/>
  <c r="X126" i="1" s="1"/>
  <c r="V122" i="1"/>
  <c r="X122" i="1" s="1"/>
  <c r="V118" i="1"/>
  <c r="X118" i="1" s="1"/>
  <c r="V114" i="1"/>
  <c r="X114" i="1" s="1"/>
  <c r="V113" i="1"/>
  <c r="V107" i="1"/>
  <c r="X107" i="1" s="1"/>
  <c r="V106" i="1"/>
  <c r="X106" i="1" s="1"/>
  <c r="V105" i="1"/>
  <c r="X105" i="1" s="1"/>
  <c r="V96" i="1"/>
  <c r="X96" i="1" s="1"/>
  <c r="V95" i="1"/>
  <c r="X95" i="1" s="1"/>
  <c r="V94" i="1"/>
  <c r="V93" i="1"/>
  <c r="Z91" i="1"/>
  <c r="AB91" i="1" s="1"/>
  <c r="V88" i="1"/>
  <c r="V81" i="1"/>
  <c r="X81" i="1" s="1"/>
  <c r="V72" i="1"/>
  <c r="V71" i="1"/>
  <c r="V65" i="1"/>
  <c r="X65" i="1" s="1"/>
  <c r="V64" i="1"/>
  <c r="X64" i="1" s="1"/>
  <c r="Z63" i="1"/>
  <c r="AB63" i="1" s="1"/>
  <c r="V56" i="1"/>
  <c r="Z39" i="1"/>
  <c r="AB39" i="1" s="1"/>
  <c r="V32" i="1"/>
  <c r="Z28" i="1"/>
  <c r="AB28" i="1" s="1"/>
  <c r="Z101" i="1"/>
  <c r="AB101" i="1" s="1"/>
  <c r="Z90" i="1"/>
  <c r="AB90" i="1" s="1"/>
  <c r="Z76" i="1"/>
  <c r="AB76" i="1" s="1"/>
  <c r="Z20" i="1"/>
  <c r="AB20" i="1" s="1"/>
  <c r="V196" i="1"/>
  <c r="X196" i="1" s="1"/>
  <c r="V224" i="1"/>
  <c r="X224" i="1" s="1"/>
  <c r="V226" i="1"/>
  <c r="X226" i="1" s="1"/>
  <c r="V228" i="1"/>
  <c r="X228" i="1" s="1"/>
  <c r="V231" i="1"/>
  <c r="X231" i="1" s="1"/>
  <c r="V233" i="1"/>
  <c r="X233" i="1" s="1"/>
  <c r="V240" i="1"/>
  <c r="X240" i="1" s="1"/>
  <c r="V242" i="1"/>
  <c r="X242" i="1" s="1"/>
  <c r="V244" i="1"/>
  <c r="X244" i="1" s="1"/>
  <c r="V246" i="1"/>
  <c r="X246" i="1" s="1"/>
  <c r="V248" i="1"/>
  <c r="X248" i="1" s="1"/>
  <c r="V251" i="1"/>
  <c r="X251" i="1" s="1"/>
  <c r="V259" i="1"/>
  <c r="X259" i="1" s="1"/>
  <c r="V266" i="1"/>
  <c r="X266" i="1" s="1"/>
  <c r="V268" i="1"/>
  <c r="X268" i="1" s="1"/>
  <c r="V320" i="1"/>
  <c r="X320" i="1" s="1"/>
  <c r="V328" i="1"/>
  <c r="X328" i="1" s="1"/>
  <c r="V336" i="1"/>
  <c r="X336" i="1" s="1"/>
  <c r="V344" i="1"/>
  <c r="X344" i="1" s="1"/>
  <c r="V352" i="1"/>
  <c r="X352" i="1" s="1"/>
  <c r="V360" i="1"/>
  <c r="X360" i="1" s="1"/>
  <c r="V368" i="1"/>
  <c r="X368" i="1" s="1"/>
  <c r="V376" i="1"/>
  <c r="X376" i="1" s="1"/>
  <c r="V384" i="1"/>
  <c r="X384" i="1" s="1"/>
  <c r="V392" i="1"/>
  <c r="X392" i="1" s="1"/>
  <c r="V400" i="1"/>
  <c r="X400" i="1" s="1"/>
  <c r="V408" i="1"/>
  <c r="X408" i="1" s="1"/>
  <c r="V416" i="1"/>
  <c r="X416" i="1" s="1"/>
  <c r="V424" i="1"/>
  <c r="X424" i="1" s="1"/>
  <c r="V432" i="1"/>
  <c r="X432" i="1" s="1"/>
  <c r="V440" i="1"/>
  <c r="X440" i="1" s="1"/>
  <c r="V448" i="1"/>
  <c r="X448" i="1" s="1"/>
  <c r="V456" i="1"/>
  <c r="X456" i="1" s="1"/>
  <c r="V464" i="1"/>
  <c r="X464" i="1" s="1"/>
  <c r="V472" i="1"/>
  <c r="X472" i="1" s="1"/>
  <c r="V480" i="1"/>
  <c r="X480" i="1" s="1"/>
  <c r="V488" i="1"/>
  <c r="X488" i="1" s="1"/>
  <c r="F329" i="6"/>
  <c r="F337" i="6"/>
  <c r="F345" i="6"/>
  <c r="F353" i="6"/>
  <c r="F361" i="6"/>
  <c r="F369" i="6"/>
  <c r="F377" i="6"/>
  <c r="F385" i="6"/>
  <c r="F393" i="6"/>
  <c r="F401" i="6"/>
  <c r="F409" i="6"/>
  <c r="F417" i="6"/>
  <c r="F425" i="6"/>
  <c r="F433" i="6"/>
  <c r="F441" i="6"/>
  <c r="F449" i="6"/>
  <c r="F457" i="6"/>
  <c r="F465" i="6"/>
  <c r="F473" i="6"/>
  <c r="F481" i="6"/>
  <c r="F489" i="6"/>
  <c r="F495" i="6"/>
  <c r="F499" i="6"/>
  <c r="F70" i="6"/>
  <c r="Z54" i="1"/>
  <c r="AB54" i="1" s="1"/>
  <c r="Z70" i="1"/>
  <c r="AB70" i="1" s="1"/>
  <c r="Z83" i="1"/>
  <c r="AB83" i="1" s="1"/>
  <c r="Z112" i="1"/>
  <c r="AB112" i="1" s="1"/>
  <c r="Z111" i="1"/>
  <c r="AB111" i="1" s="1"/>
  <c r="Z109" i="1"/>
  <c r="AB109" i="1" s="1"/>
  <c r="Z108" i="1"/>
  <c r="AB108" i="1" s="1"/>
  <c r="Z97" i="1"/>
  <c r="AB97" i="1" s="1"/>
  <c r="Z89" i="1"/>
  <c r="AB89" i="1" s="1"/>
  <c r="Z86" i="1"/>
  <c r="AB86" i="1" s="1"/>
  <c r="Z77" i="1"/>
  <c r="AB77" i="1" s="1"/>
  <c r="Z52" i="1"/>
  <c r="AB52" i="1" s="1"/>
  <c r="Z43" i="1"/>
  <c r="AB43" i="1" s="1"/>
  <c r="Z27" i="1"/>
  <c r="AB27" i="1" s="1"/>
  <c r="Z22" i="1"/>
  <c r="AB22" i="1" s="1"/>
  <c r="AE265" i="1"/>
  <c r="V230" i="1"/>
  <c r="X230" i="1" s="1"/>
  <c r="V222" i="1"/>
  <c r="X222" i="1" s="1"/>
  <c r="Z44" i="1"/>
  <c r="AB44" i="1" s="1"/>
  <c r="AE298" i="1"/>
  <c r="AE294" i="1"/>
  <c r="V234" i="1"/>
  <c r="X234" i="1" s="1"/>
  <c r="V221" i="1"/>
  <c r="X221" i="1" s="1"/>
  <c r="Z36" i="1"/>
  <c r="AB36" i="1" s="1"/>
  <c r="Z50" i="1"/>
  <c r="AB50" i="1" s="1"/>
  <c r="Z34" i="1"/>
  <c r="AB34" i="1" s="1"/>
  <c r="Z26" i="1"/>
  <c r="AB26" i="1" s="1"/>
  <c r="V138" i="1"/>
  <c r="X138" i="1" s="1"/>
  <c r="Z114" i="1"/>
  <c r="AB114" i="1" s="1"/>
  <c r="Z107" i="1"/>
  <c r="AB107" i="1" s="1"/>
  <c r="Z106" i="1"/>
  <c r="AB106" i="1" s="1"/>
  <c r="Z105" i="1"/>
  <c r="AB105" i="1" s="1"/>
  <c r="Z104" i="1"/>
  <c r="AB104" i="1" s="1"/>
  <c r="Z96" i="1"/>
  <c r="AB96" i="1" s="1"/>
  <c r="Z95" i="1"/>
  <c r="AB95" i="1" s="1"/>
  <c r="Z92" i="1"/>
  <c r="AB92" i="1" s="1"/>
  <c r="Z81" i="1"/>
  <c r="AB81" i="1" s="1"/>
  <c r="Z65" i="1"/>
  <c r="AB65" i="1" s="1"/>
  <c r="Z64" i="1"/>
  <c r="AB64" i="1" s="1"/>
  <c r="Z55" i="1"/>
  <c r="AB55" i="1" s="1"/>
  <c r="Z42" i="1"/>
  <c r="AB42" i="1" s="1"/>
  <c r="Z31" i="1"/>
  <c r="AB31" i="1" s="1"/>
  <c r="V136" i="1"/>
  <c r="X136" i="1" s="1"/>
  <c r="V135" i="1"/>
  <c r="X135" i="1" s="1"/>
  <c r="V134" i="1"/>
  <c r="X134" i="1" s="1"/>
  <c r="V133" i="1"/>
  <c r="X133" i="1" s="1"/>
  <c r="AI20" i="1"/>
  <c r="U115" i="1"/>
  <c r="W115" i="1" s="1"/>
  <c r="Y115" i="1" s="1"/>
  <c r="F115" i="6"/>
  <c r="AA115" i="1"/>
  <c r="F111" i="6"/>
  <c r="U111" i="1"/>
  <c r="W111" i="1" s="1"/>
  <c r="U108" i="1"/>
  <c r="W108" i="1" s="1"/>
  <c r="F108" i="6"/>
  <c r="U112" i="1"/>
  <c r="W112" i="1" s="1"/>
  <c r="F112" i="6"/>
  <c r="U109" i="1"/>
  <c r="W109" i="1" s="1"/>
  <c r="F109" i="6"/>
  <c r="U113" i="1"/>
  <c r="W113" i="1" s="1"/>
  <c r="F113" i="6"/>
  <c r="U114" i="1"/>
  <c r="W114" i="1" s="1"/>
  <c r="F114" i="6"/>
  <c r="F110" i="6"/>
  <c r="U110" i="1"/>
  <c r="W110" i="1" s="1"/>
  <c r="F107" i="6"/>
  <c r="U107" i="1"/>
  <c r="W107" i="1" s="1"/>
  <c r="U103" i="1"/>
  <c r="W103" i="1" s="1"/>
  <c r="Y103" i="1" s="1"/>
  <c r="F103" i="6"/>
  <c r="U101" i="1"/>
  <c r="W101" i="1" s="1"/>
  <c r="Y101" i="1" s="1"/>
  <c r="F101" i="6"/>
  <c r="U106" i="1"/>
  <c r="W106" i="1" s="1"/>
  <c r="AI106" i="1" s="1"/>
  <c r="F106" i="6"/>
  <c r="U99" i="1"/>
  <c r="W99" i="1" s="1"/>
  <c r="Y99" i="1" s="1"/>
  <c r="F99" i="6"/>
  <c r="U102" i="1"/>
  <c r="W102" i="1" s="1"/>
  <c r="AI102" i="1" s="1"/>
  <c r="F102" i="6"/>
  <c r="U105" i="1"/>
  <c r="W105" i="1" s="1"/>
  <c r="AI105" i="1" s="1"/>
  <c r="F105" i="6"/>
  <c r="U98" i="1"/>
  <c r="W98" i="1" s="1"/>
  <c r="F98" i="6"/>
  <c r="U97" i="1"/>
  <c r="W97" i="1" s="1"/>
  <c r="AI97" i="1" s="1"/>
  <c r="F97" i="6"/>
  <c r="U96" i="1"/>
  <c r="W96" i="1" s="1"/>
  <c r="Y96" i="1" s="1"/>
  <c r="F96" i="6"/>
  <c r="U95" i="1"/>
  <c r="W95" i="1" s="1"/>
  <c r="AI95" i="1" s="1"/>
  <c r="F95" i="6"/>
  <c r="AI103" i="1"/>
  <c r="AI104" i="1"/>
  <c r="Y104" i="1"/>
  <c r="Y100" i="1"/>
  <c r="AI92" i="1"/>
  <c r="Y92" i="1"/>
  <c r="Y93" i="1"/>
  <c r="Y94" i="1"/>
  <c r="U91" i="1"/>
  <c r="W91" i="1" s="1"/>
  <c r="F91" i="6"/>
  <c r="U88" i="1"/>
  <c r="W88" i="1" s="1"/>
  <c r="F88" i="6"/>
  <c r="U89" i="1"/>
  <c r="W89" i="1" s="1"/>
  <c r="F89" i="6"/>
  <c r="U90" i="1"/>
  <c r="W90" i="1" s="1"/>
  <c r="F90" i="6"/>
  <c r="Y87" i="1"/>
  <c r="AI87" i="1"/>
  <c r="Y86" i="1"/>
  <c r="AI86" i="1"/>
  <c r="U84" i="1"/>
  <c r="W84" i="1" s="1"/>
  <c r="F84" i="6"/>
  <c r="U85" i="1"/>
  <c r="W85" i="1" s="1"/>
  <c r="F85" i="6"/>
  <c r="F83" i="6"/>
  <c r="U83" i="1"/>
  <c r="W83" i="1" s="1"/>
  <c r="Y82" i="1"/>
  <c r="U80" i="1"/>
  <c r="W80" i="1" s="1"/>
  <c r="F80" i="6"/>
  <c r="F76" i="6"/>
  <c r="U76" i="1"/>
  <c r="W76" i="1" s="1"/>
  <c r="F81" i="6"/>
  <c r="U81" i="1"/>
  <c r="W81" i="1" s="1"/>
  <c r="F77" i="6"/>
  <c r="U77" i="1"/>
  <c r="W77" i="1" s="1"/>
  <c r="F78" i="6"/>
  <c r="U78" i="1"/>
  <c r="W78" i="1" s="1"/>
  <c r="F74" i="6"/>
  <c r="U74" i="1"/>
  <c r="W74" i="1" s="1"/>
  <c r="F79" i="6"/>
  <c r="U79" i="1"/>
  <c r="W79" i="1" s="1"/>
  <c r="U75" i="1"/>
  <c r="W75" i="1" s="1"/>
  <c r="F75" i="6"/>
  <c r="AI73" i="1"/>
  <c r="Y73" i="1"/>
  <c r="AI70" i="1"/>
  <c r="Y70" i="1"/>
  <c r="Y71" i="1"/>
  <c r="Y72" i="1"/>
  <c r="U69" i="1"/>
  <c r="W69" i="1" s="1"/>
  <c r="F69" i="6"/>
  <c r="F68" i="6"/>
  <c r="U68" i="1"/>
  <c r="W68" i="1" s="1"/>
  <c r="F67" i="6"/>
  <c r="U67" i="1"/>
  <c r="W67" i="1" s="1"/>
  <c r="U65" i="1"/>
  <c r="W65" i="1" s="1"/>
  <c r="Y65" i="1" s="1"/>
  <c r="F65" i="6"/>
  <c r="U51" i="1"/>
  <c r="W51" i="1" s="1"/>
  <c r="F51" i="6"/>
  <c r="U43" i="1"/>
  <c r="W43" i="1" s="1"/>
  <c r="Y43" i="1" s="1"/>
  <c r="F43" i="6"/>
  <c r="U25" i="1"/>
  <c r="W25" i="1" s="1"/>
  <c r="AI25" i="1" s="1"/>
  <c r="F25" i="6"/>
  <c r="U63" i="1"/>
  <c r="W63" i="1" s="1"/>
  <c r="Y63" i="1" s="1"/>
  <c r="F63" i="6"/>
  <c r="U57" i="1"/>
  <c r="W57" i="1" s="1"/>
  <c r="F57" i="6"/>
  <c r="U54" i="1"/>
  <c r="W54" i="1" s="1"/>
  <c r="AI54" i="1" s="1"/>
  <c r="F54" i="6"/>
  <c r="U49" i="1"/>
  <c r="W49" i="1" s="1"/>
  <c r="F49" i="6"/>
  <c r="U61" i="1"/>
  <c r="W61" i="1" s="1"/>
  <c r="AI61" i="1" s="1"/>
  <c r="F61" i="6"/>
  <c r="Y55" i="1"/>
  <c r="AI55" i="1"/>
  <c r="U52" i="1"/>
  <c r="W52" i="1" s="1"/>
  <c r="AI52" i="1" s="1"/>
  <c r="F52" i="6"/>
  <c r="U47" i="1"/>
  <c r="W47" i="1" s="1"/>
  <c r="Y47" i="1" s="1"/>
  <c r="F47" i="6"/>
  <c r="Y53" i="1"/>
  <c r="AC53" i="1" s="1"/>
  <c r="AJ53" i="1" s="1"/>
  <c r="AI53" i="1"/>
  <c r="U45" i="1"/>
  <c r="W45" i="1" s="1"/>
  <c r="Y45" i="1" s="1"/>
  <c r="F45" i="6"/>
  <c r="B18" i="6"/>
  <c r="L18" i="1"/>
  <c r="M18" i="1"/>
  <c r="A18" i="6"/>
  <c r="J18" i="1"/>
  <c r="AW18" i="1" s="1"/>
  <c r="AX18" i="1" s="1"/>
  <c r="AI64" i="1"/>
  <c r="Y64" i="1"/>
  <c r="AI60" i="1"/>
  <c r="Y60" i="1"/>
  <c r="Y59" i="1"/>
  <c r="AI59" i="1"/>
  <c r="Y50" i="1"/>
  <c r="AI50" i="1"/>
  <c r="AI65" i="1"/>
  <c r="Y61" i="1"/>
  <c r="AI66" i="1"/>
  <c r="Y66" i="1"/>
  <c r="AI62" i="1"/>
  <c r="Y62" i="1"/>
  <c r="Y58" i="1"/>
  <c r="AI58" i="1"/>
  <c r="Y56" i="1"/>
  <c r="AI63" i="1"/>
  <c r="Y54" i="1"/>
  <c r="Y48" i="1"/>
  <c r="AI44" i="1"/>
  <c r="Y44" i="1"/>
  <c r="AI45" i="1"/>
  <c r="AI46" i="1"/>
  <c r="Y46" i="1"/>
  <c r="AI43" i="1"/>
  <c r="Y42" i="1"/>
  <c r="AI42" i="1"/>
  <c r="Y39" i="1"/>
  <c r="AI39" i="1"/>
  <c r="Y35" i="1"/>
  <c r="Y40" i="1"/>
  <c r="AI40" i="1"/>
  <c r="Y36" i="1"/>
  <c r="AI36" i="1"/>
  <c r="Y41" i="1"/>
  <c r="AI41" i="1"/>
  <c r="Y37" i="1"/>
  <c r="AI37" i="1"/>
  <c r="Y38" i="1"/>
  <c r="Y34" i="1"/>
  <c r="AI34" i="1"/>
  <c r="Y31" i="1"/>
  <c r="AI31" i="1"/>
  <c r="Y27" i="1"/>
  <c r="AI27" i="1"/>
  <c r="Y32" i="1"/>
  <c r="Y28" i="1"/>
  <c r="AI28" i="1"/>
  <c r="Y33" i="1"/>
  <c r="AI33" i="1"/>
  <c r="Y29" i="1"/>
  <c r="Y30" i="1"/>
  <c r="Y26" i="1"/>
  <c r="AI26" i="1"/>
  <c r="U24" i="1"/>
  <c r="W24" i="1" s="1"/>
  <c r="F24" i="6"/>
  <c r="U23" i="1"/>
  <c r="W23" i="1" s="1"/>
  <c r="F23" i="6"/>
  <c r="F22" i="6"/>
  <c r="U22" i="1"/>
  <c r="W22" i="1" s="1"/>
  <c r="U21" i="1"/>
  <c r="W21" i="1" s="1"/>
  <c r="F21" i="6"/>
  <c r="Y20" i="1"/>
  <c r="Y19" i="1"/>
  <c r="Y18" i="1"/>
  <c r="E139" i="6"/>
  <c r="E53" i="6"/>
  <c r="E261" i="6"/>
  <c r="E245" i="6"/>
  <c r="AP139" i="1" l="1"/>
  <c r="AV139" i="1"/>
  <c r="F378" i="6"/>
  <c r="F300" i="6"/>
  <c r="F421" i="6"/>
  <c r="F365" i="6"/>
  <c r="F420" i="6"/>
  <c r="F405" i="6"/>
  <c r="F309" i="6"/>
  <c r="F342" i="6"/>
  <c r="F478" i="6"/>
  <c r="F269" i="6"/>
  <c r="F462" i="6"/>
  <c r="F274" i="6"/>
  <c r="F411" i="6"/>
  <c r="F371" i="6"/>
  <c r="F402" i="6"/>
  <c r="F327" i="6"/>
  <c r="F351" i="6"/>
  <c r="AG261" i="1"/>
  <c r="F321" i="6"/>
  <c r="F358" i="6"/>
  <c r="F282" i="6"/>
  <c r="F396" i="6"/>
  <c r="V263" i="1"/>
  <c r="X263" i="1" s="1"/>
  <c r="Z263" i="1" s="1"/>
  <c r="AB263" i="1" s="1"/>
  <c r="V245" i="1"/>
  <c r="X245" i="1" s="1"/>
  <c r="Z245" i="1" s="1"/>
  <c r="AB245" i="1" s="1"/>
  <c r="V229" i="1"/>
  <c r="X229" i="1" s="1"/>
  <c r="Z229" i="1" s="1"/>
  <c r="AB229" i="1" s="1"/>
  <c r="V198" i="1"/>
  <c r="X198" i="1" s="1"/>
  <c r="V267" i="1"/>
  <c r="X267" i="1" s="1"/>
  <c r="Z267" i="1" s="1"/>
  <c r="AB267" i="1" s="1"/>
  <c r="V253" i="1"/>
  <c r="X253" i="1" s="1"/>
  <c r="V243" i="1"/>
  <c r="X243" i="1" s="1"/>
  <c r="Z243" i="1" s="1"/>
  <c r="AB243" i="1" s="1"/>
  <c r="V227" i="1"/>
  <c r="X227" i="1" s="1"/>
  <c r="Z227" i="1" s="1"/>
  <c r="AB227" i="1" s="1"/>
  <c r="V250" i="1"/>
  <c r="X250" i="1" s="1"/>
  <c r="Z250" i="1" s="1"/>
  <c r="AB250" i="1" s="1"/>
  <c r="V241" i="1"/>
  <c r="X241" i="1" s="1"/>
  <c r="V225" i="1"/>
  <c r="X225" i="1" s="1"/>
  <c r="Z225" i="1" s="1"/>
  <c r="AB225" i="1" s="1"/>
  <c r="V261" i="1"/>
  <c r="X261" i="1" s="1"/>
  <c r="Z261" i="1" s="1"/>
  <c r="AB261" i="1" s="1"/>
  <c r="V247" i="1"/>
  <c r="X247" i="1" s="1"/>
  <c r="Z247" i="1" s="1"/>
  <c r="AB247" i="1" s="1"/>
  <c r="V237" i="1"/>
  <c r="X237" i="1" s="1"/>
  <c r="Z237" i="1" s="1"/>
  <c r="AB237" i="1" s="1"/>
  <c r="V223" i="1"/>
  <c r="X223" i="1" s="1"/>
  <c r="Z223" i="1" s="1"/>
  <c r="AB223" i="1" s="1"/>
  <c r="Y25" i="1"/>
  <c r="Y52" i="1"/>
  <c r="Z136" i="1"/>
  <c r="AB136" i="1" s="1"/>
  <c r="AI136" i="1"/>
  <c r="Z234" i="1"/>
  <c r="AB234" i="1" s="1"/>
  <c r="AI234" i="1"/>
  <c r="Z230" i="1"/>
  <c r="AB230" i="1" s="1"/>
  <c r="AI230" i="1"/>
  <c r="Z480" i="1"/>
  <c r="AB480" i="1" s="1"/>
  <c r="AI480" i="1"/>
  <c r="Z448" i="1"/>
  <c r="AB448" i="1" s="1"/>
  <c r="AI448" i="1"/>
  <c r="Z416" i="1"/>
  <c r="AB416" i="1" s="1"/>
  <c r="AI416" i="1"/>
  <c r="Z384" i="1"/>
  <c r="AB384" i="1" s="1"/>
  <c r="AI384" i="1"/>
  <c r="Z352" i="1"/>
  <c r="AB352" i="1" s="1"/>
  <c r="AI352" i="1"/>
  <c r="Z320" i="1"/>
  <c r="AB320" i="1" s="1"/>
  <c r="AI320" i="1"/>
  <c r="Z251" i="1"/>
  <c r="AB251" i="1" s="1"/>
  <c r="AI251" i="1"/>
  <c r="Z242" i="1"/>
  <c r="AB242" i="1" s="1"/>
  <c r="AI242" i="1"/>
  <c r="Z228" i="1"/>
  <c r="AB228" i="1" s="1"/>
  <c r="AI228" i="1"/>
  <c r="X32" i="1"/>
  <c r="AI32" i="1" s="1"/>
  <c r="X94" i="1"/>
  <c r="AI94" i="1" s="1"/>
  <c r="Z132" i="1"/>
  <c r="AB132" i="1" s="1"/>
  <c r="AI132" i="1"/>
  <c r="Z153" i="1"/>
  <c r="AB153" i="1" s="1"/>
  <c r="AI153" i="1"/>
  <c r="Z208" i="1"/>
  <c r="AB208" i="1" s="1"/>
  <c r="AI208" i="1"/>
  <c r="X19" i="1"/>
  <c r="AI19" i="1" s="1"/>
  <c r="X47" i="1"/>
  <c r="Z47" i="1" s="1"/>
  <c r="AB47" i="1" s="1"/>
  <c r="X68" i="1"/>
  <c r="Z68" i="1" s="1"/>
  <c r="AB68" i="1" s="1"/>
  <c r="X99" i="1"/>
  <c r="Z99" i="1" s="1"/>
  <c r="AB99" i="1" s="1"/>
  <c r="Z121" i="1"/>
  <c r="AB121" i="1" s="1"/>
  <c r="AI121" i="1"/>
  <c r="Z125" i="1"/>
  <c r="AB125" i="1" s="1"/>
  <c r="AI125" i="1"/>
  <c r="Z129" i="1"/>
  <c r="AB129" i="1" s="1"/>
  <c r="AI129" i="1"/>
  <c r="Z140" i="1"/>
  <c r="AB140" i="1" s="1"/>
  <c r="AI140" i="1"/>
  <c r="Z158" i="1"/>
  <c r="AB158" i="1" s="1"/>
  <c r="AI158" i="1"/>
  <c r="Z213" i="1"/>
  <c r="AB213" i="1" s="1"/>
  <c r="AI213" i="1"/>
  <c r="Z152" i="1"/>
  <c r="AI152" i="1"/>
  <c r="Z148" i="1"/>
  <c r="AB148" i="1" s="1"/>
  <c r="AI148" i="1"/>
  <c r="Z458" i="1"/>
  <c r="AB458" i="1" s="1"/>
  <c r="AI458" i="1"/>
  <c r="Z435" i="1"/>
  <c r="AB435" i="1" s="1"/>
  <c r="AI435" i="1"/>
  <c r="Z195" i="1"/>
  <c r="AI195" i="1"/>
  <c r="Z271" i="1"/>
  <c r="AB271" i="1" s="1"/>
  <c r="AI271" i="1"/>
  <c r="Z391" i="1"/>
  <c r="AB391" i="1" s="1"/>
  <c r="AI391" i="1"/>
  <c r="Z359" i="1"/>
  <c r="AB359" i="1" s="1"/>
  <c r="AI359" i="1"/>
  <c r="Z345" i="1"/>
  <c r="AB345" i="1" s="1"/>
  <c r="AI345" i="1"/>
  <c r="Z431" i="1"/>
  <c r="AB431" i="1" s="1"/>
  <c r="AI431" i="1"/>
  <c r="Z436" i="1"/>
  <c r="AB436" i="1" s="1"/>
  <c r="AI436" i="1"/>
  <c r="Z235" i="1"/>
  <c r="AB235" i="1" s="1"/>
  <c r="AI235" i="1"/>
  <c r="Z290" i="1"/>
  <c r="AI290" i="1"/>
  <c r="Z84" i="1"/>
  <c r="AB84" i="1" s="1"/>
  <c r="X84" i="1"/>
  <c r="X18" i="1"/>
  <c r="AI18" i="1" s="1"/>
  <c r="Z159" i="1"/>
  <c r="AB159" i="1" s="1"/>
  <c r="AI159" i="1"/>
  <c r="Z170" i="1"/>
  <c r="AB170" i="1" s="1"/>
  <c r="AI170" i="1"/>
  <c r="Z191" i="1"/>
  <c r="AB191" i="1" s="1"/>
  <c r="AI191" i="1"/>
  <c r="Z193" i="1"/>
  <c r="AB193" i="1" s="1"/>
  <c r="AI193" i="1"/>
  <c r="Z475" i="1"/>
  <c r="AB475" i="1" s="1"/>
  <c r="AI475" i="1"/>
  <c r="Z450" i="1"/>
  <c r="AB450" i="1" s="1"/>
  <c r="AI450" i="1"/>
  <c r="Z412" i="1"/>
  <c r="AB412" i="1" s="1"/>
  <c r="AI412" i="1"/>
  <c r="Z387" i="1"/>
  <c r="AB387" i="1" s="1"/>
  <c r="AI387" i="1"/>
  <c r="Z433" i="1"/>
  <c r="AB433" i="1" s="1"/>
  <c r="AI433" i="1"/>
  <c r="Z292" i="1"/>
  <c r="AB292" i="1" s="1"/>
  <c r="AI292" i="1"/>
  <c r="Z441" i="1"/>
  <c r="AB441" i="1" s="1"/>
  <c r="AI441" i="1"/>
  <c r="Z330" i="1"/>
  <c r="AB330" i="1" s="1"/>
  <c r="AI330" i="1"/>
  <c r="Z214" i="1"/>
  <c r="AB214" i="1" s="1"/>
  <c r="AI214" i="1"/>
  <c r="Z316" i="1"/>
  <c r="AB316" i="1" s="1"/>
  <c r="AI316" i="1"/>
  <c r="Z489" i="1"/>
  <c r="AB489" i="1" s="1"/>
  <c r="AI489" i="1"/>
  <c r="Z401" i="1"/>
  <c r="AB401" i="1" s="1"/>
  <c r="AI401" i="1"/>
  <c r="Z310" i="1"/>
  <c r="AB310" i="1" s="1"/>
  <c r="AI310" i="1"/>
  <c r="Z499" i="1"/>
  <c r="AI499" i="1"/>
  <c r="Z167" i="1"/>
  <c r="AB167" i="1" s="1"/>
  <c r="AI167" i="1"/>
  <c r="Z239" i="1"/>
  <c r="AB239" i="1" s="1"/>
  <c r="AI239" i="1"/>
  <c r="Z421" i="1"/>
  <c r="AB421" i="1" s="1"/>
  <c r="AI421" i="1"/>
  <c r="Z405" i="1"/>
  <c r="AB405" i="1" s="1"/>
  <c r="AI405" i="1"/>
  <c r="Z365" i="1"/>
  <c r="AB365" i="1" s="1"/>
  <c r="AI365" i="1"/>
  <c r="Z337" i="1"/>
  <c r="AB337" i="1" s="1"/>
  <c r="AI337" i="1"/>
  <c r="Z321" i="1"/>
  <c r="AI321" i="1"/>
  <c r="Z293" i="1"/>
  <c r="AB293" i="1" s="1"/>
  <c r="AI293" i="1"/>
  <c r="Z269" i="1"/>
  <c r="AI269" i="1"/>
  <c r="Z133" i="1"/>
  <c r="AB133" i="1" s="1"/>
  <c r="AI133" i="1"/>
  <c r="Z472" i="1"/>
  <c r="AB472" i="1" s="1"/>
  <c r="AI472" i="1"/>
  <c r="Z440" i="1"/>
  <c r="AB440" i="1" s="1"/>
  <c r="AI440" i="1"/>
  <c r="Z408" i="1"/>
  <c r="AB408" i="1" s="1"/>
  <c r="AI408" i="1"/>
  <c r="Z376" i="1"/>
  <c r="AB376" i="1" s="1"/>
  <c r="AI376" i="1"/>
  <c r="Z344" i="1"/>
  <c r="AB344" i="1" s="1"/>
  <c r="AI344" i="1"/>
  <c r="Z268" i="1"/>
  <c r="AB268" i="1" s="1"/>
  <c r="AI268" i="1"/>
  <c r="Z248" i="1"/>
  <c r="AI248" i="1"/>
  <c r="Z240" i="1"/>
  <c r="AB240" i="1" s="1"/>
  <c r="AI240" i="1"/>
  <c r="Z226" i="1"/>
  <c r="AB226" i="1" s="1"/>
  <c r="AI226" i="1"/>
  <c r="Z88" i="1"/>
  <c r="AB88" i="1" s="1"/>
  <c r="X88" i="1"/>
  <c r="Z118" i="1"/>
  <c r="AB118" i="1" s="1"/>
  <c r="AI118" i="1"/>
  <c r="Z126" i="1"/>
  <c r="AI126" i="1"/>
  <c r="Z146" i="1"/>
  <c r="AI146" i="1"/>
  <c r="Z169" i="1"/>
  <c r="AB169" i="1" s="1"/>
  <c r="AI169" i="1"/>
  <c r="Z199" i="1"/>
  <c r="AB199" i="1" s="1"/>
  <c r="AI199" i="1"/>
  <c r="Z210" i="1"/>
  <c r="AB210" i="1" s="1"/>
  <c r="AI210" i="1"/>
  <c r="Z218" i="1"/>
  <c r="AB218" i="1" s="1"/>
  <c r="AI218" i="1"/>
  <c r="Z21" i="1"/>
  <c r="AB21" i="1" s="1"/>
  <c r="X21" i="1"/>
  <c r="X69" i="1"/>
  <c r="Z69" i="1" s="1"/>
  <c r="AB69" i="1" s="1"/>
  <c r="Z82" i="1"/>
  <c r="AB82" i="1" s="1"/>
  <c r="X82" i="1"/>
  <c r="AI82" i="1" s="1"/>
  <c r="X100" i="1"/>
  <c r="AI100" i="1" s="1"/>
  <c r="Z117" i="1"/>
  <c r="AB117" i="1" s="1"/>
  <c r="AI117" i="1"/>
  <c r="Z172" i="1"/>
  <c r="AB172" i="1" s="1"/>
  <c r="AI172" i="1"/>
  <c r="Z176" i="1"/>
  <c r="AB176" i="1" s="1"/>
  <c r="AI176" i="1"/>
  <c r="Z180" i="1"/>
  <c r="AB180" i="1" s="1"/>
  <c r="AI180" i="1"/>
  <c r="Z217" i="1"/>
  <c r="AB217" i="1" s="1"/>
  <c r="AI217" i="1"/>
  <c r="Z238" i="1"/>
  <c r="AB238" i="1" s="1"/>
  <c r="AI238" i="1"/>
  <c r="Z200" i="1"/>
  <c r="AB200" i="1" s="1"/>
  <c r="AI200" i="1"/>
  <c r="Z211" i="1"/>
  <c r="AB211" i="1" s="1"/>
  <c r="AI211" i="1"/>
  <c r="Z185" i="1"/>
  <c r="AB185" i="1" s="1"/>
  <c r="AI185" i="1"/>
  <c r="Z181" i="1"/>
  <c r="AB181" i="1" s="1"/>
  <c r="AI181" i="1"/>
  <c r="Z474" i="1"/>
  <c r="AB474" i="1" s="1"/>
  <c r="AI474" i="1"/>
  <c r="Z451" i="1"/>
  <c r="AB451" i="1" s="1"/>
  <c r="AI451" i="1"/>
  <c r="Z428" i="1"/>
  <c r="AB428" i="1" s="1"/>
  <c r="AI428" i="1"/>
  <c r="Z443" i="1"/>
  <c r="AB443" i="1" s="1"/>
  <c r="AI443" i="1"/>
  <c r="Z382" i="1"/>
  <c r="AB382" i="1" s="1"/>
  <c r="AI382" i="1"/>
  <c r="Z343" i="1"/>
  <c r="AB343" i="1" s="1"/>
  <c r="AI343" i="1"/>
  <c r="Z453" i="1"/>
  <c r="AB453" i="1" s="1"/>
  <c r="AI453" i="1"/>
  <c r="Z303" i="1"/>
  <c r="AB303" i="1" s="1"/>
  <c r="AI303" i="1"/>
  <c r="Z347" i="1"/>
  <c r="AB347" i="1" s="1"/>
  <c r="AI347" i="1"/>
  <c r="Z393" i="1"/>
  <c r="AB393" i="1" s="1"/>
  <c r="AI393" i="1"/>
  <c r="Z299" i="1"/>
  <c r="AB299" i="1" s="1"/>
  <c r="AI299" i="1"/>
  <c r="Z403" i="1"/>
  <c r="AB403" i="1" s="1"/>
  <c r="AI403" i="1"/>
  <c r="Z219" i="1"/>
  <c r="AB219" i="1" s="1"/>
  <c r="AI219" i="1"/>
  <c r="Z254" i="1"/>
  <c r="AB254" i="1" s="1"/>
  <c r="AI254" i="1"/>
  <c r="Z85" i="1"/>
  <c r="AB85" i="1" s="1"/>
  <c r="X85" i="1"/>
  <c r="Z155" i="1"/>
  <c r="AB155" i="1" s="1"/>
  <c r="AI155" i="1"/>
  <c r="Z160" i="1"/>
  <c r="AB160" i="1" s="1"/>
  <c r="AI160" i="1"/>
  <c r="Z29" i="1"/>
  <c r="AB29" i="1" s="1"/>
  <c r="X29" i="1"/>
  <c r="AI29" i="1" s="1"/>
  <c r="Z256" i="1"/>
  <c r="AB256" i="1" s="1"/>
  <c r="AI256" i="1"/>
  <c r="Z173" i="1"/>
  <c r="AB173" i="1" s="1"/>
  <c r="AI173" i="1"/>
  <c r="Z166" i="1"/>
  <c r="AB166" i="1" s="1"/>
  <c r="AI166" i="1"/>
  <c r="Z183" i="1"/>
  <c r="AI183" i="1"/>
  <c r="Z187" i="1"/>
  <c r="AB187" i="1" s="1"/>
  <c r="AI187" i="1"/>
  <c r="Z389" i="1"/>
  <c r="AB389" i="1" s="1"/>
  <c r="AI389" i="1"/>
  <c r="Z317" i="1"/>
  <c r="AI317" i="1"/>
  <c r="Z469" i="1"/>
  <c r="AB469" i="1" s="1"/>
  <c r="AI469" i="1"/>
  <c r="Z427" i="1"/>
  <c r="AB427" i="1" s="1"/>
  <c r="AI427" i="1"/>
  <c r="Z410" i="1"/>
  <c r="AB410" i="1" s="1"/>
  <c r="AI410" i="1"/>
  <c r="Z385" i="1"/>
  <c r="AB385" i="1" s="1"/>
  <c r="AI385" i="1"/>
  <c r="Z249" i="1"/>
  <c r="AB249" i="1" s="1"/>
  <c r="AI249" i="1"/>
  <c r="Z157" i="1"/>
  <c r="AB157" i="1" s="1"/>
  <c r="AI157" i="1"/>
  <c r="Z484" i="1"/>
  <c r="AB484" i="1" s="1"/>
  <c r="AI484" i="1"/>
  <c r="Z466" i="1"/>
  <c r="AB466" i="1" s="1"/>
  <c r="AI466" i="1"/>
  <c r="Z430" i="1"/>
  <c r="AB430" i="1" s="1"/>
  <c r="AI430" i="1"/>
  <c r="Z417" i="1"/>
  <c r="AB417" i="1" s="1"/>
  <c r="AI417" i="1"/>
  <c r="Z381" i="1"/>
  <c r="AB381" i="1" s="1"/>
  <c r="AI381" i="1"/>
  <c r="Z333" i="1"/>
  <c r="AB333" i="1" s="1"/>
  <c r="AI333" i="1"/>
  <c r="Z313" i="1"/>
  <c r="AI313" i="1"/>
  <c r="Z289" i="1"/>
  <c r="AB289" i="1" s="1"/>
  <c r="AI289" i="1"/>
  <c r="Z134" i="1"/>
  <c r="AB134" i="1" s="1"/>
  <c r="AI134" i="1"/>
  <c r="Z138" i="1"/>
  <c r="AB138" i="1" s="1"/>
  <c r="AI138" i="1"/>
  <c r="Z464" i="1"/>
  <c r="AB464" i="1" s="1"/>
  <c r="AI464" i="1"/>
  <c r="Z432" i="1"/>
  <c r="AB432" i="1" s="1"/>
  <c r="AI432" i="1"/>
  <c r="Z400" i="1"/>
  <c r="AB400" i="1" s="1"/>
  <c r="AI400" i="1"/>
  <c r="Z368" i="1"/>
  <c r="AB368" i="1" s="1"/>
  <c r="AI368" i="1"/>
  <c r="Z336" i="1"/>
  <c r="AB336" i="1" s="1"/>
  <c r="AI336" i="1"/>
  <c r="Z266" i="1"/>
  <c r="AB266" i="1" s="1"/>
  <c r="AI266" i="1"/>
  <c r="Z246" i="1"/>
  <c r="AB246" i="1" s="1"/>
  <c r="AI246" i="1"/>
  <c r="Z233" i="1"/>
  <c r="AB233" i="1" s="1"/>
  <c r="AI233" i="1"/>
  <c r="Z224" i="1"/>
  <c r="AB224" i="1" s="1"/>
  <c r="AI224" i="1"/>
  <c r="Z56" i="1"/>
  <c r="AB56" i="1" s="1"/>
  <c r="X56" i="1"/>
  <c r="AI56" i="1" s="1"/>
  <c r="Z71" i="1"/>
  <c r="AB71" i="1" s="1"/>
  <c r="X71" i="1"/>
  <c r="AI71" i="1" s="1"/>
  <c r="Z113" i="1"/>
  <c r="AB113" i="1" s="1"/>
  <c r="X113" i="1"/>
  <c r="Z141" i="1"/>
  <c r="AI141" i="1"/>
  <c r="Z184" i="1"/>
  <c r="AB184" i="1" s="1"/>
  <c r="AI184" i="1"/>
  <c r="Z204" i="1"/>
  <c r="AB204" i="1" s="1"/>
  <c r="AI204" i="1"/>
  <c r="Z212" i="1"/>
  <c r="AB212" i="1" s="1"/>
  <c r="AI212" i="1"/>
  <c r="Z35" i="1"/>
  <c r="AB35" i="1" s="1"/>
  <c r="X35" i="1"/>
  <c r="AI35" i="1" s="1"/>
  <c r="Z51" i="1"/>
  <c r="AB51" i="1" s="1"/>
  <c r="X51" i="1"/>
  <c r="Z74" i="1"/>
  <c r="AB74" i="1" s="1"/>
  <c r="X74" i="1"/>
  <c r="Z115" i="1"/>
  <c r="AB115" i="1" s="1"/>
  <c r="X115" i="1"/>
  <c r="Z165" i="1"/>
  <c r="AB165" i="1" s="1"/>
  <c r="AI165" i="1"/>
  <c r="Z209" i="1"/>
  <c r="AB209" i="1" s="1"/>
  <c r="AI209" i="1"/>
  <c r="Z258" i="1"/>
  <c r="AB258" i="1" s="1"/>
  <c r="AI258" i="1"/>
  <c r="Z161" i="1"/>
  <c r="AB161" i="1" s="1"/>
  <c r="AI161" i="1"/>
  <c r="Z311" i="1"/>
  <c r="AB311" i="1" s="1"/>
  <c r="AI311" i="1"/>
  <c r="Z295" i="1"/>
  <c r="AB295" i="1" s="1"/>
  <c r="AI295" i="1"/>
  <c r="Z279" i="1"/>
  <c r="AB279" i="1" s="1"/>
  <c r="AI279" i="1"/>
  <c r="Z467" i="1"/>
  <c r="AB467" i="1" s="1"/>
  <c r="AI467" i="1"/>
  <c r="Z444" i="1"/>
  <c r="AB444" i="1" s="1"/>
  <c r="AI444" i="1"/>
  <c r="Z426" i="1"/>
  <c r="AB426" i="1" s="1"/>
  <c r="AI426" i="1"/>
  <c r="Z476" i="1"/>
  <c r="AB476" i="1" s="1"/>
  <c r="AI476" i="1"/>
  <c r="Z291" i="1"/>
  <c r="AB291" i="1" s="1"/>
  <c r="AI291" i="1"/>
  <c r="Z414" i="1"/>
  <c r="AB414" i="1" s="1"/>
  <c r="AI414" i="1"/>
  <c r="Z375" i="1"/>
  <c r="AB375" i="1" s="1"/>
  <c r="AI375" i="1"/>
  <c r="Z377" i="1"/>
  <c r="AB377" i="1" s="1"/>
  <c r="AI377" i="1"/>
  <c r="Z482" i="1"/>
  <c r="AB482" i="1" s="1"/>
  <c r="AI482" i="1"/>
  <c r="Z323" i="1"/>
  <c r="AB323" i="1" s="1"/>
  <c r="AI323" i="1"/>
  <c r="Z487" i="1"/>
  <c r="AB487" i="1" s="1"/>
  <c r="AI487" i="1"/>
  <c r="Z273" i="1"/>
  <c r="AB273" i="1" s="1"/>
  <c r="AI273" i="1"/>
  <c r="Z504" i="1"/>
  <c r="AI504" i="1"/>
  <c r="Z399" i="1"/>
  <c r="AB399" i="1" s="1"/>
  <c r="AI399" i="1"/>
  <c r="Z127" i="1"/>
  <c r="AI127" i="1"/>
  <c r="Z174" i="1"/>
  <c r="AB174" i="1" s="1"/>
  <c r="AI174" i="1"/>
  <c r="Z215" i="1"/>
  <c r="AB215" i="1" s="1"/>
  <c r="AI215" i="1"/>
  <c r="X30" i="1"/>
  <c r="AI30" i="1" s="1"/>
  <c r="X24" i="1"/>
  <c r="Z24" i="1" s="1"/>
  <c r="AB24" i="1" s="1"/>
  <c r="X78" i="1"/>
  <c r="Z78" i="1" s="1"/>
  <c r="AB78" i="1" s="1"/>
  <c r="Z197" i="1"/>
  <c r="AB197" i="1" s="1"/>
  <c r="AI197" i="1"/>
  <c r="Z264" i="1"/>
  <c r="AB264" i="1" s="1"/>
  <c r="AI264" i="1"/>
  <c r="Z163" i="1"/>
  <c r="AB163" i="1" s="1"/>
  <c r="AI163" i="1"/>
  <c r="Z190" i="1"/>
  <c r="AI190" i="1"/>
  <c r="Z490" i="1"/>
  <c r="AB490" i="1" s="1"/>
  <c r="AI490" i="1"/>
  <c r="Z454" i="1"/>
  <c r="AB454" i="1" s="1"/>
  <c r="AI454" i="1"/>
  <c r="Z425" i="1"/>
  <c r="AB425" i="1" s="1"/>
  <c r="AI425" i="1"/>
  <c r="Z406" i="1"/>
  <c r="AB406" i="1" s="1"/>
  <c r="AI406" i="1"/>
  <c r="Z477" i="1"/>
  <c r="AB477" i="1" s="1"/>
  <c r="AI477" i="1"/>
  <c r="Z429" i="1"/>
  <c r="AB429" i="1" s="1"/>
  <c r="AI429" i="1"/>
  <c r="Z349" i="1"/>
  <c r="AB349" i="1" s="1"/>
  <c r="AI349" i="1"/>
  <c r="Z275" i="1"/>
  <c r="AB275" i="1" s="1"/>
  <c r="AI275" i="1"/>
  <c r="Z437" i="1"/>
  <c r="AB437" i="1" s="1"/>
  <c r="AI437" i="1"/>
  <c r="Z324" i="1"/>
  <c r="AB324" i="1" s="1"/>
  <c r="AI324" i="1"/>
  <c r="Z404" i="1"/>
  <c r="AB404" i="1" s="1"/>
  <c r="AI404" i="1"/>
  <c r="Z232" i="1"/>
  <c r="AB232" i="1" s="1"/>
  <c r="AI232" i="1"/>
  <c r="Z422" i="1"/>
  <c r="AB422" i="1" s="1"/>
  <c r="AI422" i="1"/>
  <c r="Z306" i="1"/>
  <c r="AB306" i="1" s="1"/>
  <c r="AI306" i="1"/>
  <c r="Z128" i="1"/>
  <c r="AB128" i="1" s="1"/>
  <c r="AI128" i="1"/>
  <c r="Z205" i="1"/>
  <c r="AB205" i="1" s="1"/>
  <c r="AI205" i="1"/>
  <c r="Z255" i="1"/>
  <c r="AB255" i="1" s="1"/>
  <c r="AI255" i="1"/>
  <c r="Z116" i="1"/>
  <c r="AB116" i="1" s="1"/>
  <c r="AI116" i="1"/>
  <c r="Z283" i="1"/>
  <c r="AB283" i="1" s="1"/>
  <c r="AI283" i="1"/>
  <c r="Z503" i="1"/>
  <c r="AI503" i="1"/>
  <c r="Z495" i="1"/>
  <c r="AI495" i="1"/>
  <c r="Z473" i="1"/>
  <c r="AB473" i="1" s="1"/>
  <c r="AI473" i="1"/>
  <c r="Z151" i="1"/>
  <c r="AI151" i="1"/>
  <c r="Z413" i="1"/>
  <c r="AB413" i="1" s="1"/>
  <c r="AI413" i="1"/>
  <c r="Z373" i="1"/>
  <c r="AB373" i="1" s="1"/>
  <c r="AI373" i="1"/>
  <c r="Z353" i="1"/>
  <c r="AB353" i="1" s="1"/>
  <c r="AI353" i="1"/>
  <c r="Z329" i="1"/>
  <c r="AI329" i="1"/>
  <c r="Z302" i="1"/>
  <c r="AI302" i="1"/>
  <c r="Z285" i="1"/>
  <c r="AB285" i="1" s="1"/>
  <c r="AI285" i="1"/>
  <c r="Z135" i="1"/>
  <c r="AB135" i="1" s="1"/>
  <c r="AI135" i="1"/>
  <c r="Z221" i="1"/>
  <c r="AB221" i="1" s="1"/>
  <c r="AI221" i="1"/>
  <c r="Z222" i="1"/>
  <c r="AB222" i="1" s="1"/>
  <c r="AI222" i="1"/>
  <c r="Z488" i="1"/>
  <c r="AB488" i="1" s="1"/>
  <c r="AI488" i="1"/>
  <c r="Z456" i="1"/>
  <c r="AB456" i="1" s="1"/>
  <c r="AI456" i="1"/>
  <c r="Z424" i="1"/>
  <c r="AB424" i="1" s="1"/>
  <c r="AI424" i="1"/>
  <c r="Z392" i="1"/>
  <c r="AB392" i="1" s="1"/>
  <c r="AI392" i="1"/>
  <c r="Z360" i="1"/>
  <c r="AB360" i="1" s="1"/>
  <c r="AI360" i="1"/>
  <c r="Z328" i="1"/>
  <c r="AB328" i="1" s="1"/>
  <c r="AI328" i="1"/>
  <c r="Z259" i="1"/>
  <c r="AB259" i="1" s="1"/>
  <c r="AI259" i="1"/>
  <c r="Z244" i="1"/>
  <c r="AI244" i="1"/>
  <c r="Z231" i="1"/>
  <c r="AB231" i="1" s="1"/>
  <c r="AI231" i="1"/>
  <c r="Z196" i="1"/>
  <c r="AB196" i="1" s="1"/>
  <c r="AI196" i="1"/>
  <c r="Z72" i="1"/>
  <c r="AB72" i="1" s="1"/>
  <c r="X72" i="1"/>
  <c r="AI72" i="1" s="1"/>
  <c r="X93" i="1"/>
  <c r="AI93" i="1" s="1"/>
  <c r="AI122" i="1"/>
  <c r="Z122" i="1"/>
  <c r="Z130" i="1"/>
  <c r="AB130" i="1" s="1"/>
  <c r="AI130" i="1"/>
  <c r="Z206" i="1"/>
  <c r="AB206" i="1" s="1"/>
  <c r="AI206" i="1"/>
  <c r="X67" i="1"/>
  <c r="Z67" i="1" s="1"/>
  <c r="AB67" i="1" s="1"/>
  <c r="Z75" i="1"/>
  <c r="AB75" i="1" s="1"/>
  <c r="X75" i="1"/>
  <c r="X98" i="1"/>
  <c r="AI98" i="1" s="1"/>
  <c r="Z144" i="1"/>
  <c r="AB144" i="1" s="1"/>
  <c r="AI144" i="1"/>
  <c r="Z149" i="1"/>
  <c r="AB149" i="1" s="1"/>
  <c r="AI149" i="1"/>
  <c r="Z216" i="1"/>
  <c r="AB216" i="1" s="1"/>
  <c r="AI216" i="1"/>
  <c r="Z460" i="1"/>
  <c r="AB460" i="1" s="1"/>
  <c r="AI460" i="1"/>
  <c r="Z442" i="1"/>
  <c r="AB442" i="1" s="1"/>
  <c r="AI442" i="1"/>
  <c r="Z398" i="1"/>
  <c r="AB398" i="1" s="1"/>
  <c r="AI398" i="1"/>
  <c r="Z366" i="1"/>
  <c r="AB366" i="1" s="1"/>
  <c r="AI366" i="1"/>
  <c r="Z307" i="1"/>
  <c r="AB307" i="1" s="1"/>
  <c r="AI307" i="1"/>
  <c r="Z287" i="1"/>
  <c r="AB287" i="1" s="1"/>
  <c r="AI287" i="1"/>
  <c r="Z471" i="1"/>
  <c r="AB471" i="1" s="1"/>
  <c r="AI471" i="1"/>
  <c r="Z445" i="1"/>
  <c r="AB445" i="1" s="1"/>
  <c r="AI445" i="1"/>
  <c r="Z361" i="1"/>
  <c r="AB361" i="1" s="1"/>
  <c r="AI361" i="1"/>
  <c r="Z438" i="1"/>
  <c r="AB438" i="1" s="1"/>
  <c r="AI438" i="1"/>
  <c r="Z257" i="1"/>
  <c r="AI257" i="1"/>
  <c r="Z496" i="1"/>
  <c r="AI496" i="1"/>
  <c r="Z315" i="1"/>
  <c r="AB315" i="1" s="1"/>
  <c r="AI315" i="1"/>
  <c r="Z123" i="1"/>
  <c r="AB123" i="1" s="1"/>
  <c r="AI123" i="1"/>
  <c r="Z147" i="1"/>
  <c r="AB147" i="1" s="1"/>
  <c r="AI147" i="1"/>
  <c r="Z182" i="1"/>
  <c r="AB182" i="1" s="1"/>
  <c r="AI182" i="1"/>
  <c r="Z142" i="1"/>
  <c r="AI142" i="1"/>
  <c r="Z79" i="1"/>
  <c r="AB79" i="1" s="1"/>
  <c r="X79" i="1"/>
  <c r="Z150" i="1"/>
  <c r="AB150" i="1" s="1"/>
  <c r="AI150" i="1"/>
  <c r="Z164" i="1"/>
  <c r="AB164" i="1" s="1"/>
  <c r="AI164" i="1"/>
  <c r="Z178" i="1"/>
  <c r="AB178" i="1" s="1"/>
  <c r="AI178" i="1"/>
  <c r="Z188" i="1"/>
  <c r="AB188" i="1" s="1"/>
  <c r="AI188" i="1"/>
  <c r="Z194" i="1"/>
  <c r="AB194" i="1" s="1"/>
  <c r="AI194" i="1"/>
  <c r="Z177" i="1"/>
  <c r="AB177" i="1" s="1"/>
  <c r="AI177" i="1"/>
  <c r="Z461" i="1"/>
  <c r="AB461" i="1" s="1"/>
  <c r="AI461" i="1"/>
  <c r="Z486" i="1"/>
  <c r="AB486" i="1" s="1"/>
  <c r="AI486" i="1"/>
  <c r="Z452" i="1"/>
  <c r="AB452" i="1" s="1"/>
  <c r="AI452" i="1"/>
  <c r="Z423" i="1"/>
  <c r="AB423" i="1" s="1"/>
  <c r="AI423" i="1"/>
  <c r="Z395" i="1"/>
  <c r="AB395" i="1" s="1"/>
  <c r="AI395" i="1"/>
  <c r="Z145" i="1"/>
  <c r="AB145" i="1" s="1"/>
  <c r="AI145" i="1"/>
  <c r="Z470" i="1"/>
  <c r="AB470" i="1" s="1"/>
  <c r="AI470" i="1"/>
  <c r="Z446" i="1"/>
  <c r="AB446" i="1" s="1"/>
  <c r="AI446" i="1"/>
  <c r="Z409" i="1"/>
  <c r="AB409" i="1" s="1"/>
  <c r="AI409" i="1"/>
  <c r="Z369" i="1"/>
  <c r="AB369" i="1" s="1"/>
  <c r="AI369" i="1"/>
  <c r="Z341" i="1"/>
  <c r="AB341" i="1" s="1"/>
  <c r="AI341" i="1"/>
  <c r="Z325" i="1"/>
  <c r="AI325" i="1"/>
  <c r="Z297" i="1"/>
  <c r="AB297" i="1" s="1"/>
  <c r="AI297" i="1"/>
  <c r="Z277" i="1"/>
  <c r="AB277" i="1" s="1"/>
  <c r="AI277" i="1"/>
  <c r="Z494" i="1"/>
  <c r="AI494" i="1"/>
  <c r="AJ139" i="1"/>
  <c r="AK139" i="1" s="1"/>
  <c r="AL139" i="1" s="1"/>
  <c r="AM139" i="1" s="1"/>
  <c r="AY139" i="1" s="1"/>
  <c r="AA128" i="1"/>
  <c r="AC128" i="1"/>
  <c r="AI168" i="1"/>
  <c r="AC184" i="1"/>
  <c r="AA184" i="1"/>
  <c r="AC160" i="1"/>
  <c r="AA160" i="1"/>
  <c r="AC165" i="1"/>
  <c r="AA165" i="1"/>
  <c r="AC171" i="1"/>
  <c r="AA171" i="1"/>
  <c r="AC175" i="1"/>
  <c r="AA175" i="1"/>
  <c r="AC156" i="1"/>
  <c r="AA156" i="1"/>
  <c r="AC159" i="1"/>
  <c r="AA159" i="1"/>
  <c r="AA170" i="1"/>
  <c r="AC170" i="1"/>
  <c r="AC178" i="1"/>
  <c r="AA178" i="1"/>
  <c r="AA200" i="1"/>
  <c r="AC200" i="1"/>
  <c r="AC221" i="1"/>
  <c r="AA221" i="1"/>
  <c r="AC226" i="1"/>
  <c r="AA226" i="1"/>
  <c r="AC235" i="1"/>
  <c r="AA235" i="1"/>
  <c r="AC227" i="1"/>
  <c r="AA227" i="1"/>
  <c r="AC240" i="1"/>
  <c r="AA240" i="1"/>
  <c r="AC237" i="1"/>
  <c r="AA237" i="1"/>
  <c r="AJ245" i="1"/>
  <c r="AK245" i="1" s="1"/>
  <c r="AL245" i="1" s="1"/>
  <c r="AM245" i="1" s="1"/>
  <c r="AY245" i="1" s="1"/>
  <c r="AC250" i="1"/>
  <c r="AA250" i="1"/>
  <c r="AC202" i="1"/>
  <c r="AA202" i="1"/>
  <c r="AC258" i="1"/>
  <c r="AA258" i="1"/>
  <c r="AC263" i="1"/>
  <c r="AA263" i="1"/>
  <c r="AC265" i="1"/>
  <c r="AI262" i="1"/>
  <c r="Z241" i="1"/>
  <c r="AI241" i="1"/>
  <c r="AI491" i="1"/>
  <c r="AI483" i="1"/>
  <c r="AI459" i="1"/>
  <c r="AI419" i="1"/>
  <c r="AI411" i="1"/>
  <c r="AI379" i="1"/>
  <c r="AI371" i="1"/>
  <c r="AI363" i="1"/>
  <c r="AI355" i="1"/>
  <c r="AI339" i="1"/>
  <c r="AI331" i="1"/>
  <c r="AC319" i="1"/>
  <c r="AA319" i="1"/>
  <c r="AI309" i="1"/>
  <c r="AC303" i="1"/>
  <c r="AA303" i="1"/>
  <c r="AC295" i="1"/>
  <c r="AA295" i="1"/>
  <c r="AC287" i="1"/>
  <c r="AA287" i="1"/>
  <c r="AC279" i="1"/>
  <c r="AA279" i="1"/>
  <c r="AC271" i="1"/>
  <c r="AA271" i="1"/>
  <c r="AA490" i="1"/>
  <c r="AC490" i="1"/>
  <c r="AA482" i="1"/>
  <c r="AC482" i="1"/>
  <c r="AA474" i="1"/>
  <c r="AC474" i="1"/>
  <c r="AA466" i="1"/>
  <c r="AC466" i="1"/>
  <c r="AA458" i="1"/>
  <c r="AC458" i="1"/>
  <c r="AA450" i="1"/>
  <c r="AC450" i="1"/>
  <c r="AA442" i="1"/>
  <c r="AC442" i="1"/>
  <c r="AA434" i="1"/>
  <c r="AC434" i="1"/>
  <c r="AA426" i="1"/>
  <c r="AC426" i="1"/>
  <c r="AA418" i="1"/>
  <c r="AC418" i="1"/>
  <c r="AA410" i="1"/>
  <c r="AC410" i="1"/>
  <c r="AA402" i="1"/>
  <c r="AC402" i="1"/>
  <c r="AA394" i="1"/>
  <c r="AC394" i="1"/>
  <c r="AA386" i="1"/>
  <c r="AC386" i="1"/>
  <c r="AA378" i="1"/>
  <c r="AC378" i="1"/>
  <c r="AA370" i="1"/>
  <c r="AC370" i="1"/>
  <c r="AA362" i="1"/>
  <c r="AC362" i="1"/>
  <c r="AA354" i="1"/>
  <c r="AC354" i="1"/>
  <c r="AA346" i="1"/>
  <c r="AC346" i="1"/>
  <c r="AA338" i="1"/>
  <c r="AC338" i="1"/>
  <c r="AI300" i="1"/>
  <c r="AA296" i="1"/>
  <c r="AC296" i="1"/>
  <c r="AC293" i="1"/>
  <c r="AA293" i="1"/>
  <c r="AI284" i="1"/>
  <c r="AA280" i="1"/>
  <c r="AC280" i="1"/>
  <c r="AC277" i="1"/>
  <c r="AA277" i="1"/>
  <c r="AC274" i="1"/>
  <c r="AE270" i="1"/>
  <c r="AA489" i="1"/>
  <c r="AC489" i="1"/>
  <c r="AA481" i="1"/>
  <c r="AC481" i="1"/>
  <c r="AA473" i="1"/>
  <c r="AC473" i="1"/>
  <c r="AA465" i="1"/>
  <c r="AC465" i="1"/>
  <c r="AA457" i="1"/>
  <c r="AC457" i="1"/>
  <c r="AA449" i="1"/>
  <c r="AC449" i="1"/>
  <c r="AA441" i="1"/>
  <c r="AC441" i="1"/>
  <c r="AA433" i="1"/>
  <c r="AC433" i="1"/>
  <c r="AA425" i="1"/>
  <c r="AC425" i="1"/>
  <c r="AA417" i="1"/>
  <c r="AC417" i="1"/>
  <c r="AC409" i="1"/>
  <c r="AA409" i="1"/>
  <c r="AA401" i="1"/>
  <c r="AC401" i="1"/>
  <c r="AA393" i="1"/>
  <c r="AC393" i="1"/>
  <c r="AC385" i="1"/>
  <c r="AA385" i="1"/>
  <c r="AA377" i="1"/>
  <c r="AC377" i="1"/>
  <c r="AC369" i="1"/>
  <c r="AA369" i="1"/>
  <c r="AC361" i="1"/>
  <c r="AA361" i="1"/>
  <c r="AC353" i="1"/>
  <c r="AA353" i="1"/>
  <c r="AC345" i="1"/>
  <c r="AA345" i="1"/>
  <c r="AC337" i="1"/>
  <c r="AA337" i="1"/>
  <c r="AC330" i="1"/>
  <c r="AA330" i="1"/>
  <c r="AC326" i="1"/>
  <c r="AA326" i="1"/>
  <c r="AC322" i="1"/>
  <c r="AA322" i="1"/>
  <c r="AC318" i="1"/>
  <c r="AA318" i="1"/>
  <c r="AC314" i="1"/>
  <c r="AA314" i="1"/>
  <c r="AC310" i="1"/>
  <c r="AA310" i="1"/>
  <c r="AC306" i="1"/>
  <c r="AA306" i="1"/>
  <c r="AI301" i="1"/>
  <c r="AI468" i="1"/>
  <c r="AI420" i="1"/>
  <c r="AI396" i="1"/>
  <c r="AI388" i="1"/>
  <c r="AI380" i="1"/>
  <c r="AI372" i="1"/>
  <c r="AI364" i="1"/>
  <c r="AI356" i="1"/>
  <c r="AI348" i="1"/>
  <c r="AI340" i="1"/>
  <c r="AI332" i="1"/>
  <c r="AI274" i="1"/>
  <c r="AD309" i="1"/>
  <c r="Z505" i="1"/>
  <c r="AI505" i="1"/>
  <c r="Z497" i="1"/>
  <c r="AI497" i="1"/>
  <c r="F289" i="6"/>
  <c r="Z189" i="1"/>
  <c r="AI189" i="1"/>
  <c r="Z502" i="1"/>
  <c r="AI502" i="1"/>
  <c r="Z492" i="1"/>
  <c r="AI492" i="1"/>
  <c r="X48" i="1"/>
  <c r="AI48" i="1" s="1"/>
  <c r="F484" i="6"/>
  <c r="AI120" i="1"/>
  <c r="AC118" i="1"/>
  <c r="AA118" i="1"/>
  <c r="AC123" i="1"/>
  <c r="AA123" i="1"/>
  <c r="AI143" i="1"/>
  <c r="AC119" i="1"/>
  <c r="AA119" i="1"/>
  <c r="AA129" i="1"/>
  <c r="AC129" i="1"/>
  <c r="AC133" i="1"/>
  <c r="AA133" i="1"/>
  <c r="AE120" i="1"/>
  <c r="AA125" i="1"/>
  <c r="AC125" i="1"/>
  <c r="AC131" i="1"/>
  <c r="AA131" i="1"/>
  <c r="AA149" i="1"/>
  <c r="AC149" i="1"/>
  <c r="AC155" i="1"/>
  <c r="AA155" i="1"/>
  <c r="AC169" i="1"/>
  <c r="AA169" i="1"/>
  <c r="AA176" i="1"/>
  <c r="AC176" i="1"/>
  <c r="AA182" i="1"/>
  <c r="AC182" i="1"/>
  <c r="AC144" i="1"/>
  <c r="AA144" i="1"/>
  <c r="AA161" i="1"/>
  <c r="AC161" i="1"/>
  <c r="AC168" i="1"/>
  <c r="AA168" i="1"/>
  <c r="AC157" i="1"/>
  <c r="AA157" i="1"/>
  <c r="AI162" i="1"/>
  <c r="AI179" i="1"/>
  <c r="AC199" i="1"/>
  <c r="AA199" i="1"/>
  <c r="AC145" i="1"/>
  <c r="AA145" i="1"/>
  <c r="AI154" i="1"/>
  <c r="AC194" i="1"/>
  <c r="AA194" i="1"/>
  <c r="AA249" i="1"/>
  <c r="AC249" i="1"/>
  <c r="AA196" i="1"/>
  <c r="AC196" i="1"/>
  <c r="AC206" i="1"/>
  <c r="AA206" i="1"/>
  <c r="AC210" i="1"/>
  <c r="AA210" i="1"/>
  <c r="AC214" i="1"/>
  <c r="AA214" i="1"/>
  <c r="AC217" i="1"/>
  <c r="AA217" i="1"/>
  <c r="AC191" i="1"/>
  <c r="AA191" i="1"/>
  <c r="AC215" i="1"/>
  <c r="AA215" i="1"/>
  <c r="AA229" i="1"/>
  <c r="AC229" i="1"/>
  <c r="AI265" i="1"/>
  <c r="AC197" i="1"/>
  <c r="AA197" i="1"/>
  <c r="AI202" i="1"/>
  <c r="AA205" i="1"/>
  <c r="AC205" i="1"/>
  <c r="AA209" i="1"/>
  <c r="AC209" i="1"/>
  <c r="AA213" i="1"/>
  <c r="AC213" i="1"/>
  <c r="AC222" i="1"/>
  <c r="AA222" i="1"/>
  <c r="AA228" i="1"/>
  <c r="AC228" i="1"/>
  <c r="AA231" i="1"/>
  <c r="AC231" i="1"/>
  <c r="AC243" i="1"/>
  <c r="AA243" i="1"/>
  <c r="AI252" i="1"/>
  <c r="AC256" i="1"/>
  <c r="AA256" i="1"/>
  <c r="AD265" i="1"/>
  <c r="AC262" i="1"/>
  <c r="AA262" i="1"/>
  <c r="AC247" i="1"/>
  <c r="AA247" i="1"/>
  <c r="AC264" i="1"/>
  <c r="AA264" i="1"/>
  <c r="V357" i="1"/>
  <c r="X357" i="1" s="1"/>
  <c r="V236" i="1"/>
  <c r="X236" i="1" s="1"/>
  <c r="V201" i="1"/>
  <c r="X201" i="1" s="1"/>
  <c r="AA487" i="1"/>
  <c r="AC487" i="1"/>
  <c r="AA479" i="1"/>
  <c r="AC479" i="1"/>
  <c r="AA471" i="1"/>
  <c r="AC471" i="1"/>
  <c r="AA463" i="1"/>
  <c r="AC463" i="1"/>
  <c r="AA455" i="1"/>
  <c r="AC455" i="1"/>
  <c r="AA447" i="1"/>
  <c r="AC447" i="1"/>
  <c r="AA439" i="1"/>
  <c r="AC439" i="1"/>
  <c r="AA431" i="1"/>
  <c r="AC431" i="1"/>
  <c r="AA423" i="1"/>
  <c r="AC423" i="1"/>
  <c r="AA415" i="1"/>
  <c r="AC415" i="1"/>
  <c r="AA407" i="1"/>
  <c r="AC407" i="1"/>
  <c r="AA399" i="1"/>
  <c r="AC399" i="1"/>
  <c r="AA391" i="1"/>
  <c r="AC391" i="1"/>
  <c r="AA383" i="1"/>
  <c r="AC383" i="1"/>
  <c r="AA375" i="1"/>
  <c r="AC375" i="1"/>
  <c r="AA367" i="1"/>
  <c r="AC367" i="1"/>
  <c r="AA359" i="1"/>
  <c r="AC359" i="1"/>
  <c r="AC351" i="1"/>
  <c r="AA351" i="1"/>
  <c r="AA343" i="1"/>
  <c r="AC343" i="1"/>
  <c r="AA335" i="1"/>
  <c r="AC335" i="1"/>
  <c r="AC323" i="1"/>
  <c r="AA323" i="1"/>
  <c r="AI319" i="1"/>
  <c r="AC307" i="1"/>
  <c r="AA307" i="1"/>
  <c r="AI434" i="1"/>
  <c r="AI418" i="1"/>
  <c r="AI402" i="1"/>
  <c r="AI394" i="1"/>
  <c r="AI386" i="1"/>
  <c r="AI378" i="1"/>
  <c r="AI370" i="1"/>
  <c r="AI362" i="1"/>
  <c r="AI354" i="1"/>
  <c r="AI346" i="1"/>
  <c r="AI338" i="1"/>
  <c r="AD298" i="1"/>
  <c r="AI296" i="1"/>
  <c r="AA292" i="1"/>
  <c r="AC292" i="1"/>
  <c r="AC289" i="1"/>
  <c r="AA289" i="1"/>
  <c r="AC286" i="1"/>
  <c r="AI280" i="1"/>
  <c r="AA276" i="1"/>
  <c r="AC276" i="1"/>
  <c r="AC273" i="1"/>
  <c r="AA273" i="1"/>
  <c r="AC270" i="1"/>
  <c r="AI481" i="1"/>
  <c r="AI465" i="1"/>
  <c r="AI457" i="1"/>
  <c r="AI449" i="1"/>
  <c r="AI326" i="1"/>
  <c r="AI322" i="1"/>
  <c r="AI318" i="1"/>
  <c r="AI314" i="1"/>
  <c r="AI281" i="1"/>
  <c r="AA488" i="1"/>
  <c r="AC488" i="1"/>
  <c r="AA480" i="1"/>
  <c r="AC480" i="1"/>
  <c r="AA472" i="1"/>
  <c r="AC472" i="1"/>
  <c r="AA464" i="1"/>
  <c r="AC464" i="1"/>
  <c r="AA456" i="1"/>
  <c r="AC456" i="1"/>
  <c r="AA448" i="1"/>
  <c r="AC448" i="1"/>
  <c r="AA440" i="1"/>
  <c r="AC440" i="1"/>
  <c r="AA432" i="1"/>
  <c r="AC432" i="1"/>
  <c r="AA424" i="1"/>
  <c r="AC424" i="1"/>
  <c r="AA416" i="1"/>
  <c r="AC416" i="1"/>
  <c r="AA408" i="1"/>
  <c r="AC408" i="1"/>
  <c r="AA400" i="1"/>
  <c r="AC400" i="1"/>
  <c r="AA392" i="1"/>
  <c r="AC392" i="1"/>
  <c r="AA384" i="1"/>
  <c r="AC384" i="1"/>
  <c r="AA376" i="1"/>
  <c r="AC376" i="1"/>
  <c r="AA368" i="1"/>
  <c r="AC368" i="1"/>
  <c r="AC360" i="1"/>
  <c r="AA360" i="1"/>
  <c r="AA352" i="1"/>
  <c r="AC352" i="1"/>
  <c r="AC344" i="1"/>
  <c r="AA344" i="1"/>
  <c r="AC336" i="1"/>
  <c r="AA336" i="1"/>
  <c r="AI286" i="1"/>
  <c r="AI270" i="1"/>
  <c r="AC309" i="1"/>
  <c r="Z500" i="1"/>
  <c r="AI500" i="1"/>
  <c r="AC116" i="1"/>
  <c r="AA116" i="1"/>
  <c r="AI124" i="1"/>
  <c r="AA143" i="1"/>
  <c r="AC143" i="1"/>
  <c r="AC140" i="1"/>
  <c r="AA140" i="1"/>
  <c r="AC120" i="1"/>
  <c r="AC135" i="1"/>
  <c r="AA135" i="1"/>
  <c r="AC162" i="1"/>
  <c r="AA162" i="1"/>
  <c r="AC166" i="1"/>
  <c r="AA166" i="1"/>
  <c r="AA173" i="1"/>
  <c r="AC173" i="1"/>
  <c r="AA179" i="1"/>
  <c r="AC179" i="1"/>
  <c r="AC148" i="1"/>
  <c r="AA148" i="1"/>
  <c r="AC154" i="1"/>
  <c r="AA154" i="1"/>
  <c r="AA158" i="1"/>
  <c r="AC158" i="1"/>
  <c r="AC164" i="1"/>
  <c r="AA164" i="1"/>
  <c r="AC174" i="1"/>
  <c r="AA174" i="1"/>
  <c r="AC180" i="1"/>
  <c r="AA180" i="1"/>
  <c r="AA185" i="1"/>
  <c r="AC185" i="1"/>
  <c r="AC218" i="1"/>
  <c r="AA218" i="1"/>
  <c r="AA224" i="1"/>
  <c r="AC224" i="1"/>
  <c r="AC234" i="1"/>
  <c r="AA234" i="1"/>
  <c r="AA238" i="1"/>
  <c r="AC238" i="1"/>
  <c r="AA192" i="1"/>
  <c r="AC192" i="1"/>
  <c r="AI203" i="1"/>
  <c r="AI207" i="1"/>
  <c r="AD252" i="1"/>
  <c r="AC223" i="1"/>
  <c r="AA223" i="1"/>
  <c r="AC246" i="1"/>
  <c r="AA246" i="1"/>
  <c r="AC219" i="1"/>
  <c r="AA219" i="1"/>
  <c r="AC251" i="1"/>
  <c r="AA251" i="1"/>
  <c r="AC259" i="1"/>
  <c r="AA259" i="1"/>
  <c r="AC266" i="1"/>
  <c r="AA266" i="1"/>
  <c r="AJ261" i="1"/>
  <c r="AK261" i="1" s="1"/>
  <c r="AL261" i="1" s="1"/>
  <c r="AM261" i="1" s="1"/>
  <c r="AY261" i="1" s="1"/>
  <c r="AC268" i="1"/>
  <c r="AA268" i="1"/>
  <c r="Z198" i="1"/>
  <c r="AI198" i="1"/>
  <c r="AI253" i="1"/>
  <c r="Z253" i="1"/>
  <c r="AI479" i="1"/>
  <c r="AI463" i="1"/>
  <c r="AI455" i="1"/>
  <c r="AI447" i="1"/>
  <c r="AI439" i="1"/>
  <c r="AI415" i="1"/>
  <c r="AI407" i="1"/>
  <c r="AI383" i="1"/>
  <c r="AI367" i="1"/>
  <c r="AI351" i="1"/>
  <c r="AI335" i="1"/>
  <c r="AC327" i="1"/>
  <c r="AA327" i="1"/>
  <c r="AC311" i="1"/>
  <c r="AA311" i="1"/>
  <c r="AC299" i="1"/>
  <c r="AA299" i="1"/>
  <c r="AC291" i="1"/>
  <c r="AA291" i="1"/>
  <c r="AC283" i="1"/>
  <c r="AA283" i="1"/>
  <c r="AC275" i="1"/>
  <c r="AA275" i="1"/>
  <c r="AA486" i="1"/>
  <c r="AC486" i="1"/>
  <c r="AA478" i="1"/>
  <c r="AC478" i="1"/>
  <c r="AA470" i="1"/>
  <c r="AC470" i="1"/>
  <c r="AA462" i="1"/>
  <c r="AC462" i="1"/>
  <c r="AA454" i="1"/>
  <c r="AC454" i="1"/>
  <c r="AA446" i="1"/>
  <c r="AC446" i="1"/>
  <c r="AA438" i="1"/>
  <c r="AC438" i="1"/>
  <c r="AA430" i="1"/>
  <c r="AC430" i="1"/>
  <c r="AA422" i="1"/>
  <c r="AC422" i="1"/>
  <c r="AA414" i="1"/>
  <c r="AC414" i="1"/>
  <c r="AA406" i="1"/>
  <c r="AC406" i="1"/>
  <c r="AA398" i="1"/>
  <c r="AC398" i="1"/>
  <c r="AA390" i="1"/>
  <c r="AC390" i="1"/>
  <c r="AA382" i="1"/>
  <c r="AC382" i="1"/>
  <c r="AA374" i="1"/>
  <c r="AC374" i="1"/>
  <c r="AA366" i="1"/>
  <c r="AC366" i="1"/>
  <c r="AA358" i="1"/>
  <c r="AC358" i="1"/>
  <c r="AA350" i="1"/>
  <c r="AC350" i="1"/>
  <c r="AA342" i="1"/>
  <c r="AC342" i="1"/>
  <c r="AA334" i="1"/>
  <c r="AC334" i="1"/>
  <c r="AC301" i="1"/>
  <c r="AA301" i="1"/>
  <c r="AC298" i="1"/>
  <c r="AD294" i="1"/>
  <c r="AA288" i="1"/>
  <c r="AC288" i="1"/>
  <c r="AC285" i="1"/>
  <c r="AA285" i="1"/>
  <c r="AC282" i="1"/>
  <c r="AI276" i="1"/>
  <c r="AA272" i="1"/>
  <c r="AC272" i="1"/>
  <c r="AA485" i="1"/>
  <c r="AC485" i="1"/>
  <c r="AA477" i="1"/>
  <c r="AC477" i="1"/>
  <c r="AA469" i="1"/>
  <c r="AC469" i="1"/>
  <c r="AA461" i="1"/>
  <c r="AC461" i="1"/>
  <c r="AA453" i="1"/>
  <c r="AC453" i="1"/>
  <c r="AA445" i="1"/>
  <c r="AC445" i="1"/>
  <c r="AA437" i="1"/>
  <c r="AC437" i="1"/>
  <c r="AA429" i="1"/>
  <c r="AC429" i="1"/>
  <c r="AC421" i="1"/>
  <c r="AA421" i="1"/>
  <c r="AA413" i="1"/>
  <c r="AC413" i="1"/>
  <c r="AA405" i="1"/>
  <c r="AC405" i="1"/>
  <c r="AA397" i="1"/>
  <c r="AC397" i="1"/>
  <c r="AA389" i="1"/>
  <c r="AC389" i="1"/>
  <c r="AA381" i="1"/>
  <c r="AC381" i="1"/>
  <c r="AA373" i="1"/>
  <c r="AC373" i="1"/>
  <c r="AC365" i="1"/>
  <c r="AA365" i="1"/>
  <c r="AA357" i="1"/>
  <c r="AC349" i="1"/>
  <c r="AA349" i="1"/>
  <c r="AA341" i="1"/>
  <c r="AC341" i="1"/>
  <c r="AC333" i="1"/>
  <c r="AA333" i="1"/>
  <c r="AA328" i="1"/>
  <c r="AC328" i="1"/>
  <c r="AA324" i="1"/>
  <c r="AC324" i="1"/>
  <c r="AA320" i="1"/>
  <c r="AC320" i="1"/>
  <c r="AA316" i="1"/>
  <c r="AC316" i="1"/>
  <c r="AA312" i="1"/>
  <c r="AC312" i="1"/>
  <c r="AA308" i="1"/>
  <c r="AC308" i="1"/>
  <c r="AA304" i="1"/>
  <c r="AC304" i="1"/>
  <c r="AI298" i="1"/>
  <c r="AI282" i="1"/>
  <c r="AD305" i="1"/>
  <c r="Z186" i="1"/>
  <c r="AI186" i="1"/>
  <c r="Z501" i="1"/>
  <c r="AI501" i="1"/>
  <c r="Z493" i="1"/>
  <c r="AI493" i="1"/>
  <c r="X38" i="1"/>
  <c r="AI38" i="1" s="1"/>
  <c r="Z498" i="1"/>
  <c r="AI498" i="1"/>
  <c r="AC117" i="1"/>
  <c r="AA117" i="1"/>
  <c r="AA124" i="1"/>
  <c r="AC124" i="1"/>
  <c r="AC121" i="1"/>
  <c r="AA121" i="1"/>
  <c r="AC132" i="1"/>
  <c r="AA132" i="1"/>
  <c r="AA136" i="1"/>
  <c r="AC136" i="1"/>
  <c r="AC130" i="1"/>
  <c r="AA130" i="1"/>
  <c r="AA134" i="1"/>
  <c r="AC134" i="1"/>
  <c r="AC138" i="1"/>
  <c r="AA138" i="1"/>
  <c r="AC147" i="1"/>
  <c r="AA147" i="1"/>
  <c r="AC153" i="1"/>
  <c r="AA153" i="1"/>
  <c r="AC163" i="1"/>
  <c r="AA163" i="1"/>
  <c r="AC172" i="1"/>
  <c r="AA172" i="1"/>
  <c r="AC177" i="1"/>
  <c r="AA177" i="1"/>
  <c r="AC187" i="1"/>
  <c r="AA187" i="1"/>
  <c r="AA167" i="1"/>
  <c r="AC167" i="1"/>
  <c r="AC150" i="1"/>
  <c r="AA150" i="1"/>
  <c r="AI171" i="1"/>
  <c r="AI175" i="1"/>
  <c r="AC137" i="1"/>
  <c r="AA137" i="1"/>
  <c r="AI156" i="1"/>
  <c r="AC181" i="1"/>
  <c r="AA181" i="1"/>
  <c r="AI192" i="1"/>
  <c r="AA203" i="1"/>
  <c r="AC203" i="1"/>
  <c r="AA207" i="1"/>
  <c r="AC207" i="1"/>
  <c r="AA211" i="1"/>
  <c r="AC211" i="1"/>
  <c r="AA216" i="1"/>
  <c r="AC216" i="1"/>
  <c r="AA220" i="1"/>
  <c r="AA236" i="1"/>
  <c r="AF245" i="1"/>
  <c r="AC252" i="1"/>
  <c r="AA188" i="1"/>
  <c r="AC188" i="1"/>
  <c r="AA201" i="1"/>
  <c r="AC232" i="1"/>
  <c r="AA232" i="1"/>
  <c r="AC239" i="1"/>
  <c r="AA239" i="1"/>
  <c r="AI250" i="1"/>
  <c r="AC193" i="1"/>
  <c r="AA193" i="1"/>
  <c r="AC204" i="1"/>
  <c r="AA204" i="1"/>
  <c r="AC208" i="1"/>
  <c r="AA208" i="1"/>
  <c r="AC212" i="1"/>
  <c r="AA212" i="1"/>
  <c r="AA225" i="1"/>
  <c r="AC225" i="1"/>
  <c r="AC230" i="1"/>
  <c r="AA230" i="1"/>
  <c r="AC233" i="1"/>
  <c r="AA233" i="1"/>
  <c r="AC242" i="1"/>
  <c r="AA242" i="1"/>
  <c r="AI263" i="1"/>
  <c r="AC255" i="1"/>
  <c r="AA255" i="1"/>
  <c r="AD261" i="1"/>
  <c r="AN261" i="1" s="1"/>
  <c r="AC267" i="1"/>
  <c r="AA267" i="1"/>
  <c r="AC254" i="1"/>
  <c r="AA254" i="1"/>
  <c r="AC260" i="1"/>
  <c r="AA260" i="1"/>
  <c r="V220" i="1"/>
  <c r="X220" i="1" s="1"/>
  <c r="AA491" i="1"/>
  <c r="AC491" i="1"/>
  <c r="AA483" i="1"/>
  <c r="AC483" i="1"/>
  <c r="AA475" i="1"/>
  <c r="AC475" i="1"/>
  <c r="AA467" i="1"/>
  <c r="AC467" i="1"/>
  <c r="AA459" i="1"/>
  <c r="AC459" i="1"/>
  <c r="AA451" i="1"/>
  <c r="AC451" i="1"/>
  <c r="AA443" i="1"/>
  <c r="AC443" i="1"/>
  <c r="AA435" i="1"/>
  <c r="AC435" i="1"/>
  <c r="AA427" i="1"/>
  <c r="AC427" i="1"/>
  <c r="AA419" i="1"/>
  <c r="AC419" i="1"/>
  <c r="AA411" i="1"/>
  <c r="AC411" i="1"/>
  <c r="AA403" i="1"/>
  <c r="AC403" i="1"/>
  <c r="AA395" i="1"/>
  <c r="AC395" i="1"/>
  <c r="AA387" i="1"/>
  <c r="AC387" i="1"/>
  <c r="AA379" i="1"/>
  <c r="AC379" i="1"/>
  <c r="AA371" i="1"/>
  <c r="AC371" i="1"/>
  <c r="AA363" i="1"/>
  <c r="AC363" i="1"/>
  <c r="AA355" i="1"/>
  <c r="AC355" i="1"/>
  <c r="AC347" i="1"/>
  <c r="AA347" i="1"/>
  <c r="AA339" i="1"/>
  <c r="AC339" i="1"/>
  <c r="AA331" i="1"/>
  <c r="AC331" i="1"/>
  <c r="AI327" i="1"/>
  <c r="AC315" i="1"/>
  <c r="AA315" i="1"/>
  <c r="AI305" i="1"/>
  <c r="AI478" i="1"/>
  <c r="AI462" i="1"/>
  <c r="AI390" i="1"/>
  <c r="AI374" i="1"/>
  <c r="AI358" i="1"/>
  <c r="AI350" i="1"/>
  <c r="AI342" i="1"/>
  <c r="AI334" i="1"/>
  <c r="AA300" i="1"/>
  <c r="AC300" i="1"/>
  <c r="AC297" i="1"/>
  <c r="AA297" i="1"/>
  <c r="AC294" i="1"/>
  <c r="AI288" i="1"/>
  <c r="AA284" i="1"/>
  <c r="AC284" i="1"/>
  <c r="AC281" i="1"/>
  <c r="AA281" i="1"/>
  <c r="AC278" i="1"/>
  <c r="AH274" i="1"/>
  <c r="AF274" i="1"/>
  <c r="AG274" i="1"/>
  <c r="AI272" i="1"/>
  <c r="AI485" i="1"/>
  <c r="AI397" i="1"/>
  <c r="AI312" i="1"/>
  <c r="AI308" i="1"/>
  <c r="AI304" i="1"/>
  <c r="AA484" i="1"/>
  <c r="AC484" i="1"/>
  <c r="AA476" i="1"/>
  <c r="AC476" i="1"/>
  <c r="AA468" i="1"/>
  <c r="AC468" i="1"/>
  <c r="AA460" i="1"/>
  <c r="AC460" i="1"/>
  <c r="AA452" i="1"/>
  <c r="AC452" i="1"/>
  <c r="AA444" i="1"/>
  <c r="AC444" i="1"/>
  <c r="AC436" i="1"/>
  <c r="AA436" i="1"/>
  <c r="AC428" i="1"/>
  <c r="AA428" i="1"/>
  <c r="AA420" i="1"/>
  <c r="AC420" i="1"/>
  <c r="AA412" i="1"/>
  <c r="AC412" i="1"/>
  <c r="AA404" i="1"/>
  <c r="AC404" i="1"/>
  <c r="AA396" i="1"/>
  <c r="AC396" i="1"/>
  <c r="AA388" i="1"/>
  <c r="AC388" i="1"/>
  <c r="AA380" i="1"/>
  <c r="AC380" i="1"/>
  <c r="AA372" i="1"/>
  <c r="AC372" i="1"/>
  <c r="AC364" i="1"/>
  <c r="AA364" i="1"/>
  <c r="AC356" i="1"/>
  <c r="AA356" i="1"/>
  <c r="AA348" i="1"/>
  <c r="AC348" i="1"/>
  <c r="AC340" i="1"/>
  <c r="AA340" i="1"/>
  <c r="AC332" i="1"/>
  <c r="AA332" i="1"/>
  <c r="AI294" i="1"/>
  <c r="AI278" i="1"/>
  <c r="AC305" i="1"/>
  <c r="AH305" i="1" s="1"/>
  <c r="AR139" i="1"/>
  <c r="AQ139" i="1"/>
  <c r="AU139" i="1"/>
  <c r="AO139" i="1"/>
  <c r="A140" i="1"/>
  <c r="AT139" i="1"/>
  <c r="BC139" i="1" s="1"/>
  <c r="BD139" i="1" s="1"/>
  <c r="AS139" i="1"/>
  <c r="AI115" i="1"/>
  <c r="AA53" i="1"/>
  <c r="AI101" i="1"/>
  <c r="AN245" i="1"/>
  <c r="Y102" i="1"/>
  <c r="AI96" i="1"/>
  <c r="Y105" i="1"/>
  <c r="AI99" i="1"/>
  <c r="AT261" i="1"/>
  <c r="K261" i="6"/>
  <c r="L261" i="6"/>
  <c r="L139" i="6"/>
  <c r="K139" i="6"/>
  <c r="AD115" i="1"/>
  <c r="AE115" i="1"/>
  <c r="Y107" i="1"/>
  <c r="AI107" i="1"/>
  <c r="Y114" i="1"/>
  <c r="AI114" i="1"/>
  <c r="Y109" i="1"/>
  <c r="AI109" i="1"/>
  <c r="Y108" i="1"/>
  <c r="AI108" i="1"/>
  <c r="Y110" i="1"/>
  <c r="AI110" i="1"/>
  <c r="Y111" i="1"/>
  <c r="AI111" i="1"/>
  <c r="Y113" i="1"/>
  <c r="AI113" i="1"/>
  <c r="Y112" i="1"/>
  <c r="AI112" i="1"/>
  <c r="Y106" i="1"/>
  <c r="AA106" i="1" s="1"/>
  <c r="Y98" i="1"/>
  <c r="AA98" i="1" s="1"/>
  <c r="Y97" i="1"/>
  <c r="AA97" i="1" s="1"/>
  <c r="Y95" i="1"/>
  <c r="AA95" i="1" s="1"/>
  <c r="AA105" i="1"/>
  <c r="AC105" i="1"/>
  <c r="AJ105" i="1" s="1"/>
  <c r="AA96" i="1"/>
  <c r="AC96" i="1"/>
  <c r="AJ96" i="1" s="1"/>
  <c r="AA104" i="1"/>
  <c r="AC104" i="1"/>
  <c r="AJ104" i="1" s="1"/>
  <c r="AA99" i="1"/>
  <c r="AC99" i="1"/>
  <c r="AJ99" i="1" s="1"/>
  <c r="AA94" i="1"/>
  <c r="AA102" i="1"/>
  <c r="AC102" i="1"/>
  <c r="AJ102" i="1" s="1"/>
  <c r="AA93" i="1"/>
  <c r="AA101" i="1"/>
  <c r="AC101" i="1"/>
  <c r="AJ101" i="1" s="1"/>
  <c r="AA92" i="1"/>
  <c r="AC92" i="1"/>
  <c r="AJ92" i="1" s="1"/>
  <c r="AA100" i="1"/>
  <c r="AA103" i="1"/>
  <c r="AC103" i="1"/>
  <c r="AJ103" i="1" s="1"/>
  <c r="AI91" i="1"/>
  <c r="Y91" i="1"/>
  <c r="AI89" i="1"/>
  <c r="Y89" i="1"/>
  <c r="AI90" i="1"/>
  <c r="Y90" i="1"/>
  <c r="AI88" i="1"/>
  <c r="Y88" i="1"/>
  <c r="AC86" i="1"/>
  <c r="AJ86" i="1" s="1"/>
  <c r="AA86" i="1"/>
  <c r="AC87" i="1"/>
  <c r="AJ87" i="1" s="1"/>
  <c r="AA87" i="1"/>
  <c r="AI85" i="1"/>
  <c r="Y85" i="1"/>
  <c r="AI84" i="1"/>
  <c r="Y84" i="1"/>
  <c r="Y83" i="1"/>
  <c r="AI83" i="1"/>
  <c r="AA82" i="1"/>
  <c r="AC82" i="1"/>
  <c r="AJ82" i="1" s="1"/>
  <c r="AI74" i="1"/>
  <c r="Y74" i="1"/>
  <c r="AI77" i="1"/>
  <c r="Y77" i="1"/>
  <c r="AI76" i="1"/>
  <c r="Y76" i="1"/>
  <c r="AI75" i="1"/>
  <c r="Y75" i="1"/>
  <c r="AI79" i="1"/>
  <c r="Y79" i="1"/>
  <c r="AI78" i="1"/>
  <c r="Y78" i="1"/>
  <c r="AI81" i="1"/>
  <c r="Y81" i="1"/>
  <c r="AI80" i="1"/>
  <c r="Y80" i="1"/>
  <c r="AA72" i="1"/>
  <c r="AC72" i="1"/>
  <c r="AJ72" i="1" s="1"/>
  <c r="AA70" i="1"/>
  <c r="AC70" i="1"/>
  <c r="AJ70" i="1" s="1"/>
  <c r="AA71" i="1"/>
  <c r="AC71" i="1"/>
  <c r="AJ71" i="1" s="1"/>
  <c r="AA73" i="1"/>
  <c r="AC73" i="1"/>
  <c r="AJ73" i="1" s="1"/>
  <c r="AI69" i="1"/>
  <c r="Y69" i="1"/>
  <c r="AI68" i="1"/>
  <c r="Y68" i="1"/>
  <c r="Y67" i="1"/>
  <c r="AI67" i="1"/>
  <c r="AC55" i="1"/>
  <c r="AJ55" i="1" s="1"/>
  <c r="AA55" i="1"/>
  <c r="Y49" i="1"/>
  <c r="AI49" i="1"/>
  <c r="Y57" i="1"/>
  <c r="AI57" i="1"/>
  <c r="Y51" i="1"/>
  <c r="AI51" i="1"/>
  <c r="AK53" i="1"/>
  <c r="AL53" i="1" s="1"/>
  <c r="AM53" i="1" s="1"/>
  <c r="AY53" i="1" s="1"/>
  <c r="AC47" i="1"/>
  <c r="AJ47" i="1" s="1"/>
  <c r="AA47" i="1"/>
  <c r="AC46" i="1"/>
  <c r="AJ46" i="1" s="1"/>
  <c r="AA46" i="1"/>
  <c r="AC45" i="1"/>
  <c r="AJ45" i="1" s="1"/>
  <c r="AA45" i="1"/>
  <c r="AA48" i="1"/>
  <c r="AC58" i="1"/>
  <c r="AJ58" i="1" s="1"/>
  <c r="AA58" i="1"/>
  <c r="AA65" i="1"/>
  <c r="AC65" i="1"/>
  <c r="AJ65" i="1" s="1"/>
  <c r="AA64" i="1"/>
  <c r="AC64" i="1"/>
  <c r="AJ64" i="1" s="1"/>
  <c r="AC54" i="1"/>
  <c r="AJ54" i="1" s="1"/>
  <c r="AA54" i="1"/>
  <c r="AA62" i="1"/>
  <c r="AC62" i="1"/>
  <c r="AJ62" i="1" s="1"/>
  <c r="AC59" i="1"/>
  <c r="AJ59" i="1" s="1"/>
  <c r="AA59" i="1"/>
  <c r="AC43" i="1"/>
  <c r="AJ43" i="1" s="1"/>
  <c r="AA43" i="1"/>
  <c r="AC44" i="1"/>
  <c r="AJ44" i="1" s="1"/>
  <c r="AA44" i="1"/>
  <c r="AA63" i="1"/>
  <c r="AC63" i="1"/>
  <c r="AJ63" i="1" s="1"/>
  <c r="AC56" i="1"/>
  <c r="AJ56" i="1" s="1"/>
  <c r="AA56" i="1"/>
  <c r="AA61" i="1"/>
  <c r="AC61" i="1"/>
  <c r="AJ61" i="1" s="1"/>
  <c r="AA60" i="1"/>
  <c r="AC60" i="1"/>
  <c r="AJ60" i="1" s="1"/>
  <c r="AE53" i="1"/>
  <c r="AH53" i="1"/>
  <c r="AF53" i="1"/>
  <c r="AD53" i="1"/>
  <c r="AG53" i="1"/>
  <c r="AA52" i="1"/>
  <c r="AC52" i="1"/>
  <c r="AJ52" i="1" s="1"/>
  <c r="AA66" i="1"/>
  <c r="AC66" i="1"/>
  <c r="AJ66" i="1" s="1"/>
  <c r="AC50" i="1"/>
  <c r="AJ50" i="1" s="1"/>
  <c r="AA50" i="1"/>
  <c r="AC42" i="1"/>
  <c r="AJ42" i="1" s="1"/>
  <c r="AA42" i="1"/>
  <c r="AC41" i="1"/>
  <c r="AJ41" i="1" s="1"/>
  <c r="AA41" i="1"/>
  <c r="AC36" i="1"/>
  <c r="AJ36" i="1" s="1"/>
  <c r="AA36" i="1"/>
  <c r="AC34" i="1"/>
  <c r="AJ34" i="1" s="1"/>
  <c r="AA34" i="1"/>
  <c r="AC35" i="1"/>
  <c r="AJ35" i="1" s="1"/>
  <c r="AA35" i="1"/>
  <c r="AC37" i="1"/>
  <c r="AJ37" i="1" s="1"/>
  <c r="AA37" i="1"/>
  <c r="AC40" i="1"/>
  <c r="AJ40" i="1" s="1"/>
  <c r="AA40" i="1"/>
  <c r="AA38" i="1"/>
  <c r="AC39" i="1"/>
  <c r="AJ39" i="1" s="1"/>
  <c r="AA39" i="1"/>
  <c r="AA30" i="1"/>
  <c r="AC31" i="1"/>
  <c r="AJ31" i="1" s="1"/>
  <c r="AA31" i="1"/>
  <c r="AC33" i="1"/>
  <c r="AJ33" i="1" s="1"/>
  <c r="AA33" i="1"/>
  <c r="AC28" i="1"/>
  <c r="AJ28" i="1" s="1"/>
  <c r="AA28" i="1"/>
  <c r="AC26" i="1"/>
  <c r="AJ26" i="1" s="1"/>
  <c r="AA26" i="1"/>
  <c r="AC27" i="1"/>
  <c r="AJ27" i="1" s="1"/>
  <c r="AA27" i="1"/>
  <c r="AC29" i="1"/>
  <c r="AJ29" i="1" s="1"/>
  <c r="AA29" i="1"/>
  <c r="AA32" i="1"/>
  <c r="AA25" i="1"/>
  <c r="AC25" i="1"/>
  <c r="AJ25" i="1" s="1"/>
  <c r="AI24" i="1"/>
  <c r="Y24" i="1"/>
  <c r="Y23" i="1"/>
  <c r="AI23" i="1"/>
  <c r="AI22" i="1"/>
  <c r="Y22" i="1"/>
  <c r="AI21" i="1"/>
  <c r="Y21" i="1"/>
  <c r="AC20" i="1"/>
  <c r="AJ20" i="1" s="1"/>
  <c r="AA20" i="1"/>
  <c r="AA19" i="1"/>
  <c r="AA18" i="1"/>
  <c r="E319" i="6"/>
  <c r="E442" i="6"/>
  <c r="E378" i="6"/>
  <c r="E481" i="6"/>
  <c r="E417" i="6"/>
  <c r="E149" i="6"/>
  <c r="E210" i="6"/>
  <c r="E264" i="6"/>
  <c r="E431" i="6"/>
  <c r="E367" i="6"/>
  <c r="E276" i="6"/>
  <c r="E432" i="6"/>
  <c r="E368" i="6"/>
  <c r="E164" i="6"/>
  <c r="E445" i="6"/>
  <c r="E381" i="6"/>
  <c r="E124" i="6"/>
  <c r="E233" i="6"/>
  <c r="E475" i="6"/>
  <c r="E411" i="6"/>
  <c r="E332" i="6"/>
  <c r="E279" i="6"/>
  <c r="E314" i="6"/>
  <c r="E323" i="6"/>
  <c r="E219" i="6"/>
  <c r="E438" i="6"/>
  <c r="E272" i="6"/>
  <c r="E187" i="6"/>
  <c r="E396" i="6"/>
  <c r="E237" i="6"/>
  <c r="E370" i="6"/>
  <c r="E125" i="6"/>
  <c r="E487" i="6"/>
  <c r="E359" i="6"/>
  <c r="E143" i="6"/>
  <c r="E453" i="6"/>
  <c r="E312" i="6"/>
  <c r="E230" i="6"/>
  <c r="E419" i="6"/>
  <c r="E278" i="6"/>
  <c r="E240" i="6"/>
  <c r="E369" i="6"/>
  <c r="E131" i="6"/>
  <c r="E128" i="6"/>
  <c r="E490" i="6"/>
  <c r="E426" i="6"/>
  <c r="E362" i="6"/>
  <c r="E465" i="6"/>
  <c r="E401" i="6"/>
  <c r="E182" i="6"/>
  <c r="E217" i="6"/>
  <c r="E479" i="6"/>
  <c r="E415" i="6"/>
  <c r="E335" i="6"/>
  <c r="E480" i="6"/>
  <c r="E416" i="6"/>
  <c r="E352" i="6"/>
  <c r="E180" i="6"/>
  <c r="E288" i="6"/>
  <c r="E429" i="6"/>
  <c r="E324" i="6"/>
  <c r="E134" i="6"/>
  <c r="E267" i="6"/>
  <c r="E459" i="6"/>
  <c r="E395" i="6"/>
  <c r="E281" i="6"/>
  <c r="E305" i="6"/>
  <c r="E202" i="6"/>
  <c r="E296" i="6"/>
  <c r="E345" i="6"/>
  <c r="E306" i="6"/>
  <c r="E168" i="6"/>
  <c r="E205" i="6"/>
  <c r="E273" i="6"/>
  <c r="E179" i="6"/>
  <c r="E259" i="6"/>
  <c r="E486" i="6"/>
  <c r="E422" i="6"/>
  <c r="E358" i="6"/>
  <c r="E421" i="6"/>
  <c r="E138" i="6"/>
  <c r="E167" i="6"/>
  <c r="E252" i="6"/>
  <c r="E460" i="6"/>
  <c r="E380" i="6"/>
  <c r="E175" i="6"/>
  <c r="E482" i="6"/>
  <c r="E418" i="6"/>
  <c r="E354" i="6"/>
  <c r="E489" i="6"/>
  <c r="E425" i="6"/>
  <c r="E176" i="6"/>
  <c r="E222" i="6"/>
  <c r="E471" i="6"/>
  <c r="E407" i="6"/>
  <c r="E343" i="6"/>
  <c r="E456" i="6"/>
  <c r="E392" i="6"/>
  <c r="E135" i="6"/>
  <c r="E298" i="6"/>
  <c r="E437" i="6"/>
  <c r="E341" i="6"/>
  <c r="E304" i="6"/>
  <c r="E232" i="6"/>
  <c r="E242" i="6"/>
  <c r="E467" i="6"/>
  <c r="E403" i="6"/>
  <c r="E339" i="6"/>
  <c r="E436" i="6"/>
  <c r="E178" i="6"/>
  <c r="E250" i="6"/>
  <c r="E287" i="6"/>
  <c r="E353" i="6"/>
  <c r="E310" i="6"/>
  <c r="E169" i="6"/>
  <c r="E229" i="6"/>
  <c r="E351" i="6"/>
  <c r="E309" i="6"/>
  <c r="E185" i="6"/>
  <c r="E251" i="6"/>
  <c r="E291" i="6"/>
  <c r="E446" i="6"/>
  <c r="E382" i="6"/>
  <c r="E282" i="6"/>
  <c r="E132" i="6"/>
  <c r="E207" i="6"/>
  <c r="E347" i="6"/>
  <c r="E468" i="6"/>
  <c r="E388" i="6"/>
  <c r="E46" i="6"/>
  <c r="E52" i="6"/>
  <c r="E70" i="6"/>
  <c r="E65" i="6"/>
  <c r="E82" i="6"/>
  <c r="E71" i="6"/>
  <c r="E58" i="6"/>
  <c r="E59" i="6"/>
  <c r="E96" i="6"/>
  <c r="E25" i="6"/>
  <c r="E31" i="6"/>
  <c r="E103" i="6"/>
  <c r="E171" i="6"/>
  <c r="E458" i="6"/>
  <c r="E394" i="6"/>
  <c r="E274" i="6"/>
  <c r="E433" i="6"/>
  <c r="E133" i="6"/>
  <c r="E194" i="6"/>
  <c r="E262" i="6"/>
  <c r="E447" i="6"/>
  <c r="E383" i="6"/>
  <c r="E289" i="6"/>
  <c r="E448" i="6"/>
  <c r="E384" i="6"/>
  <c r="E154" i="6"/>
  <c r="E234" i="6"/>
  <c r="E461" i="6"/>
  <c r="E397" i="6"/>
  <c r="E308" i="6"/>
  <c r="E208" i="6"/>
  <c r="E491" i="6"/>
  <c r="E427" i="6"/>
  <c r="E363" i="6"/>
  <c r="E364" i="6"/>
  <c r="E226" i="6"/>
  <c r="E295" i="6"/>
  <c r="E409" i="6"/>
  <c r="E322" i="6"/>
  <c r="E155" i="6"/>
  <c r="E196" i="6"/>
  <c r="E228" i="6"/>
  <c r="E344" i="6"/>
  <c r="E223" i="6"/>
  <c r="E299" i="6"/>
  <c r="E454" i="6"/>
  <c r="E390" i="6"/>
  <c r="E285" i="6"/>
  <c r="E121" i="6"/>
  <c r="E172" i="6"/>
  <c r="E203" i="6"/>
  <c r="E294" i="6"/>
  <c r="E412" i="6"/>
  <c r="E184" i="6"/>
  <c r="E200" i="6"/>
  <c r="E450" i="6"/>
  <c r="E386" i="6"/>
  <c r="E293" i="6"/>
  <c r="E457" i="6"/>
  <c r="E377" i="6"/>
  <c r="E214" i="6"/>
  <c r="E247" i="6"/>
  <c r="E439" i="6"/>
  <c r="E375" i="6"/>
  <c r="E488" i="6"/>
  <c r="E424" i="6"/>
  <c r="E116" i="6"/>
  <c r="E148" i="6"/>
  <c r="E469" i="6"/>
  <c r="E389" i="6"/>
  <c r="E320" i="6"/>
  <c r="E150" i="6"/>
  <c r="E212" i="6"/>
  <c r="E254" i="6"/>
  <c r="E435" i="6"/>
  <c r="E371" i="6"/>
  <c r="E300" i="6"/>
  <c r="E340" i="6"/>
  <c r="E235" i="6"/>
  <c r="E265" i="6"/>
  <c r="E385" i="6"/>
  <c r="E326" i="6"/>
  <c r="E129" i="6"/>
  <c r="E199" i="6"/>
  <c r="E231" i="6"/>
  <c r="E270" i="6"/>
  <c r="E173" i="6"/>
  <c r="E238" i="6"/>
  <c r="E268" i="6"/>
  <c r="E478" i="6"/>
  <c r="E414" i="6"/>
  <c r="E350" i="6"/>
  <c r="E349" i="6"/>
  <c r="E163" i="6"/>
  <c r="E188" i="6"/>
  <c r="E284" i="6"/>
  <c r="E420" i="6"/>
  <c r="E101" i="6"/>
  <c r="E105" i="6"/>
  <c r="E40" i="6"/>
  <c r="E37" i="6"/>
  <c r="E39" i="6"/>
  <c r="E41" i="6"/>
  <c r="E33" i="6"/>
  <c r="E27" i="6"/>
  <c r="E87" i="6"/>
  <c r="E36" i="6"/>
  <c r="E55" i="6"/>
  <c r="E86" i="6"/>
  <c r="E26" i="6"/>
  <c r="E301" i="6"/>
  <c r="E331" i="6"/>
  <c r="E227" i="6"/>
  <c r="E361" i="6"/>
  <c r="E144" i="6"/>
  <c r="E197" i="6"/>
  <c r="E120" i="6"/>
  <c r="E283" i="6"/>
  <c r="E374" i="6"/>
  <c r="E130" i="6"/>
  <c r="E211" i="6"/>
  <c r="E476" i="6"/>
  <c r="E165" i="6"/>
  <c r="E434" i="6"/>
  <c r="E277" i="6"/>
  <c r="E441" i="6"/>
  <c r="E191" i="6"/>
  <c r="E423" i="6"/>
  <c r="E472" i="6"/>
  <c r="E408" i="6"/>
  <c r="E174" i="6"/>
  <c r="E373" i="6"/>
  <c r="E137" i="6"/>
  <c r="E483" i="6"/>
  <c r="E355" i="6"/>
  <c r="E159" i="6"/>
  <c r="E303" i="6"/>
  <c r="E318" i="6"/>
  <c r="E249" i="6"/>
  <c r="E474" i="6"/>
  <c r="E399" i="6"/>
  <c r="E316" i="6"/>
  <c r="E280" i="6"/>
  <c r="E153" i="6"/>
  <c r="E338" i="6"/>
  <c r="E440" i="6"/>
  <c r="E255" i="6"/>
  <c r="E337" i="6"/>
  <c r="E311" i="6"/>
  <c r="E333" i="6"/>
  <c r="E404" i="6"/>
  <c r="E66" i="6"/>
  <c r="E104" i="6"/>
  <c r="E63" i="6"/>
  <c r="E346" i="6"/>
  <c r="E260" i="6"/>
  <c r="E192" i="6"/>
  <c r="E466" i="6"/>
  <c r="E136" i="6"/>
  <c r="E157" i="6"/>
  <c r="E334" i="6"/>
  <c r="E484" i="6"/>
  <c r="E73" i="6"/>
  <c r="E410" i="6"/>
  <c r="E161" i="6"/>
  <c r="E307" i="6"/>
  <c r="E218" i="6"/>
  <c r="E239" i="6"/>
  <c r="E428" i="6"/>
  <c r="E330" i="6"/>
  <c r="E360" i="6"/>
  <c r="E406" i="6"/>
  <c r="E181" i="6"/>
  <c r="E170" i="6"/>
  <c r="E473" i="6"/>
  <c r="E455" i="6"/>
  <c r="E376" i="6"/>
  <c r="E328" i="6"/>
  <c r="E451" i="6"/>
  <c r="E221" i="6"/>
  <c r="E118" i="6"/>
  <c r="E292" i="6"/>
  <c r="E224" i="6"/>
  <c r="E275" i="6"/>
  <c r="E366" i="6"/>
  <c r="E147" i="6"/>
  <c r="E297" i="6"/>
  <c r="E372" i="6"/>
  <c r="E54" i="6"/>
  <c r="E44" i="6"/>
  <c r="E60" i="6"/>
  <c r="E99" i="6"/>
  <c r="E72" i="6"/>
  <c r="E35" i="6"/>
  <c r="E464" i="6"/>
  <c r="E156" i="6"/>
  <c r="E342" i="6"/>
  <c r="E391" i="6"/>
  <c r="E258" i="6"/>
  <c r="E246" i="6"/>
  <c r="E177" i="6"/>
  <c r="E50" i="6"/>
  <c r="E42" i="6"/>
  <c r="E477" i="6"/>
  <c r="E162" i="6"/>
  <c r="E336" i="6"/>
  <c r="E47" i="6"/>
  <c r="E20" i="6"/>
  <c r="E160" i="6"/>
  <c r="E449" i="6"/>
  <c r="E463" i="6"/>
  <c r="E400" i="6"/>
  <c r="E413" i="6"/>
  <c r="E443" i="6"/>
  <c r="E263" i="6"/>
  <c r="E145" i="6"/>
  <c r="E327" i="6"/>
  <c r="E117" i="6"/>
  <c r="E444" i="6"/>
  <c r="E402" i="6"/>
  <c r="E206" i="6"/>
  <c r="E286" i="6"/>
  <c r="E485" i="6"/>
  <c r="E204" i="6"/>
  <c r="E315" i="6"/>
  <c r="E271" i="6"/>
  <c r="E209" i="6"/>
  <c r="E140" i="6"/>
  <c r="E266" i="6"/>
  <c r="E430" i="6"/>
  <c r="E365" i="6"/>
  <c r="E216" i="6"/>
  <c r="E452" i="6"/>
  <c r="E28" i="6"/>
  <c r="E92" i="6"/>
  <c r="E61" i="6"/>
  <c r="E102" i="6"/>
  <c r="E34" i="6"/>
  <c r="E62" i="6"/>
  <c r="E119" i="6"/>
  <c r="E166" i="6"/>
  <c r="E379" i="6"/>
  <c r="E213" i="6"/>
  <c r="E470" i="6"/>
  <c r="E348" i="6"/>
  <c r="E256" i="6"/>
  <c r="E405" i="6"/>
  <c r="E356" i="6"/>
  <c r="E243" i="6"/>
  <c r="E158" i="6"/>
  <c r="E398" i="6"/>
  <c r="E193" i="6"/>
  <c r="E43" i="6"/>
  <c r="E45" i="6"/>
  <c r="E56" i="6"/>
  <c r="E215" i="6"/>
  <c r="E123" i="6"/>
  <c r="E225" i="6"/>
  <c r="E393" i="6"/>
  <c r="E387" i="6"/>
  <c r="E462" i="6"/>
  <c r="E64" i="6"/>
  <c r="E29" i="6"/>
  <c r="D140" i="1" l="1"/>
  <c r="E140" i="1"/>
  <c r="BE140" i="1"/>
  <c r="G140" i="1" s="1"/>
  <c r="F140" i="1"/>
  <c r="AN294" i="1"/>
  <c r="L140" i="1"/>
  <c r="BF140" i="1"/>
  <c r="M140" i="6"/>
  <c r="I140" i="1"/>
  <c r="J140" i="1" s="1"/>
  <c r="AW140" i="1" s="1"/>
  <c r="AX140" i="1" s="1"/>
  <c r="K140" i="1"/>
  <c r="A140" i="6" s="1"/>
  <c r="M140" i="1"/>
  <c r="H140" i="1"/>
  <c r="G140" i="6"/>
  <c r="BC294" i="1"/>
  <c r="BD294" i="1" s="1"/>
  <c r="AG340" i="1"/>
  <c r="AE340" i="1"/>
  <c r="AH340" i="1"/>
  <c r="AF340" i="1"/>
  <c r="AD340" i="1"/>
  <c r="AD356" i="1"/>
  <c r="AE356" i="1"/>
  <c r="AG356" i="1"/>
  <c r="AH356" i="1"/>
  <c r="AF356" i="1"/>
  <c r="AJ372" i="1"/>
  <c r="AK372" i="1" s="1"/>
  <c r="AL372" i="1" s="1"/>
  <c r="AM372" i="1" s="1"/>
  <c r="AJ388" i="1"/>
  <c r="AK388" i="1" s="1"/>
  <c r="AL388" i="1" s="1"/>
  <c r="AM388" i="1" s="1"/>
  <c r="AJ404" i="1"/>
  <c r="AK404" i="1" s="1"/>
  <c r="AL404" i="1" s="1"/>
  <c r="AM404" i="1" s="1"/>
  <c r="AJ420" i="1"/>
  <c r="AK420" i="1" s="1"/>
  <c r="AL420" i="1" s="1"/>
  <c r="AM420" i="1" s="1"/>
  <c r="AD436" i="1"/>
  <c r="AE436" i="1"/>
  <c r="AF436" i="1"/>
  <c r="AG436" i="1"/>
  <c r="AH436" i="1"/>
  <c r="AJ452" i="1"/>
  <c r="AK452" i="1" s="1"/>
  <c r="AL452" i="1" s="1"/>
  <c r="AM452" i="1" s="1"/>
  <c r="AJ468" i="1"/>
  <c r="AK468" i="1" s="1"/>
  <c r="AL468" i="1" s="1"/>
  <c r="AM468" i="1" s="1"/>
  <c r="AJ484" i="1"/>
  <c r="AK484" i="1" s="1"/>
  <c r="AL484" i="1" s="1"/>
  <c r="AM484" i="1" s="1"/>
  <c r="AJ284" i="1"/>
  <c r="AK284" i="1" s="1"/>
  <c r="AL284" i="1" s="1"/>
  <c r="AM284" i="1" s="1"/>
  <c r="AJ297" i="1"/>
  <c r="AK297" i="1" s="1"/>
  <c r="AL297" i="1" s="1"/>
  <c r="AM297" i="1" s="1"/>
  <c r="AD315" i="1"/>
  <c r="AG315" i="1"/>
  <c r="AH315" i="1"/>
  <c r="AF315" i="1"/>
  <c r="AE315" i="1"/>
  <c r="AN315" i="1" s="1"/>
  <c r="AE331" i="1"/>
  <c r="AG331" i="1"/>
  <c r="AH331" i="1"/>
  <c r="AF331" i="1"/>
  <c r="AD331" i="1"/>
  <c r="AJ347" i="1"/>
  <c r="AK347" i="1" s="1"/>
  <c r="AL347" i="1" s="1"/>
  <c r="AM347" i="1" s="1"/>
  <c r="AD363" i="1"/>
  <c r="AF363" i="1"/>
  <c r="AH363" i="1"/>
  <c r="AG363" i="1"/>
  <c r="AE363" i="1"/>
  <c r="AH379" i="1"/>
  <c r="AG379" i="1"/>
  <c r="AF379" i="1"/>
  <c r="AD379" i="1"/>
  <c r="AE379" i="1"/>
  <c r="AD395" i="1"/>
  <c r="AF395" i="1"/>
  <c r="AH395" i="1"/>
  <c r="AG395" i="1"/>
  <c r="AE395" i="1"/>
  <c r="AE411" i="1"/>
  <c r="AH411" i="1"/>
  <c r="AG411" i="1"/>
  <c r="AF411" i="1"/>
  <c r="AD411" i="1"/>
  <c r="AD427" i="1"/>
  <c r="AE427" i="1"/>
  <c r="AH427" i="1"/>
  <c r="AG427" i="1"/>
  <c r="AF427" i="1"/>
  <c r="AE443" i="1"/>
  <c r="AF443" i="1"/>
  <c r="AG443" i="1"/>
  <c r="AH443" i="1"/>
  <c r="AD443" i="1"/>
  <c r="AE459" i="1"/>
  <c r="AG459" i="1"/>
  <c r="AF459" i="1"/>
  <c r="AH459" i="1"/>
  <c r="AD459" i="1"/>
  <c r="AE475" i="1"/>
  <c r="AH475" i="1"/>
  <c r="AG475" i="1"/>
  <c r="AF475" i="1"/>
  <c r="AD475" i="1"/>
  <c r="AE491" i="1"/>
  <c r="AD491" i="1"/>
  <c r="AG491" i="1"/>
  <c r="AF491" i="1"/>
  <c r="AH491" i="1"/>
  <c r="AG254" i="1"/>
  <c r="AE254" i="1"/>
  <c r="AD254" i="1"/>
  <c r="AF254" i="1"/>
  <c r="AH254" i="1"/>
  <c r="AD255" i="1"/>
  <c r="AF255" i="1"/>
  <c r="AH255" i="1"/>
  <c r="AE255" i="1"/>
  <c r="AG255" i="1"/>
  <c r="AE242" i="1"/>
  <c r="AD242" i="1"/>
  <c r="AH242" i="1"/>
  <c r="AG242" i="1"/>
  <c r="AF242" i="1"/>
  <c r="AF230" i="1"/>
  <c r="AG230" i="1"/>
  <c r="AH230" i="1"/>
  <c r="AD230" i="1"/>
  <c r="AE230" i="1"/>
  <c r="AF212" i="1"/>
  <c r="AG212" i="1"/>
  <c r="AD212" i="1"/>
  <c r="AH212" i="1"/>
  <c r="AE212" i="1"/>
  <c r="AF204" i="1"/>
  <c r="AE204" i="1"/>
  <c r="AH204" i="1"/>
  <c r="AG204" i="1"/>
  <c r="AD204" i="1"/>
  <c r="AJ193" i="1"/>
  <c r="AK193" i="1" s="1"/>
  <c r="AL193" i="1" s="1"/>
  <c r="AM193" i="1" s="1"/>
  <c r="AF232" i="1"/>
  <c r="AE232" i="1"/>
  <c r="AD232" i="1"/>
  <c r="AH232" i="1"/>
  <c r="AG232" i="1"/>
  <c r="AJ188" i="1"/>
  <c r="AK188" i="1" s="1"/>
  <c r="AL188" i="1" s="1"/>
  <c r="AM188" i="1" s="1"/>
  <c r="AJ216" i="1"/>
  <c r="AK216" i="1" s="1"/>
  <c r="AL216" i="1" s="1"/>
  <c r="AM216" i="1" s="1"/>
  <c r="AJ207" i="1"/>
  <c r="AK207" i="1" s="1"/>
  <c r="AL207" i="1" s="1"/>
  <c r="AM207" i="1" s="1"/>
  <c r="AD137" i="1"/>
  <c r="AH137" i="1"/>
  <c r="AE137" i="1"/>
  <c r="AF137" i="1"/>
  <c r="AG137" i="1"/>
  <c r="AD150" i="1"/>
  <c r="AH150" i="1"/>
  <c r="AE150" i="1"/>
  <c r="AG150" i="1"/>
  <c r="AF150" i="1"/>
  <c r="AJ177" i="1"/>
  <c r="AK177" i="1" s="1"/>
  <c r="AL177" i="1" s="1"/>
  <c r="AM177" i="1" s="1"/>
  <c r="AJ163" i="1"/>
  <c r="AK163" i="1" s="1"/>
  <c r="AL163" i="1" s="1"/>
  <c r="AM163" i="1" s="1"/>
  <c r="AJ147" i="1"/>
  <c r="AK147" i="1" s="1"/>
  <c r="AL147" i="1" s="1"/>
  <c r="AM147" i="1" s="1"/>
  <c r="AE134" i="1"/>
  <c r="AH134" i="1"/>
  <c r="AF134" i="1"/>
  <c r="AD134" i="1"/>
  <c r="AG134" i="1"/>
  <c r="AJ132" i="1"/>
  <c r="AK132" i="1" s="1"/>
  <c r="AL132" i="1" s="1"/>
  <c r="AM132" i="1" s="1"/>
  <c r="AE124" i="1"/>
  <c r="AG124" i="1"/>
  <c r="AH124" i="1"/>
  <c r="AD124" i="1"/>
  <c r="AF124" i="1"/>
  <c r="AB501" i="1"/>
  <c r="AC501" i="1"/>
  <c r="AG305" i="1"/>
  <c r="AD308" i="1"/>
  <c r="AF308" i="1"/>
  <c r="AH308" i="1"/>
  <c r="AG308" i="1"/>
  <c r="AE308" i="1"/>
  <c r="AN308" i="1" s="1"/>
  <c r="AD316" i="1"/>
  <c r="AH316" i="1"/>
  <c r="AG316" i="1"/>
  <c r="AF316" i="1"/>
  <c r="AE316" i="1"/>
  <c r="AN316" i="1" s="1"/>
  <c r="AH324" i="1"/>
  <c r="AG324" i="1"/>
  <c r="AF324" i="1"/>
  <c r="AD324" i="1"/>
  <c r="AE324" i="1"/>
  <c r="AJ333" i="1"/>
  <c r="AK333" i="1" s="1"/>
  <c r="AL333" i="1" s="1"/>
  <c r="AM333" i="1" s="1"/>
  <c r="AJ349" i="1"/>
  <c r="AK349" i="1" s="1"/>
  <c r="AL349" i="1" s="1"/>
  <c r="AM349" i="1" s="1"/>
  <c r="AJ365" i="1"/>
  <c r="AK365" i="1" s="1"/>
  <c r="AL365" i="1" s="1"/>
  <c r="AM365" i="1" s="1"/>
  <c r="AE381" i="1"/>
  <c r="AH381" i="1"/>
  <c r="AF381" i="1"/>
  <c r="AG381" i="1"/>
  <c r="AD381" i="1"/>
  <c r="AE397" i="1"/>
  <c r="AD397" i="1"/>
  <c r="AG397" i="1"/>
  <c r="AH397" i="1"/>
  <c r="AF397" i="1"/>
  <c r="AD413" i="1"/>
  <c r="AE413" i="1"/>
  <c r="AG413" i="1"/>
  <c r="AH413" i="1"/>
  <c r="AF413" i="1"/>
  <c r="AE429" i="1"/>
  <c r="AH429" i="1"/>
  <c r="AG429" i="1"/>
  <c r="AF429" i="1"/>
  <c r="AD429" i="1"/>
  <c r="AE445" i="1"/>
  <c r="AD445" i="1"/>
  <c r="AF445" i="1"/>
  <c r="AG445" i="1"/>
  <c r="AH445" i="1"/>
  <c r="AD461" i="1"/>
  <c r="AE461" i="1"/>
  <c r="AH461" i="1"/>
  <c r="AG461" i="1"/>
  <c r="AF461" i="1"/>
  <c r="AD477" i="1"/>
  <c r="AE477" i="1"/>
  <c r="AG477" i="1"/>
  <c r="AH477" i="1"/>
  <c r="AF477" i="1"/>
  <c r="AJ282" i="1"/>
  <c r="AK282" i="1" s="1"/>
  <c r="AL282" i="1" s="1"/>
  <c r="AM282" i="1" s="1"/>
  <c r="AN282" i="1"/>
  <c r="AF288" i="1"/>
  <c r="AG288" i="1"/>
  <c r="AH288" i="1"/>
  <c r="AD288" i="1"/>
  <c r="AE288" i="1"/>
  <c r="AJ334" i="1"/>
  <c r="AK334" i="1" s="1"/>
  <c r="AL334" i="1" s="1"/>
  <c r="AM334" i="1" s="1"/>
  <c r="AJ350" i="1"/>
  <c r="AK350" i="1" s="1"/>
  <c r="AL350" i="1" s="1"/>
  <c r="AM350" i="1" s="1"/>
  <c r="AJ366" i="1"/>
  <c r="AK366" i="1" s="1"/>
  <c r="AL366" i="1" s="1"/>
  <c r="AM366" i="1" s="1"/>
  <c r="AJ382" i="1"/>
  <c r="AK382" i="1" s="1"/>
  <c r="AL382" i="1" s="1"/>
  <c r="AM382" i="1" s="1"/>
  <c r="AJ398" i="1"/>
  <c r="AK398" i="1" s="1"/>
  <c r="AL398" i="1" s="1"/>
  <c r="AM398" i="1" s="1"/>
  <c r="AJ414" i="1"/>
  <c r="AK414" i="1" s="1"/>
  <c r="AL414" i="1" s="1"/>
  <c r="AM414" i="1" s="1"/>
  <c r="AJ430" i="1"/>
  <c r="AK430" i="1" s="1"/>
  <c r="AL430" i="1" s="1"/>
  <c r="AM430" i="1" s="1"/>
  <c r="AJ446" i="1"/>
  <c r="AK446" i="1" s="1"/>
  <c r="AL446" i="1" s="1"/>
  <c r="AM446" i="1" s="1"/>
  <c r="AJ462" i="1"/>
  <c r="AK462" i="1" s="1"/>
  <c r="AL462" i="1" s="1"/>
  <c r="AM462" i="1" s="1"/>
  <c r="AJ478" i="1"/>
  <c r="AK478" i="1" s="1"/>
  <c r="AL478" i="1" s="1"/>
  <c r="AM478" i="1" s="1"/>
  <c r="AJ275" i="1"/>
  <c r="AK275" i="1" s="1"/>
  <c r="AL275" i="1" s="1"/>
  <c r="AM275" i="1" s="1"/>
  <c r="AJ291" i="1"/>
  <c r="AK291" i="1" s="1"/>
  <c r="AL291" i="1" s="1"/>
  <c r="AM291" i="1" s="1"/>
  <c r="AJ311" i="1"/>
  <c r="AK311" i="1" s="1"/>
  <c r="AL311" i="1" s="1"/>
  <c r="AM311" i="1" s="1"/>
  <c r="AJ268" i="1"/>
  <c r="AK268" i="1" s="1"/>
  <c r="AL268" i="1" s="1"/>
  <c r="AM268" i="1" s="1"/>
  <c r="AY268" i="1" s="1"/>
  <c r="AJ266" i="1"/>
  <c r="AK266" i="1" s="1"/>
  <c r="AL266" i="1" s="1"/>
  <c r="AM266" i="1" s="1"/>
  <c r="AJ251" i="1"/>
  <c r="AK251" i="1" s="1"/>
  <c r="AL251" i="1" s="1"/>
  <c r="AM251" i="1" s="1"/>
  <c r="AY251" i="1" s="1"/>
  <c r="AJ246" i="1"/>
  <c r="AK246" i="1" s="1"/>
  <c r="AL246" i="1" s="1"/>
  <c r="AM246" i="1" s="1"/>
  <c r="AK238" i="1"/>
  <c r="AL238" i="1" s="1"/>
  <c r="AM238" i="1" s="1"/>
  <c r="AJ238" i="1"/>
  <c r="AJ224" i="1"/>
  <c r="AK224" i="1" s="1"/>
  <c r="AL224" i="1" s="1"/>
  <c r="AM224" i="1" s="1"/>
  <c r="AJ185" i="1"/>
  <c r="AK185" i="1" s="1"/>
  <c r="AL185" i="1" s="1"/>
  <c r="AM185" i="1" s="1"/>
  <c r="AD174" i="1"/>
  <c r="AH174" i="1"/>
  <c r="AG174" i="1"/>
  <c r="AE174" i="1"/>
  <c r="AF174" i="1"/>
  <c r="AJ158" i="1"/>
  <c r="AK158" i="1" s="1"/>
  <c r="AL158" i="1" s="1"/>
  <c r="AM158" i="1" s="1"/>
  <c r="AF148" i="1"/>
  <c r="AH148" i="1"/>
  <c r="AG148" i="1"/>
  <c r="AD148" i="1"/>
  <c r="AE148" i="1"/>
  <c r="AJ173" i="1"/>
  <c r="AK173" i="1" s="1"/>
  <c r="AL173" i="1" s="1"/>
  <c r="AM173" i="1" s="1"/>
  <c r="AF162" i="1"/>
  <c r="AE162" i="1"/>
  <c r="AD162" i="1"/>
  <c r="AH162" i="1"/>
  <c r="AG162" i="1"/>
  <c r="AD135" i="1"/>
  <c r="AG135" i="1"/>
  <c r="AH135" i="1"/>
  <c r="AE135" i="1"/>
  <c r="AF135" i="1"/>
  <c r="AJ140" i="1"/>
  <c r="AK140" i="1" s="1"/>
  <c r="AL140" i="1" s="1"/>
  <c r="AM140" i="1" s="1"/>
  <c r="AE116" i="1"/>
  <c r="AH116" i="1"/>
  <c r="AD116" i="1"/>
  <c r="AF116" i="1"/>
  <c r="AG116" i="1"/>
  <c r="AJ309" i="1"/>
  <c r="AK309" i="1" s="1"/>
  <c r="AL309" i="1" s="1"/>
  <c r="AM309" i="1" s="1"/>
  <c r="AJ336" i="1"/>
  <c r="AK336" i="1" s="1"/>
  <c r="AL336" i="1" s="1"/>
  <c r="AM336" i="1" s="1"/>
  <c r="AE352" i="1"/>
  <c r="AD352" i="1"/>
  <c r="AG352" i="1"/>
  <c r="AF352" i="1"/>
  <c r="AH352" i="1"/>
  <c r="AE368" i="1"/>
  <c r="AD368" i="1"/>
  <c r="AF368" i="1"/>
  <c r="AH368" i="1"/>
  <c r="AG368" i="1"/>
  <c r="AF384" i="1"/>
  <c r="AG384" i="1"/>
  <c r="AH384" i="1"/>
  <c r="AE384" i="1"/>
  <c r="AD384" i="1"/>
  <c r="AD400" i="1"/>
  <c r="AG400" i="1"/>
  <c r="AH400" i="1"/>
  <c r="AF400" i="1"/>
  <c r="AE400" i="1"/>
  <c r="AE416" i="1"/>
  <c r="AH416" i="1"/>
  <c r="AF416" i="1"/>
  <c r="AG416" i="1"/>
  <c r="AD416" i="1"/>
  <c r="AE432" i="1"/>
  <c r="AD432" i="1"/>
  <c r="AF432" i="1"/>
  <c r="AG432" i="1"/>
  <c r="AH432" i="1"/>
  <c r="AG448" i="1"/>
  <c r="AH448" i="1"/>
  <c r="AF448" i="1"/>
  <c r="AD448" i="1"/>
  <c r="AE448" i="1"/>
  <c r="AD464" i="1"/>
  <c r="AE464" i="1"/>
  <c r="AF464" i="1"/>
  <c r="AG464" i="1"/>
  <c r="AH464" i="1"/>
  <c r="AD480" i="1"/>
  <c r="AE480" i="1"/>
  <c r="AG480" i="1"/>
  <c r="AH480" i="1"/>
  <c r="AF480" i="1"/>
  <c r="AJ270" i="1"/>
  <c r="AK270" i="1" s="1"/>
  <c r="AL270" i="1" s="1"/>
  <c r="AM270" i="1" s="1"/>
  <c r="AN270" i="1"/>
  <c r="AF276" i="1"/>
  <c r="AG276" i="1"/>
  <c r="AH276" i="1"/>
  <c r="AE276" i="1"/>
  <c r="AD276" i="1"/>
  <c r="AF282" i="1"/>
  <c r="AJ292" i="1"/>
  <c r="AK292" i="1" s="1"/>
  <c r="AL292" i="1" s="1"/>
  <c r="AM292" i="1" s="1"/>
  <c r="AF298" i="1"/>
  <c r="AE335" i="1"/>
  <c r="AH335" i="1"/>
  <c r="AF335" i="1"/>
  <c r="AG335" i="1"/>
  <c r="AD335" i="1"/>
  <c r="AJ351" i="1"/>
  <c r="AK351" i="1" s="1"/>
  <c r="AL351" i="1" s="1"/>
  <c r="AM351" i="1" s="1"/>
  <c r="AD367" i="1"/>
  <c r="AF367" i="1"/>
  <c r="AH367" i="1"/>
  <c r="AG367" i="1"/>
  <c r="AE367" i="1"/>
  <c r="AH383" i="1"/>
  <c r="AG383" i="1"/>
  <c r="AF383" i="1"/>
  <c r="AD383" i="1"/>
  <c r="AE383" i="1"/>
  <c r="AF399" i="1"/>
  <c r="AG399" i="1"/>
  <c r="AH399" i="1"/>
  <c r="AD399" i="1"/>
  <c r="AN399" i="1" s="1"/>
  <c r="AO399" i="1" s="1"/>
  <c r="AE399" i="1"/>
  <c r="AG415" i="1"/>
  <c r="AH415" i="1"/>
  <c r="AF415" i="1"/>
  <c r="AD415" i="1"/>
  <c r="AE415" i="1"/>
  <c r="AF431" i="1"/>
  <c r="AG431" i="1"/>
  <c r="AH431" i="1"/>
  <c r="AD431" i="1"/>
  <c r="AE431" i="1"/>
  <c r="AF447" i="1"/>
  <c r="AG447" i="1"/>
  <c r="AH447" i="1"/>
  <c r="AD447" i="1"/>
  <c r="AE447" i="1"/>
  <c r="AF463" i="1"/>
  <c r="AG463" i="1"/>
  <c r="AH463" i="1"/>
  <c r="AD463" i="1"/>
  <c r="AN463" i="1" s="1"/>
  <c r="AE463" i="1"/>
  <c r="AH479" i="1"/>
  <c r="AG479" i="1"/>
  <c r="AF479" i="1"/>
  <c r="AD479" i="1"/>
  <c r="AE479" i="1"/>
  <c r="Z236" i="1"/>
  <c r="AI236" i="1"/>
  <c r="AD247" i="1"/>
  <c r="AE247" i="1"/>
  <c r="AG247" i="1"/>
  <c r="AH247" i="1"/>
  <c r="AF247" i="1"/>
  <c r="AD256" i="1"/>
  <c r="AH256" i="1"/>
  <c r="AE256" i="1"/>
  <c r="AN256" i="1" s="1"/>
  <c r="AF256" i="1"/>
  <c r="AG256" i="1"/>
  <c r="AJ243" i="1"/>
  <c r="AK243" i="1" s="1"/>
  <c r="AL243" i="1" s="1"/>
  <c r="AM243" i="1" s="1"/>
  <c r="AJ231" i="1"/>
  <c r="AK231" i="1" s="1"/>
  <c r="AL231" i="1" s="1"/>
  <c r="AM231" i="1" s="1"/>
  <c r="AD222" i="1"/>
  <c r="AG222" i="1"/>
  <c r="AH222" i="1"/>
  <c r="AE222" i="1"/>
  <c r="AF222" i="1"/>
  <c r="AJ209" i="1"/>
  <c r="AK209" i="1" s="1"/>
  <c r="AL209" i="1" s="1"/>
  <c r="AM209" i="1" s="1"/>
  <c r="AJ229" i="1"/>
  <c r="AK229" i="1" s="1"/>
  <c r="AL229" i="1" s="1"/>
  <c r="AM229" i="1" s="1"/>
  <c r="AF191" i="1"/>
  <c r="AH191" i="1"/>
  <c r="AE191" i="1"/>
  <c r="AG191" i="1"/>
  <c r="AD191" i="1"/>
  <c r="AF214" i="1"/>
  <c r="AH214" i="1"/>
  <c r="AE214" i="1"/>
  <c r="AG214" i="1"/>
  <c r="AD214" i="1"/>
  <c r="AF206" i="1"/>
  <c r="AE206" i="1"/>
  <c r="AG206" i="1"/>
  <c r="AD206" i="1"/>
  <c r="AH206" i="1"/>
  <c r="AJ249" i="1"/>
  <c r="AK249" i="1" s="1"/>
  <c r="AL249" i="1" s="1"/>
  <c r="AM249" i="1" s="1"/>
  <c r="AJ199" i="1"/>
  <c r="AK199" i="1" s="1"/>
  <c r="AL199" i="1" s="1"/>
  <c r="AM199" i="1" s="1"/>
  <c r="AJ157" i="1"/>
  <c r="AK157" i="1" s="1"/>
  <c r="AL157" i="1" s="1"/>
  <c r="AM157" i="1" s="1"/>
  <c r="AF161" i="1"/>
  <c r="AG161" i="1"/>
  <c r="AH161" i="1"/>
  <c r="AD161" i="1"/>
  <c r="AE161" i="1"/>
  <c r="AF182" i="1"/>
  <c r="AH182" i="1"/>
  <c r="AG182" i="1"/>
  <c r="AE182" i="1"/>
  <c r="AD182" i="1"/>
  <c r="AJ169" i="1"/>
  <c r="AK169" i="1" s="1"/>
  <c r="AL169" i="1" s="1"/>
  <c r="AM169" i="1" s="1"/>
  <c r="AF149" i="1"/>
  <c r="AH149" i="1"/>
  <c r="AE149" i="1"/>
  <c r="AG149" i="1"/>
  <c r="AD149" i="1"/>
  <c r="AJ131" i="1"/>
  <c r="AK131" i="1" s="1"/>
  <c r="AL131" i="1" s="1"/>
  <c r="AM131" i="1" s="1"/>
  <c r="AJ129" i="1"/>
  <c r="AK129" i="1" s="1"/>
  <c r="AL129" i="1" s="1"/>
  <c r="AM129" i="1" s="1"/>
  <c r="AJ118" i="1"/>
  <c r="AK118" i="1" s="1"/>
  <c r="AL118" i="1" s="1"/>
  <c r="AM118" i="1" s="1"/>
  <c r="Z48" i="1"/>
  <c r="AB502" i="1"/>
  <c r="AC502" i="1"/>
  <c r="AF309" i="1"/>
  <c r="AJ310" i="1"/>
  <c r="AK310" i="1" s="1"/>
  <c r="AL310" i="1" s="1"/>
  <c r="AM310" i="1" s="1"/>
  <c r="AJ318" i="1"/>
  <c r="AK318" i="1" s="1"/>
  <c r="AL318" i="1" s="1"/>
  <c r="AM318" i="1" s="1"/>
  <c r="AJ326" i="1"/>
  <c r="AK326" i="1" s="1"/>
  <c r="AL326" i="1" s="1"/>
  <c r="AM326" i="1" s="1"/>
  <c r="AJ337" i="1"/>
  <c r="AK337" i="1" s="1"/>
  <c r="AL337" i="1" s="1"/>
  <c r="AM337" i="1" s="1"/>
  <c r="AJ353" i="1"/>
  <c r="AK353" i="1" s="1"/>
  <c r="AL353" i="1" s="1"/>
  <c r="AM353" i="1" s="1"/>
  <c r="AJ369" i="1"/>
  <c r="AK369" i="1" s="1"/>
  <c r="AL369" i="1" s="1"/>
  <c r="AM369" i="1" s="1"/>
  <c r="AJ385" i="1"/>
  <c r="AK385" i="1" s="1"/>
  <c r="AL385" i="1" s="1"/>
  <c r="AM385" i="1" s="1"/>
  <c r="AE401" i="1"/>
  <c r="AD401" i="1"/>
  <c r="AF401" i="1"/>
  <c r="AG401" i="1"/>
  <c r="AH401" i="1"/>
  <c r="AD417" i="1"/>
  <c r="AE417" i="1"/>
  <c r="AF417" i="1"/>
  <c r="AG417" i="1"/>
  <c r="AH417" i="1"/>
  <c r="AH433" i="1"/>
  <c r="AF433" i="1"/>
  <c r="AG433" i="1"/>
  <c r="AD433" i="1"/>
  <c r="AE433" i="1"/>
  <c r="AD449" i="1"/>
  <c r="AE449" i="1"/>
  <c r="AH449" i="1"/>
  <c r="AF449" i="1"/>
  <c r="AG449" i="1"/>
  <c r="AD465" i="1"/>
  <c r="AE465" i="1"/>
  <c r="AH465" i="1"/>
  <c r="AG465" i="1"/>
  <c r="AF465" i="1"/>
  <c r="AD481" i="1"/>
  <c r="AE481" i="1"/>
  <c r="AF481" i="1"/>
  <c r="AG481" i="1"/>
  <c r="AH481" i="1"/>
  <c r="AH270" i="1"/>
  <c r="AY270" i="1"/>
  <c r="AF277" i="1"/>
  <c r="AH277" i="1"/>
  <c r="AG277" i="1"/>
  <c r="AD277" i="1"/>
  <c r="AN277" i="1" s="1"/>
  <c r="AE277" i="1"/>
  <c r="AG293" i="1"/>
  <c r="AH293" i="1"/>
  <c r="AF293" i="1"/>
  <c r="AD293" i="1"/>
  <c r="AN293" i="1" s="1"/>
  <c r="AE293" i="1"/>
  <c r="AD346" i="1"/>
  <c r="AE346" i="1"/>
  <c r="AF346" i="1"/>
  <c r="AH346" i="1"/>
  <c r="AG346" i="1"/>
  <c r="AE362" i="1"/>
  <c r="AD362" i="1"/>
  <c r="AH362" i="1"/>
  <c r="AG362" i="1"/>
  <c r="AF362" i="1"/>
  <c r="AD378" i="1"/>
  <c r="AE378" i="1"/>
  <c r="AG378" i="1"/>
  <c r="AF378" i="1"/>
  <c r="AH378" i="1"/>
  <c r="AD394" i="1"/>
  <c r="AE394" i="1"/>
  <c r="AG394" i="1"/>
  <c r="AF394" i="1"/>
  <c r="AH394" i="1"/>
  <c r="AE410" i="1"/>
  <c r="AG410" i="1"/>
  <c r="AH410" i="1"/>
  <c r="AF410" i="1"/>
  <c r="AD410" i="1"/>
  <c r="AE426" i="1"/>
  <c r="AG426" i="1"/>
  <c r="AH426" i="1"/>
  <c r="AF426" i="1"/>
  <c r="AD426" i="1"/>
  <c r="AD442" i="1"/>
  <c r="AE442" i="1"/>
  <c r="AG442" i="1"/>
  <c r="AH442" i="1"/>
  <c r="AF442" i="1"/>
  <c r="AD458" i="1"/>
  <c r="AE458" i="1"/>
  <c r="AH458" i="1"/>
  <c r="AF458" i="1"/>
  <c r="AG458" i="1"/>
  <c r="AD474" i="1"/>
  <c r="AG474" i="1"/>
  <c r="AH474" i="1"/>
  <c r="AF474" i="1"/>
  <c r="AE474" i="1"/>
  <c r="AE490" i="1"/>
  <c r="AH490" i="1"/>
  <c r="AG490" i="1"/>
  <c r="AF490" i="1"/>
  <c r="AD490" i="1"/>
  <c r="AJ271" i="1"/>
  <c r="AK271" i="1" s="1"/>
  <c r="AL271" i="1" s="1"/>
  <c r="AM271" i="1" s="1"/>
  <c r="AJ287" i="1"/>
  <c r="AK287" i="1" s="1"/>
  <c r="AL287" i="1" s="1"/>
  <c r="AM287" i="1" s="1"/>
  <c r="AJ303" i="1"/>
  <c r="AK303" i="1" s="1"/>
  <c r="AL303" i="1" s="1"/>
  <c r="AM303" i="1" s="1"/>
  <c r="AJ265" i="1"/>
  <c r="AK265" i="1" s="1"/>
  <c r="AL265" i="1" s="1"/>
  <c r="AM265" i="1" s="1"/>
  <c r="AY265" i="1" s="1"/>
  <c r="AH265" i="1"/>
  <c r="AF265" i="1"/>
  <c r="AG265" i="1"/>
  <c r="AJ258" i="1"/>
  <c r="AK258" i="1" s="1"/>
  <c r="AL258" i="1" s="1"/>
  <c r="AM258" i="1" s="1"/>
  <c r="AJ250" i="1"/>
  <c r="AK250" i="1" s="1"/>
  <c r="AL250" i="1" s="1"/>
  <c r="AM250" i="1" s="1"/>
  <c r="AY250" i="1" s="1"/>
  <c r="AE237" i="1"/>
  <c r="AH237" i="1"/>
  <c r="AF237" i="1"/>
  <c r="AD237" i="1"/>
  <c r="AG237" i="1"/>
  <c r="AJ240" i="1"/>
  <c r="AK240" i="1" s="1"/>
  <c r="AL240" i="1" s="1"/>
  <c r="AM240" i="1" s="1"/>
  <c r="AY240" i="1" s="1"/>
  <c r="AJ235" i="1"/>
  <c r="AK235" i="1" s="1"/>
  <c r="AL235" i="1" s="1"/>
  <c r="AM235" i="1" s="1"/>
  <c r="AJ221" i="1"/>
  <c r="AK221" i="1" s="1"/>
  <c r="AL221" i="1" s="1"/>
  <c r="AM221" i="1" s="1"/>
  <c r="AJ178" i="1"/>
  <c r="AK178" i="1" s="1"/>
  <c r="AL178" i="1" s="1"/>
  <c r="AM178" i="1" s="1"/>
  <c r="AJ159" i="1"/>
  <c r="AK159" i="1" s="1"/>
  <c r="AL159" i="1" s="1"/>
  <c r="AM159" i="1" s="1"/>
  <c r="AE175" i="1"/>
  <c r="AD175" i="1"/>
  <c r="AF175" i="1"/>
  <c r="AH175" i="1"/>
  <c r="AG175" i="1"/>
  <c r="AF165" i="1"/>
  <c r="AH165" i="1"/>
  <c r="AE165" i="1"/>
  <c r="AG165" i="1"/>
  <c r="AD165" i="1"/>
  <c r="AD184" i="1"/>
  <c r="AH184" i="1"/>
  <c r="AE184" i="1"/>
  <c r="AG184" i="1"/>
  <c r="AF184" i="1"/>
  <c r="AE128" i="1"/>
  <c r="AF128" i="1"/>
  <c r="AG128" i="1"/>
  <c r="AH128" i="1"/>
  <c r="AD128" i="1"/>
  <c r="AB494" i="1"/>
  <c r="AC494" i="1"/>
  <c r="AB142" i="1"/>
  <c r="AC142" i="1"/>
  <c r="AB257" i="1"/>
  <c r="AC257" i="1"/>
  <c r="Z98" i="1"/>
  <c r="AB98" i="1" s="1"/>
  <c r="Z93" i="1"/>
  <c r="AB244" i="1"/>
  <c r="AC244" i="1"/>
  <c r="AN309" i="1"/>
  <c r="AB313" i="1"/>
  <c r="AC313" i="1"/>
  <c r="AB183" i="1"/>
  <c r="AC183" i="1"/>
  <c r="Z100" i="1"/>
  <c r="AB146" i="1"/>
  <c r="AC146" i="1"/>
  <c r="AB248" i="1"/>
  <c r="AC248" i="1"/>
  <c r="AC115" i="1"/>
  <c r="AB499" i="1"/>
  <c r="AC499" i="1"/>
  <c r="Z18" i="1"/>
  <c r="AB290" i="1"/>
  <c r="AC290" i="1"/>
  <c r="AB195" i="1"/>
  <c r="AC195" i="1"/>
  <c r="AJ340" i="1"/>
  <c r="AK340" i="1" s="1"/>
  <c r="AL340" i="1" s="1"/>
  <c r="AM340" i="1" s="1"/>
  <c r="AY340" i="1" s="1"/>
  <c r="AN340" i="1"/>
  <c r="AJ356" i="1"/>
  <c r="AK356" i="1" s="1"/>
  <c r="AL356" i="1" s="1"/>
  <c r="AM356" i="1" s="1"/>
  <c r="AY356" i="1" s="1"/>
  <c r="AN356" i="1"/>
  <c r="AY372" i="1"/>
  <c r="AF372" i="1"/>
  <c r="AG372" i="1"/>
  <c r="AH372" i="1"/>
  <c r="AD372" i="1"/>
  <c r="AN372" i="1" s="1"/>
  <c r="AE372" i="1"/>
  <c r="AE388" i="1"/>
  <c r="AF388" i="1"/>
  <c r="AG388" i="1"/>
  <c r="AH388" i="1"/>
  <c r="AY388" i="1"/>
  <c r="AD388" i="1"/>
  <c r="AN388" i="1" s="1"/>
  <c r="AE404" i="1"/>
  <c r="AY404" i="1"/>
  <c r="AG404" i="1"/>
  <c r="AF404" i="1"/>
  <c r="AH404" i="1"/>
  <c r="AD404" i="1"/>
  <c r="AY420" i="1"/>
  <c r="AE420" i="1"/>
  <c r="AH420" i="1"/>
  <c r="AG420" i="1"/>
  <c r="AF420" i="1"/>
  <c r="AD420" i="1"/>
  <c r="AN420" i="1" s="1"/>
  <c r="AJ436" i="1"/>
  <c r="AK436" i="1" s="1"/>
  <c r="AL436" i="1" s="1"/>
  <c r="AM436" i="1" s="1"/>
  <c r="AY436" i="1" s="1"/>
  <c r="AN436" i="1"/>
  <c r="AE452" i="1"/>
  <c r="AF452" i="1"/>
  <c r="AH452" i="1"/>
  <c r="AG452" i="1"/>
  <c r="AY452" i="1"/>
  <c r="AD452" i="1"/>
  <c r="AN452" i="1" s="1"/>
  <c r="AD468" i="1"/>
  <c r="AN468" i="1" s="1"/>
  <c r="AE468" i="1"/>
  <c r="AY468" i="1"/>
  <c r="AG468" i="1"/>
  <c r="AF468" i="1"/>
  <c r="AH468" i="1"/>
  <c r="AE484" i="1"/>
  <c r="AD484" i="1"/>
  <c r="AN484" i="1" s="1"/>
  <c r="AY484" i="1"/>
  <c r="AF484" i="1"/>
  <c r="AH484" i="1"/>
  <c r="AG484" i="1"/>
  <c r="AJ278" i="1"/>
  <c r="AK278" i="1" s="1"/>
  <c r="AL278" i="1" s="1"/>
  <c r="AM278" i="1" s="1"/>
  <c r="AN278" i="1"/>
  <c r="AY284" i="1"/>
  <c r="AH284" i="1"/>
  <c r="AG284" i="1"/>
  <c r="AF284" i="1"/>
  <c r="AE284" i="1"/>
  <c r="AD284" i="1"/>
  <c r="AN284" i="1" s="1"/>
  <c r="AJ300" i="1"/>
  <c r="AK300" i="1" s="1"/>
  <c r="AL300" i="1" s="1"/>
  <c r="AM300" i="1" s="1"/>
  <c r="AJ315" i="1"/>
  <c r="AK315" i="1" s="1"/>
  <c r="AL315" i="1" s="1"/>
  <c r="AM315" i="1" s="1"/>
  <c r="AY315" i="1" s="1"/>
  <c r="AJ339" i="1"/>
  <c r="AK339" i="1" s="1"/>
  <c r="AL339" i="1" s="1"/>
  <c r="AM339" i="1" s="1"/>
  <c r="AJ355" i="1"/>
  <c r="AK355" i="1" s="1"/>
  <c r="AL355" i="1" s="1"/>
  <c r="AM355" i="1" s="1"/>
  <c r="AJ371" i="1"/>
  <c r="AK371" i="1" s="1"/>
  <c r="AL371" i="1" s="1"/>
  <c r="AM371" i="1" s="1"/>
  <c r="AJ387" i="1"/>
  <c r="AK387" i="1" s="1"/>
  <c r="AL387" i="1" s="1"/>
  <c r="AM387" i="1" s="1"/>
  <c r="AJ403" i="1"/>
  <c r="AK403" i="1" s="1"/>
  <c r="AL403" i="1" s="1"/>
  <c r="AM403" i="1" s="1"/>
  <c r="AJ419" i="1"/>
  <c r="AK419" i="1" s="1"/>
  <c r="AL419" i="1" s="1"/>
  <c r="AM419" i="1" s="1"/>
  <c r="AJ435" i="1"/>
  <c r="AK435" i="1" s="1"/>
  <c r="AL435" i="1" s="1"/>
  <c r="AM435" i="1" s="1"/>
  <c r="AJ451" i="1"/>
  <c r="AK451" i="1" s="1"/>
  <c r="AL451" i="1" s="1"/>
  <c r="AM451" i="1" s="1"/>
  <c r="AJ467" i="1"/>
  <c r="AK467" i="1" s="1"/>
  <c r="AL467" i="1" s="1"/>
  <c r="AM467" i="1" s="1"/>
  <c r="AJ483" i="1"/>
  <c r="AK483" i="1" s="1"/>
  <c r="AL483" i="1" s="1"/>
  <c r="AM483" i="1" s="1"/>
  <c r="Z220" i="1"/>
  <c r="AI220" i="1"/>
  <c r="AJ254" i="1"/>
  <c r="AK254" i="1" s="1"/>
  <c r="AL254" i="1" s="1"/>
  <c r="AM254" i="1" s="1"/>
  <c r="AY254" i="1" s="1"/>
  <c r="AJ255" i="1"/>
  <c r="AK255" i="1" s="1"/>
  <c r="AL255" i="1" s="1"/>
  <c r="AM255" i="1" s="1"/>
  <c r="AY255" i="1" s="1"/>
  <c r="AJ242" i="1"/>
  <c r="AK242" i="1" s="1"/>
  <c r="AL242" i="1" s="1"/>
  <c r="AM242" i="1" s="1"/>
  <c r="AY242" i="1" s="1"/>
  <c r="AJ230" i="1"/>
  <c r="AK230" i="1" s="1"/>
  <c r="AL230" i="1" s="1"/>
  <c r="AM230" i="1" s="1"/>
  <c r="AY230" i="1" s="1"/>
  <c r="AN230" i="1"/>
  <c r="AJ212" i="1"/>
  <c r="AK212" i="1" s="1"/>
  <c r="AL212" i="1" s="1"/>
  <c r="AM212" i="1" s="1"/>
  <c r="AY212" i="1" s="1"/>
  <c r="AN212" i="1"/>
  <c r="AJ204" i="1"/>
  <c r="AK204" i="1" s="1"/>
  <c r="AL204" i="1" s="1"/>
  <c r="AM204" i="1" s="1"/>
  <c r="AY204" i="1" s="1"/>
  <c r="AJ232" i="1"/>
  <c r="AK232" i="1" s="1"/>
  <c r="AL232" i="1" s="1"/>
  <c r="AM232" i="1" s="1"/>
  <c r="AY232" i="1" s="1"/>
  <c r="AF188" i="1"/>
  <c r="AY188" i="1"/>
  <c r="AE188" i="1"/>
  <c r="AG188" i="1"/>
  <c r="AD188" i="1"/>
  <c r="AH188" i="1"/>
  <c r="AD216" i="1"/>
  <c r="AH216" i="1"/>
  <c r="AY216" i="1"/>
  <c r="AE216" i="1"/>
  <c r="AF216" i="1"/>
  <c r="AG216" i="1"/>
  <c r="AF207" i="1"/>
  <c r="AY207" i="1"/>
  <c r="AG207" i="1"/>
  <c r="AD207" i="1"/>
  <c r="AH207" i="1"/>
  <c r="AE207" i="1"/>
  <c r="AF181" i="1"/>
  <c r="AH181" i="1"/>
  <c r="AE181" i="1"/>
  <c r="AG181" i="1"/>
  <c r="AD181" i="1"/>
  <c r="AJ137" i="1"/>
  <c r="AK137" i="1" s="1"/>
  <c r="AL137" i="1" s="1"/>
  <c r="AM137" i="1" s="1"/>
  <c r="AY137" i="1" s="1"/>
  <c r="AN137" i="1"/>
  <c r="AJ150" i="1"/>
  <c r="AK150" i="1" s="1"/>
  <c r="AL150" i="1" s="1"/>
  <c r="AM150" i="1" s="1"/>
  <c r="AY150" i="1" s="1"/>
  <c r="AF187" i="1"/>
  <c r="AH187" i="1"/>
  <c r="AE187" i="1"/>
  <c r="AG187" i="1"/>
  <c r="AD187" i="1"/>
  <c r="AD172" i="1"/>
  <c r="AH172" i="1"/>
  <c r="AF172" i="1"/>
  <c r="AE172" i="1"/>
  <c r="AG172" i="1"/>
  <c r="AD153" i="1"/>
  <c r="AE153" i="1"/>
  <c r="AH153" i="1"/>
  <c r="AG153" i="1"/>
  <c r="AF153" i="1"/>
  <c r="AD138" i="1"/>
  <c r="AH138" i="1"/>
  <c r="AE138" i="1"/>
  <c r="AF138" i="1"/>
  <c r="AG138" i="1"/>
  <c r="AF130" i="1"/>
  <c r="AE130" i="1"/>
  <c r="AG130" i="1"/>
  <c r="AH130" i="1"/>
  <c r="AD130" i="1"/>
  <c r="AJ136" i="1"/>
  <c r="AK136" i="1" s="1"/>
  <c r="AL136" i="1" s="1"/>
  <c r="AM136" i="1" s="1"/>
  <c r="AD121" i="1"/>
  <c r="AE121" i="1"/>
  <c r="AF121" i="1"/>
  <c r="AH121" i="1"/>
  <c r="AG121" i="1"/>
  <c r="AD117" i="1"/>
  <c r="AG117" i="1"/>
  <c r="AH117" i="1"/>
  <c r="AE117" i="1"/>
  <c r="AF117" i="1"/>
  <c r="AB498" i="1"/>
  <c r="AC498" i="1"/>
  <c r="AJ304" i="1"/>
  <c r="AK304" i="1" s="1"/>
  <c r="AL304" i="1" s="1"/>
  <c r="AM304" i="1" s="1"/>
  <c r="AJ312" i="1"/>
  <c r="AK312" i="1" s="1"/>
  <c r="AL312" i="1" s="1"/>
  <c r="AM312" i="1" s="1"/>
  <c r="AJ320" i="1"/>
  <c r="AK320" i="1" s="1"/>
  <c r="AL320" i="1" s="1"/>
  <c r="AM320" i="1" s="1"/>
  <c r="AJ328" i="1"/>
  <c r="AK328" i="1" s="1"/>
  <c r="AL328" i="1" s="1"/>
  <c r="AM328" i="1" s="1"/>
  <c r="AJ341" i="1"/>
  <c r="AK341" i="1" s="1"/>
  <c r="AL341" i="1" s="1"/>
  <c r="AM341" i="1" s="1"/>
  <c r="AJ373" i="1"/>
  <c r="AK373" i="1" s="1"/>
  <c r="AL373" i="1" s="1"/>
  <c r="AM373" i="1" s="1"/>
  <c r="AJ389" i="1"/>
  <c r="AK389" i="1" s="1"/>
  <c r="AL389" i="1" s="1"/>
  <c r="AM389" i="1" s="1"/>
  <c r="AJ405" i="1"/>
  <c r="AK405" i="1" s="1"/>
  <c r="AL405" i="1" s="1"/>
  <c r="AM405" i="1" s="1"/>
  <c r="AH421" i="1"/>
  <c r="AG421" i="1"/>
  <c r="AD421" i="1"/>
  <c r="AE421" i="1"/>
  <c r="AF421" i="1"/>
  <c r="AJ437" i="1"/>
  <c r="AK437" i="1" s="1"/>
  <c r="AL437" i="1" s="1"/>
  <c r="AM437" i="1" s="1"/>
  <c r="AJ453" i="1"/>
  <c r="AK453" i="1" s="1"/>
  <c r="AL453" i="1" s="1"/>
  <c r="AM453" i="1" s="1"/>
  <c r="AJ469" i="1"/>
  <c r="AK469" i="1" s="1"/>
  <c r="AL469" i="1" s="1"/>
  <c r="AM469" i="1" s="1"/>
  <c r="AJ485" i="1"/>
  <c r="AK485" i="1" s="1"/>
  <c r="AL485" i="1" s="1"/>
  <c r="AM485" i="1" s="1"/>
  <c r="AG278" i="1"/>
  <c r="AH285" i="1"/>
  <c r="AG285" i="1"/>
  <c r="AF285" i="1"/>
  <c r="AD285" i="1"/>
  <c r="AE285" i="1"/>
  <c r="AF294" i="1"/>
  <c r="AJ298" i="1"/>
  <c r="AK298" i="1" s="1"/>
  <c r="AL298" i="1" s="1"/>
  <c r="AM298" i="1" s="1"/>
  <c r="AY298" i="1" s="1"/>
  <c r="AD334" i="1"/>
  <c r="AF334" i="1"/>
  <c r="AE334" i="1"/>
  <c r="AY334" i="1"/>
  <c r="AG334" i="1"/>
  <c r="AH334" i="1"/>
  <c r="AD350" i="1"/>
  <c r="AE350" i="1"/>
  <c r="AY350" i="1"/>
  <c r="AH350" i="1"/>
  <c r="AF350" i="1"/>
  <c r="AG350" i="1"/>
  <c r="AD366" i="1"/>
  <c r="AN366" i="1" s="1"/>
  <c r="AE366" i="1"/>
  <c r="AY366" i="1"/>
  <c r="AF366" i="1"/>
  <c r="AH366" i="1"/>
  <c r="AG366" i="1"/>
  <c r="AD382" i="1"/>
  <c r="AY382" i="1"/>
  <c r="AE382" i="1"/>
  <c r="AF382" i="1"/>
  <c r="AG382" i="1"/>
  <c r="AH382" i="1"/>
  <c r="AD398" i="1"/>
  <c r="AN398" i="1" s="1"/>
  <c r="AY398" i="1"/>
  <c r="AF398" i="1"/>
  <c r="AH398" i="1"/>
  <c r="AG398" i="1"/>
  <c r="AE398" i="1"/>
  <c r="AE414" i="1"/>
  <c r="AH414" i="1"/>
  <c r="AG414" i="1"/>
  <c r="AF414" i="1"/>
  <c r="AY414" i="1"/>
  <c r="AD414" i="1"/>
  <c r="AN414" i="1" s="1"/>
  <c r="AD430" i="1"/>
  <c r="AN430" i="1" s="1"/>
  <c r="AE430" i="1"/>
  <c r="AY430" i="1"/>
  <c r="AF430" i="1"/>
  <c r="AH430" i="1"/>
  <c r="AG430" i="1"/>
  <c r="AD446" i="1"/>
  <c r="AE446" i="1"/>
  <c r="AY446" i="1"/>
  <c r="AF446" i="1"/>
  <c r="AH446" i="1"/>
  <c r="AG446" i="1"/>
  <c r="AE462" i="1"/>
  <c r="AY462" i="1"/>
  <c r="AF462" i="1"/>
  <c r="AG462" i="1"/>
  <c r="AH462" i="1"/>
  <c r="AD462" i="1"/>
  <c r="AE478" i="1"/>
  <c r="AH478" i="1"/>
  <c r="AG478" i="1"/>
  <c r="AF478" i="1"/>
  <c r="AD478" i="1"/>
  <c r="AN478" i="1" s="1"/>
  <c r="AY478" i="1"/>
  <c r="AG283" i="1"/>
  <c r="AH283" i="1"/>
  <c r="AF283" i="1"/>
  <c r="AD283" i="1"/>
  <c r="AE283" i="1"/>
  <c r="AD299" i="1"/>
  <c r="AG299" i="1"/>
  <c r="AH299" i="1"/>
  <c r="AF299" i="1"/>
  <c r="AE299" i="1"/>
  <c r="AN299" i="1" s="1"/>
  <c r="AD327" i="1"/>
  <c r="AG327" i="1"/>
  <c r="AH327" i="1"/>
  <c r="AF327" i="1"/>
  <c r="AE327" i="1"/>
  <c r="AN327" i="1" s="1"/>
  <c r="AD259" i="1"/>
  <c r="AE259" i="1"/>
  <c r="AF259" i="1"/>
  <c r="AH259" i="1"/>
  <c r="AG259" i="1"/>
  <c r="AF219" i="1"/>
  <c r="AH219" i="1"/>
  <c r="AG219" i="1"/>
  <c r="AD219" i="1"/>
  <c r="AE219" i="1"/>
  <c r="AF223" i="1"/>
  <c r="AG223" i="1"/>
  <c r="AH223" i="1"/>
  <c r="AD223" i="1"/>
  <c r="AE223" i="1"/>
  <c r="AY238" i="1"/>
  <c r="AF238" i="1"/>
  <c r="AE238" i="1"/>
  <c r="AH238" i="1"/>
  <c r="AD238" i="1"/>
  <c r="AG238" i="1"/>
  <c r="AF224" i="1"/>
  <c r="AY224" i="1"/>
  <c r="AG224" i="1"/>
  <c r="AD224" i="1"/>
  <c r="AH224" i="1"/>
  <c r="AE224" i="1"/>
  <c r="AF185" i="1"/>
  <c r="AY185" i="1"/>
  <c r="AE185" i="1"/>
  <c r="AH185" i="1"/>
  <c r="AG185" i="1"/>
  <c r="AD185" i="1"/>
  <c r="AJ174" i="1"/>
  <c r="AK174" i="1" s="1"/>
  <c r="AL174" i="1" s="1"/>
  <c r="AM174" i="1" s="1"/>
  <c r="AY174" i="1" s="1"/>
  <c r="AD158" i="1"/>
  <c r="AY158" i="1"/>
  <c r="AG158" i="1"/>
  <c r="AE158" i="1"/>
  <c r="AF158" i="1"/>
  <c r="AH158" i="1"/>
  <c r="AJ148" i="1"/>
  <c r="AK148" i="1" s="1"/>
  <c r="AL148" i="1" s="1"/>
  <c r="AM148" i="1" s="1"/>
  <c r="AY148" i="1" s="1"/>
  <c r="AF173" i="1"/>
  <c r="AY173" i="1"/>
  <c r="AH173" i="1"/>
  <c r="AE173" i="1"/>
  <c r="AG173" i="1"/>
  <c r="AD173" i="1"/>
  <c r="AJ162" i="1"/>
  <c r="AK162" i="1" s="1"/>
  <c r="AL162" i="1" s="1"/>
  <c r="AM162" i="1" s="1"/>
  <c r="AY162" i="1" s="1"/>
  <c r="AN162" i="1"/>
  <c r="AJ135" i="1"/>
  <c r="AK135" i="1" s="1"/>
  <c r="AL135" i="1" s="1"/>
  <c r="AM135" i="1" s="1"/>
  <c r="AY135" i="1" s="1"/>
  <c r="AN135" i="1"/>
  <c r="AJ143" i="1"/>
  <c r="AK143" i="1" s="1"/>
  <c r="AL143" i="1" s="1"/>
  <c r="AM143" i="1" s="1"/>
  <c r="AJ116" i="1"/>
  <c r="AK116" i="1" s="1"/>
  <c r="AL116" i="1" s="1"/>
  <c r="AM116" i="1" s="1"/>
  <c r="AY116" i="1" s="1"/>
  <c r="AN116" i="1"/>
  <c r="AE344" i="1"/>
  <c r="AG344" i="1"/>
  <c r="AF344" i="1"/>
  <c r="AH344" i="1"/>
  <c r="AD344" i="1"/>
  <c r="AD360" i="1"/>
  <c r="AE360" i="1"/>
  <c r="AF360" i="1"/>
  <c r="AG360" i="1"/>
  <c r="AH360" i="1"/>
  <c r="AJ376" i="1"/>
  <c r="AK376" i="1" s="1"/>
  <c r="AL376" i="1" s="1"/>
  <c r="AM376" i="1" s="1"/>
  <c r="AJ392" i="1"/>
  <c r="AK392" i="1" s="1"/>
  <c r="AL392" i="1" s="1"/>
  <c r="AM392" i="1" s="1"/>
  <c r="AJ408" i="1"/>
  <c r="AK408" i="1" s="1"/>
  <c r="AL408" i="1" s="1"/>
  <c r="AM408" i="1" s="1"/>
  <c r="AJ424" i="1"/>
  <c r="AK424" i="1" s="1"/>
  <c r="AL424" i="1" s="1"/>
  <c r="AM424" i="1" s="1"/>
  <c r="AJ440" i="1"/>
  <c r="AK440" i="1" s="1"/>
  <c r="AL440" i="1" s="1"/>
  <c r="AM440" i="1" s="1"/>
  <c r="AJ456" i="1"/>
  <c r="AK456" i="1" s="1"/>
  <c r="AL456" i="1" s="1"/>
  <c r="AM456" i="1" s="1"/>
  <c r="AJ472" i="1"/>
  <c r="AK472" i="1" s="1"/>
  <c r="AL472" i="1" s="1"/>
  <c r="AM472" i="1" s="1"/>
  <c r="AJ488" i="1"/>
  <c r="AK488" i="1" s="1"/>
  <c r="AL488" i="1" s="1"/>
  <c r="AM488" i="1" s="1"/>
  <c r="AF273" i="1"/>
  <c r="AG273" i="1"/>
  <c r="AH273" i="1"/>
  <c r="AE273" i="1"/>
  <c r="AD273" i="1"/>
  <c r="AJ286" i="1"/>
  <c r="AK286" i="1" s="1"/>
  <c r="AL286" i="1" s="1"/>
  <c r="AM286" i="1" s="1"/>
  <c r="AN286" i="1"/>
  <c r="AD292" i="1"/>
  <c r="AF292" i="1"/>
  <c r="AH292" i="1"/>
  <c r="AG292" i="1"/>
  <c r="AY292" i="1"/>
  <c r="AE292" i="1"/>
  <c r="AN292" i="1" s="1"/>
  <c r="AG298" i="1"/>
  <c r="AF323" i="1"/>
  <c r="AH323" i="1"/>
  <c r="AG323" i="1"/>
  <c r="AE323" i="1"/>
  <c r="AD323" i="1"/>
  <c r="AJ343" i="1"/>
  <c r="AK343" i="1" s="1"/>
  <c r="AL343" i="1" s="1"/>
  <c r="AM343" i="1" s="1"/>
  <c r="AJ359" i="1"/>
  <c r="AK359" i="1" s="1"/>
  <c r="AL359" i="1" s="1"/>
  <c r="AM359" i="1" s="1"/>
  <c r="AJ375" i="1"/>
  <c r="AK375" i="1" s="1"/>
  <c r="AL375" i="1" s="1"/>
  <c r="AM375" i="1" s="1"/>
  <c r="AJ391" i="1"/>
  <c r="AK391" i="1" s="1"/>
  <c r="AL391" i="1" s="1"/>
  <c r="AM391" i="1" s="1"/>
  <c r="AJ407" i="1"/>
  <c r="AK407" i="1" s="1"/>
  <c r="AL407" i="1" s="1"/>
  <c r="AM407" i="1" s="1"/>
  <c r="AJ423" i="1"/>
  <c r="AK423" i="1" s="1"/>
  <c r="AL423" i="1" s="1"/>
  <c r="AM423" i="1" s="1"/>
  <c r="AJ439" i="1"/>
  <c r="AK439" i="1" s="1"/>
  <c r="AL439" i="1" s="1"/>
  <c r="AM439" i="1" s="1"/>
  <c r="AJ455" i="1"/>
  <c r="AK455" i="1" s="1"/>
  <c r="AL455" i="1" s="1"/>
  <c r="AM455" i="1" s="1"/>
  <c r="AJ471" i="1"/>
  <c r="AK471" i="1" s="1"/>
  <c r="AL471" i="1" s="1"/>
  <c r="AM471" i="1" s="1"/>
  <c r="AJ487" i="1"/>
  <c r="AK487" i="1" s="1"/>
  <c r="AL487" i="1" s="1"/>
  <c r="AM487" i="1" s="1"/>
  <c r="Z357" i="1"/>
  <c r="AI357" i="1"/>
  <c r="AJ247" i="1"/>
  <c r="AK247" i="1" s="1"/>
  <c r="AL247" i="1" s="1"/>
  <c r="AM247" i="1" s="1"/>
  <c r="AY247" i="1" s="1"/>
  <c r="AN247" i="1"/>
  <c r="AJ256" i="1"/>
  <c r="AK256" i="1" s="1"/>
  <c r="AL256" i="1" s="1"/>
  <c r="AM256" i="1" s="1"/>
  <c r="AY256" i="1" s="1"/>
  <c r="AD231" i="1"/>
  <c r="AF231" i="1"/>
  <c r="AH231" i="1"/>
  <c r="AG231" i="1"/>
  <c r="AE231" i="1"/>
  <c r="AY231" i="1"/>
  <c r="AJ222" i="1"/>
  <c r="AK222" i="1" s="1"/>
  <c r="AL222" i="1" s="1"/>
  <c r="AM222" i="1" s="1"/>
  <c r="AY222" i="1" s="1"/>
  <c r="AN222" i="1"/>
  <c r="AF209" i="1"/>
  <c r="AY209" i="1"/>
  <c r="AH209" i="1"/>
  <c r="AG209" i="1"/>
  <c r="AE209" i="1"/>
  <c r="AD209" i="1"/>
  <c r="AF197" i="1"/>
  <c r="AH197" i="1"/>
  <c r="AE197" i="1"/>
  <c r="AG197" i="1"/>
  <c r="AD197" i="1"/>
  <c r="AF229" i="1"/>
  <c r="AY229" i="1"/>
  <c r="AH229" i="1"/>
  <c r="AE229" i="1"/>
  <c r="AG229" i="1"/>
  <c r="AD229" i="1"/>
  <c r="AJ191" i="1"/>
  <c r="AK191" i="1" s="1"/>
  <c r="AL191" i="1" s="1"/>
  <c r="AM191" i="1" s="1"/>
  <c r="AY191" i="1" s="1"/>
  <c r="AJ214" i="1"/>
  <c r="AK214" i="1" s="1"/>
  <c r="AL214" i="1" s="1"/>
  <c r="AM214" i="1" s="1"/>
  <c r="AY214" i="1" s="1"/>
  <c r="AN214" i="1"/>
  <c r="AJ206" i="1"/>
  <c r="AK206" i="1" s="1"/>
  <c r="AL206" i="1" s="1"/>
  <c r="AM206" i="1" s="1"/>
  <c r="AY206" i="1" s="1"/>
  <c r="AN206" i="1"/>
  <c r="AD249" i="1"/>
  <c r="AY249" i="1"/>
  <c r="AF249" i="1"/>
  <c r="AH249" i="1"/>
  <c r="AE249" i="1"/>
  <c r="AG249" i="1"/>
  <c r="AD145" i="1"/>
  <c r="AH145" i="1"/>
  <c r="AG145" i="1"/>
  <c r="AF145" i="1"/>
  <c r="AE145" i="1"/>
  <c r="AF168" i="1"/>
  <c r="AH168" i="1"/>
  <c r="AE168" i="1"/>
  <c r="AD168" i="1"/>
  <c r="AG168" i="1"/>
  <c r="AD144" i="1"/>
  <c r="AH144" i="1"/>
  <c r="AG144" i="1"/>
  <c r="AE144" i="1"/>
  <c r="AF144" i="1"/>
  <c r="AJ176" i="1"/>
  <c r="AK176" i="1" s="1"/>
  <c r="AL176" i="1" s="1"/>
  <c r="AM176" i="1" s="1"/>
  <c r="AD155" i="1"/>
  <c r="AH155" i="1"/>
  <c r="AE155" i="1"/>
  <c r="AF155" i="1"/>
  <c r="AG155" i="1"/>
  <c r="AJ125" i="1"/>
  <c r="AK125" i="1" s="1"/>
  <c r="AL125" i="1" s="1"/>
  <c r="AM125" i="1" s="1"/>
  <c r="AD129" i="1"/>
  <c r="AY129" i="1"/>
  <c r="AG129" i="1"/>
  <c r="AH129" i="1"/>
  <c r="AE129" i="1"/>
  <c r="AF129" i="1"/>
  <c r="AD123" i="1"/>
  <c r="AH123" i="1"/>
  <c r="AE123" i="1"/>
  <c r="AF123" i="1"/>
  <c r="AG123" i="1"/>
  <c r="AB497" i="1"/>
  <c r="AC497" i="1"/>
  <c r="AG309" i="1"/>
  <c r="AY309" i="1"/>
  <c r="AD306" i="1"/>
  <c r="AG306" i="1"/>
  <c r="AF306" i="1"/>
  <c r="AH306" i="1"/>
  <c r="AE306" i="1"/>
  <c r="AN306" i="1" s="1"/>
  <c r="AD314" i="1"/>
  <c r="AG314" i="1"/>
  <c r="AF314" i="1"/>
  <c r="AH314" i="1"/>
  <c r="AE314" i="1"/>
  <c r="AN314" i="1" s="1"/>
  <c r="AD322" i="1"/>
  <c r="AG322" i="1"/>
  <c r="AF322" i="1"/>
  <c r="AH322" i="1"/>
  <c r="AE322" i="1"/>
  <c r="AN322" i="1" s="1"/>
  <c r="AD330" i="1"/>
  <c r="AH330" i="1"/>
  <c r="AG330" i="1"/>
  <c r="AF330" i="1"/>
  <c r="AE330" i="1"/>
  <c r="AN330" i="1" s="1"/>
  <c r="AF345" i="1"/>
  <c r="AG345" i="1"/>
  <c r="AH345" i="1"/>
  <c r="AD345" i="1"/>
  <c r="AE345" i="1"/>
  <c r="AF361" i="1"/>
  <c r="AG361" i="1"/>
  <c r="AH361" i="1"/>
  <c r="AD361" i="1"/>
  <c r="AE361" i="1"/>
  <c r="AN361" i="1" s="1"/>
  <c r="AJ377" i="1"/>
  <c r="AK377" i="1" s="1"/>
  <c r="AL377" i="1" s="1"/>
  <c r="AM377" i="1" s="1"/>
  <c r="AJ393" i="1"/>
  <c r="AK393" i="1" s="1"/>
  <c r="AL393" i="1" s="1"/>
  <c r="AM393" i="1" s="1"/>
  <c r="AH409" i="1"/>
  <c r="AG409" i="1"/>
  <c r="AF409" i="1"/>
  <c r="AD409" i="1"/>
  <c r="AE409" i="1"/>
  <c r="AJ425" i="1"/>
  <c r="AK425" i="1" s="1"/>
  <c r="AL425" i="1" s="1"/>
  <c r="AM425" i="1" s="1"/>
  <c r="AJ441" i="1"/>
  <c r="AK441" i="1" s="1"/>
  <c r="AL441" i="1" s="1"/>
  <c r="AM441" i="1" s="1"/>
  <c r="AJ457" i="1"/>
  <c r="AK457" i="1" s="1"/>
  <c r="AL457" i="1" s="1"/>
  <c r="AM457" i="1" s="1"/>
  <c r="AJ473" i="1"/>
  <c r="AK473" i="1" s="1"/>
  <c r="AL473" i="1" s="1"/>
  <c r="AM473" i="1" s="1"/>
  <c r="AJ489" i="1"/>
  <c r="AK489" i="1" s="1"/>
  <c r="AL489" i="1" s="1"/>
  <c r="AM489" i="1" s="1"/>
  <c r="AG270" i="1"/>
  <c r="AJ277" i="1"/>
  <c r="AK277" i="1" s="1"/>
  <c r="AL277" i="1" s="1"/>
  <c r="AM277" i="1" s="1"/>
  <c r="AY277" i="1" s="1"/>
  <c r="AH286" i="1"/>
  <c r="AJ293" i="1"/>
  <c r="AK293" i="1" s="1"/>
  <c r="AL293" i="1" s="1"/>
  <c r="AM293" i="1" s="1"/>
  <c r="AY293" i="1" s="1"/>
  <c r="AJ338" i="1"/>
  <c r="AK338" i="1" s="1"/>
  <c r="AL338" i="1" s="1"/>
  <c r="AM338" i="1" s="1"/>
  <c r="AJ354" i="1"/>
  <c r="AK354" i="1" s="1"/>
  <c r="AL354" i="1" s="1"/>
  <c r="AM354" i="1" s="1"/>
  <c r="AJ370" i="1"/>
  <c r="AK370" i="1" s="1"/>
  <c r="AL370" i="1" s="1"/>
  <c r="AM370" i="1" s="1"/>
  <c r="AJ386" i="1"/>
  <c r="AK386" i="1" s="1"/>
  <c r="AL386" i="1" s="1"/>
  <c r="AM386" i="1" s="1"/>
  <c r="AJ402" i="1"/>
  <c r="AK402" i="1" s="1"/>
  <c r="AL402" i="1" s="1"/>
  <c r="AM402" i="1" s="1"/>
  <c r="AJ418" i="1"/>
  <c r="AK418" i="1" s="1"/>
  <c r="AL418" i="1" s="1"/>
  <c r="AM418" i="1" s="1"/>
  <c r="AJ434" i="1"/>
  <c r="AK434" i="1" s="1"/>
  <c r="AL434" i="1" s="1"/>
  <c r="AM434" i="1" s="1"/>
  <c r="AJ450" i="1"/>
  <c r="AK450" i="1" s="1"/>
  <c r="AL450" i="1" s="1"/>
  <c r="AM450" i="1" s="1"/>
  <c r="AJ466" i="1"/>
  <c r="AK466" i="1" s="1"/>
  <c r="AL466" i="1" s="1"/>
  <c r="AM466" i="1" s="1"/>
  <c r="AJ482" i="1"/>
  <c r="AK482" i="1" s="1"/>
  <c r="AL482" i="1" s="1"/>
  <c r="AM482" i="1" s="1"/>
  <c r="AF279" i="1"/>
  <c r="AH279" i="1"/>
  <c r="AG279" i="1"/>
  <c r="AD279" i="1"/>
  <c r="AE279" i="1"/>
  <c r="BA295" i="1"/>
  <c r="P295" i="6" s="1"/>
  <c r="AF295" i="1"/>
  <c r="AH295" i="1"/>
  <c r="AG295" i="1"/>
  <c r="AD295" i="1"/>
  <c r="AE295" i="1"/>
  <c r="AD263" i="1"/>
  <c r="AE263" i="1"/>
  <c r="AG263" i="1"/>
  <c r="AH263" i="1"/>
  <c r="AF263" i="1"/>
  <c r="AF202" i="1"/>
  <c r="AG202" i="1"/>
  <c r="AD202" i="1"/>
  <c r="AE202" i="1"/>
  <c r="AH202" i="1"/>
  <c r="AJ237" i="1"/>
  <c r="AK237" i="1" s="1"/>
  <c r="AL237" i="1" s="1"/>
  <c r="AM237" i="1" s="1"/>
  <c r="AY237" i="1" s="1"/>
  <c r="AF227" i="1"/>
  <c r="AG227" i="1"/>
  <c r="AD227" i="1"/>
  <c r="AH227" i="1"/>
  <c r="AE227" i="1"/>
  <c r="AF226" i="1"/>
  <c r="AE226" i="1"/>
  <c r="AG226" i="1"/>
  <c r="AH226" i="1"/>
  <c r="AD226" i="1"/>
  <c r="AJ200" i="1"/>
  <c r="AK200" i="1" s="1"/>
  <c r="AL200" i="1" s="1"/>
  <c r="AM200" i="1" s="1"/>
  <c r="AJ170" i="1"/>
  <c r="AK170" i="1" s="1"/>
  <c r="AL170" i="1" s="1"/>
  <c r="AM170" i="1" s="1"/>
  <c r="AF156" i="1"/>
  <c r="AE156" i="1"/>
  <c r="AH156" i="1"/>
  <c r="AG156" i="1"/>
  <c r="AD156" i="1"/>
  <c r="AN156" i="1" s="1"/>
  <c r="AJ175" i="1"/>
  <c r="AK175" i="1" s="1"/>
  <c r="AL175" i="1" s="1"/>
  <c r="AM175" i="1" s="1"/>
  <c r="AY175" i="1" s="1"/>
  <c r="AN175" i="1"/>
  <c r="AJ165" i="1"/>
  <c r="AK165" i="1" s="1"/>
  <c r="AL165" i="1" s="1"/>
  <c r="AM165" i="1" s="1"/>
  <c r="AY165" i="1" s="1"/>
  <c r="AN165" i="1"/>
  <c r="AJ184" i="1"/>
  <c r="AK184" i="1" s="1"/>
  <c r="AL184" i="1" s="1"/>
  <c r="AM184" i="1" s="1"/>
  <c r="AY184" i="1" s="1"/>
  <c r="AN184" i="1"/>
  <c r="AB122" i="1"/>
  <c r="AC122" i="1"/>
  <c r="AB302" i="1"/>
  <c r="AC302" i="1"/>
  <c r="AB503" i="1"/>
  <c r="AC503" i="1"/>
  <c r="AB190" i="1"/>
  <c r="AC190" i="1"/>
  <c r="Z30" i="1"/>
  <c r="AN298" i="1"/>
  <c r="AB152" i="1"/>
  <c r="AC152" i="1"/>
  <c r="Z19" i="1"/>
  <c r="Z94" i="1"/>
  <c r="AD332" i="1"/>
  <c r="AE332" i="1"/>
  <c r="AG332" i="1"/>
  <c r="AH332" i="1"/>
  <c r="AF332" i="1"/>
  <c r="AJ348" i="1"/>
  <c r="AK348" i="1" s="1"/>
  <c r="AL348" i="1" s="1"/>
  <c r="AM348" i="1" s="1"/>
  <c r="AD364" i="1"/>
  <c r="AE364" i="1"/>
  <c r="AG364" i="1"/>
  <c r="AH364" i="1"/>
  <c r="AF364" i="1"/>
  <c r="AJ380" i="1"/>
  <c r="AK380" i="1" s="1"/>
  <c r="AL380" i="1" s="1"/>
  <c r="AM380" i="1" s="1"/>
  <c r="AJ396" i="1"/>
  <c r="AK396" i="1" s="1"/>
  <c r="AL396" i="1" s="1"/>
  <c r="AM396" i="1" s="1"/>
  <c r="AJ412" i="1"/>
  <c r="AK412" i="1" s="1"/>
  <c r="AL412" i="1" s="1"/>
  <c r="AM412" i="1" s="1"/>
  <c r="AD428" i="1"/>
  <c r="AE428" i="1"/>
  <c r="AG428" i="1"/>
  <c r="AH428" i="1"/>
  <c r="AF428" i="1"/>
  <c r="AJ444" i="1"/>
  <c r="AK444" i="1" s="1"/>
  <c r="AL444" i="1" s="1"/>
  <c r="AM444" i="1" s="1"/>
  <c r="AJ460" i="1"/>
  <c r="AK460" i="1" s="1"/>
  <c r="AL460" i="1" s="1"/>
  <c r="AM460" i="1" s="1"/>
  <c r="AJ476" i="1"/>
  <c r="AK476" i="1" s="1"/>
  <c r="AL476" i="1" s="1"/>
  <c r="AM476" i="1" s="1"/>
  <c r="AG281" i="1"/>
  <c r="AF281" i="1"/>
  <c r="AH281" i="1"/>
  <c r="AE281" i="1"/>
  <c r="AD281" i="1"/>
  <c r="AJ294" i="1"/>
  <c r="AK294" i="1" s="1"/>
  <c r="AL294" i="1" s="1"/>
  <c r="AM294" i="1" s="1"/>
  <c r="AD300" i="1"/>
  <c r="AH300" i="1"/>
  <c r="AF300" i="1"/>
  <c r="AG300" i="1"/>
  <c r="AY300" i="1"/>
  <c r="AE300" i="1"/>
  <c r="AE339" i="1"/>
  <c r="AY339" i="1"/>
  <c r="AG339" i="1"/>
  <c r="AH339" i="1"/>
  <c r="AF339" i="1"/>
  <c r="AD339" i="1"/>
  <c r="AD355" i="1"/>
  <c r="AY355" i="1"/>
  <c r="AF355" i="1"/>
  <c r="AG355" i="1"/>
  <c r="AH355" i="1"/>
  <c r="AE355" i="1"/>
  <c r="AD371" i="1"/>
  <c r="AY371" i="1"/>
  <c r="AH371" i="1"/>
  <c r="AG371" i="1"/>
  <c r="AF371" i="1"/>
  <c r="AE371" i="1"/>
  <c r="AE387" i="1"/>
  <c r="AY387" i="1"/>
  <c r="AH387" i="1"/>
  <c r="AG387" i="1"/>
  <c r="AF387" i="1"/>
  <c r="AD387" i="1"/>
  <c r="AE403" i="1"/>
  <c r="AY403" i="1"/>
  <c r="AG403" i="1"/>
  <c r="AH403" i="1"/>
  <c r="AF403" i="1"/>
  <c r="AD403" i="1"/>
  <c r="AE419" i="1"/>
  <c r="AD419" i="1"/>
  <c r="AY419" i="1"/>
  <c r="AH419" i="1"/>
  <c r="AG419" i="1"/>
  <c r="AF419" i="1"/>
  <c r="AE435" i="1"/>
  <c r="AY435" i="1"/>
  <c r="AH435" i="1"/>
  <c r="AG435" i="1"/>
  <c r="AF435" i="1"/>
  <c r="AD435" i="1"/>
  <c r="AD451" i="1"/>
  <c r="AY451" i="1"/>
  <c r="AG451" i="1"/>
  <c r="AH451" i="1"/>
  <c r="AF451" i="1"/>
  <c r="AE451" i="1"/>
  <c r="AY467" i="1"/>
  <c r="AE467" i="1"/>
  <c r="AF467" i="1"/>
  <c r="AH467" i="1"/>
  <c r="AG467" i="1"/>
  <c r="AD467" i="1"/>
  <c r="AN467" i="1" s="1"/>
  <c r="AE483" i="1"/>
  <c r="AD483" i="1"/>
  <c r="AY483" i="1"/>
  <c r="AH483" i="1"/>
  <c r="AG483" i="1"/>
  <c r="AF483" i="1"/>
  <c r="AF260" i="1"/>
  <c r="AH260" i="1"/>
  <c r="AG260" i="1"/>
  <c r="AD260" i="1"/>
  <c r="AE260" i="1"/>
  <c r="AN260" i="1" s="1"/>
  <c r="AG267" i="1"/>
  <c r="AF267" i="1"/>
  <c r="AD267" i="1"/>
  <c r="AE267" i="1"/>
  <c r="AH267" i="1"/>
  <c r="AF233" i="1"/>
  <c r="AD233" i="1"/>
  <c r="AH233" i="1"/>
  <c r="AG233" i="1"/>
  <c r="AE233" i="1"/>
  <c r="AJ225" i="1"/>
  <c r="AK225" i="1" s="1"/>
  <c r="AL225" i="1" s="1"/>
  <c r="AM225" i="1" s="1"/>
  <c r="AF208" i="1"/>
  <c r="AH208" i="1"/>
  <c r="AE208" i="1"/>
  <c r="AG208" i="1"/>
  <c r="AD208" i="1"/>
  <c r="AD239" i="1"/>
  <c r="AF239" i="1"/>
  <c r="AH239" i="1"/>
  <c r="AE239" i="1"/>
  <c r="AG239" i="1"/>
  <c r="AJ252" i="1"/>
  <c r="AK252" i="1" s="1"/>
  <c r="AL252" i="1" s="1"/>
  <c r="AM252" i="1" s="1"/>
  <c r="AY252" i="1" s="1"/>
  <c r="AG252" i="1"/>
  <c r="AH252" i="1"/>
  <c r="AF252" i="1"/>
  <c r="AJ211" i="1"/>
  <c r="AK211" i="1" s="1"/>
  <c r="AL211" i="1" s="1"/>
  <c r="AM211" i="1" s="1"/>
  <c r="AJ203" i="1"/>
  <c r="AK203" i="1" s="1"/>
  <c r="AL203" i="1" s="1"/>
  <c r="AM203" i="1" s="1"/>
  <c r="AJ181" i="1"/>
  <c r="AK181" i="1" s="1"/>
  <c r="AL181" i="1" s="1"/>
  <c r="AM181" i="1" s="1"/>
  <c r="AY181" i="1" s="1"/>
  <c r="AN181" i="1"/>
  <c r="AJ167" i="1"/>
  <c r="AK167" i="1" s="1"/>
  <c r="AL167" i="1" s="1"/>
  <c r="AM167" i="1" s="1"/>
  <c r="AJ187" i="1"/>
  <c r="AK187" i="1" s="1"/>
  <c r="AL187" i="1" s="1"/>
  <c r="AM187" i="1" s="1"/>
  <c r="AY187" i="1" s="1"/>
  <c r="AN187" i="1"/>
  <c r="AJ172" i="1"/>
  <c r="AK172" i="1" s="1"/>
  <c r="AL172" i="1" s="1"/>
  <c r="AM172" i="1" s="1"/>
  <c r="AY172" i="1" s="1"/>
  <c r="AN172" i="1"/>
  <c r="AJ153" i="1"/>
  <c r="AK153" i="1" s="1"/>
  <c r="AL153" i="1" s="1"/>
  <c r="AM153" i="1" s="1"/>
  <c r="AY153" i="1" s="1"/>
  <c r="AN153" i="1"/>
  <c r="AJ138" i="1"/>
  <c r="AK138" i="1" s="1"/>
  <c r="AL138" i="1" s="1"/>
  <c r="AM138" i="1" s="1"/>
  <c r="AY138" i="1" s="1"/>
  <c r="AN138" i="1"/>
  <c r="AJ130" i="1"/>
  <c r="AK130" i="1" s="1"/>
  <c r="AL130" i="1" s="1"/>
  <c r="AM130" i="1" s="1"/>
  <c r="AY130" i="1" s="1"/>
  <c r="AD136" i="1"/>
  <c r="AY136" i="1"/>
  <c r="AH136" i="1"/>
  <c r="AF136" i="1"/>
  <c r="AE136" i="1"/>
  <c r="AG136" i="1"/>
  <c r="AJ121" i="1"/>
  <c r="AK121" i="1" s="1"/>
  <c r="AL121" i="1" s="1"/>
  <c r="AM121" i="1" s="1"/>
  <c r="AY121" i="1" s="1"/>
  <c r="AN121" i="1"/>
  <c r="AJ117" i="1"/>
  <c r="AK117" i="1" s="1"/>
  <c r="AL117" i="1" s="1"/>
  <c r="AM117" i="1" s="1"/>
  <c r="AY117" i="1" s="1"/>
  <c r="AN117" i="1"/>
  <c r="AB493" i="1"/>
  <c r="AC493" i="1"/>
  <c r="AB186" i="1"/>
  <c r="AC186" i="1"/>
  <c r="AD304" i="1"/>
  <c r="AH304" i="1"/>
  <c r="AG304" i="1"/>
  <c r="AF304" i="1"/>
  <c r="AY304" i="1"/>
  <c r="AE304" i="1"/>
  <c r="AD312" i="1"/>
  <c r="AH312" i="1"/>
  <c r="AG312" i="1"/>
  <c r="AF312" i="1"/>
  <c r="AY312" i="1"/>
  <c r="AE312" i="1"/>
  <c r="AD320" i="1"/>
  <c r="AH320" i="1"/>
  <c r="AG320" i="1"/>
  <c r="AF320" i="1"/>
  <c r="AY320" i="1"/>
  <c r="AE320" i="1"/>
  <c r="AH328" i="1"/>
  <c r="AG328" i="1"/>
  <c r="AF328" i="1"/>
  <c r="AY328" i="1"/>
  <c r="AD328" i="1"/>
  <c r="AE328" i="1"/>
  <c r="AE341" i="1"/>
  <c r="AY341" i="1"/>
  <c r="AG341" i="1"/>
  <c r="AH341" i="1"/>
  <c r="AF341" i="1"/>
  <c r="AD341" i="1"/>
  <c r="AE373" i="1"/>
  <c r="AH373" i="1"/>
  <c r="AG373" i="1"/>
  <c r="AF373" i="1"/>
  <c r="AY373" i="1"/>
  <c r="AD373" i="1"/>
  <c r="AY389" i="1"/>
  <c r="AG389" i="1"/>
  <c r="AH389" i="1"/>
  <c r="AF389" i="1"/>
  <c r="AD389" i="1"/>
  <c r="AE389" i="1"/>
  <c r="AF405" i="1"/>
  <c r="AH405" i="1"/>
  <c r="AG405" i="1"/>
  <c r="AD405" i="1"/>
  <c r="AY405" i="1"/>
  <c r="AE405" i="1"/>
  <c r="AJ421" i="1"/>
  <c r="AK421" i="1" s="1"/>
  <c r="AL421" i="1" s="1"/>
  <c r="AM421" i="1" s="1"/>
  <c r="AY421" i="1" s="1"/>
  <c r="AG437" i="1"/>
  <c r="AF437" i="1"/>
  <c r="AH437" i="1"/>
  <c r="AD437" i="1"/>
  <c r="AY437" i="1"/>
  <c r="AE437" i="1"/>
  <c r="AY453" i="1"/>
  <c r="AG453" i="1"/>
  <c r="AF453" i="1"/>
  <c r="AH453" i="1"/>
  <c r="AD453" i="1"/>
  <c r="AE453" i="1"/>
  <c r="AH469" i="1"/>
  <c r="AG469" i="1"/>
  <c r="AF469" i="1"/>
  <c r="AD469" i="1"/>
  <c r="AY469" i="1"/>
  <c r="AE469" i="1"/>
  <c r="AY485" i="1"/>
  <c r="AF485" i="1"/>
  <c r="AH485" i="1"/>
  <c r="AG485" i="1"/>
  <c r="AD485" i="1"/>
  <c r="AE485" i="1"/>
  <c r="AJ272" i="1"/>
  <c r="AK272" i="1" s="1"/>
  <c r="AL272" i="1" s="1"/>
  <c r="AM272" i="1" s="1"/>
  <c r="AF278" i="1"/>
  <c r="AY278" i="1"/>
  <c r="AJ285" i="1"/>
  <c r="AK285" i="1" s="1"/>
  <c r="AL285" i="1" s="1"/>
  <c r="AM285" i="1" s="1"/>
  <c r="AY285" i="1" s="1"/>
  <c r="AG294" i="1"/>
  <c r="AY294" i="1"/>
  <c r="AD301" i="1"/>
  <c r="AG301" i="1"/>
  <c r="AH301" i="1"/>
  <c r="AF301" i="1"/>
  <c r="AE301" i="1"/>
  <c r="AN301" i="1" s="1"/>
  <c r="AJ342" i="1"/>
  <c r="AK342" i="1" s="1"/>
  <c r="AL342" i="1" s="1"/>
  <c r="AM342" i="1" s="1"/>
  <c r="AJ358" i="1"/>
  <c r="AK358" i="1" s="1"/>
  <c r="AL358" i="1" s="1"/>
  <c r="AM358" i="1" s="1"/>
  <c r="AJ374" i="1"/>
  <c r="AK374" i="1" s="1"/>
  <c r="AL374" i="1" s="1"/>
  <c r="AM374" i="1" s="1"/>
  <c r="AJ390" i="1"/>
  <c r="AK390" i="1" s="1"/>
  <c r="AL390" i="1" s="1"/>
  <c r="AM390" i="1" s="1"/>
  <c r="AJ406" i="1"/>
  <c r="AK406" i="1" s="1"/>
  <c r="AL406" i="1" s="1"/>
  <c r="AM406" i="1" s="1"/>
  <c r="AJ422" i="1"/>
  <c r="AK422" i="1" s="1"/>
  <c r="AL422" i="1" s="1"/>
  <c r="AM422" i="1" s="1"/>
  <c r="AJ438" i="1"/>
  <c r="AK438" i="1" s="1"/>
  <c r="AL438" i="1" s="1"/>
  <c r="AM438" i="1" s="1"/>
  <c r="AJ454" i="1"/>
  <c r="AK454" i="1" s="1"/>
  <c r="AL454" i="1" s="1"/>
  <c r="AM454" i="1" s="1"/>
  <c r="AJ470" i="1"/>
  <c r="AK470" i="1" s="1"/>
  <c r="AL470" i="1" s="1"/>
  <c r="AM470" i="1" s="1"/>
  <c r="AJ486" i="1"/>
  <c r="AK486" i="1" s="1"/>
  <c r="AL486" i="1" s="1"/>
  <c r="AM486" i="1" s="1"/>
  <c r="AJ283" i="1"/>
  <c r="AK283" i="1" s="1"/>
  <c r="AL283" i="1" s="1"/>
  <c r="AM283" i="1" s="1"/>
  <c r="AY283" i="1" s="1"/>
  <c r="AJ299" i="1"/>
  <c r="AK299" i="1" s="1"/>
  <c r="AL299" i="1" s="1"/>
  <c r="AM299" i="1" s="1"/>
  <c r="AY299" i="1" s="1"/>
  <c r="AJ327" i="1"/>
  <c r="AK327" i="1" s="1"/>
  <c r="AL327" i="1" s="1"/>
  <c r="AM327" i="1" s="1"/>
  <c r="AY327" i="1" s="1"/>
  <c r="AB198" i="1"/>
  <c r="AC198" i="1"/>
  <c r="AJ259" i="1"/>
  <c r="AK259" i="1" s="1"/>
  <c r="AL259" i="1" s="1"/>
  <c r="AM259" i="1" s="1"/>
  <c r="AY259" i="1" s="1"/>
  <c r="AJ219" i="1"/>
  <c r="AK219" i="1" s="1"/>
  <c r="AL219" i="1" s="1"/>
  <c r="AM219" i="1" s="1"/>
  <c r="AY219" i="1" s="1"/>
  <c r="AJ223" i="1"/>
  <c r="AK223" i="1" s="1"/>
  <c r="AL223" i="1" s="1"/>
  <c r="AM223" i="1" s="1"/>
  <c r="AY223" i="1" s="1"/>
  <c r="AJ192" i="1"/>
  <c r="AK192" i="1" s="1"/>
  <c r="AL192" i="1" s="1"/>
  <c r="AM192" i="1" s="1"/>
  <c r="AF234" i="1"/>
  <c r="AH234" i="1"/>
  <c r="AE234" i="1"/>
  <c r="AG234" i="1"/>
  <c r="AD234" i="1"/>
  <c r="AD218" i="1"/>
  <c r="AG218" i="1"/>
  <c r="AH218" i="1"/>
  <c r="AE218" i="1"/>
  <c r="AF218" i="1"/>
  <c r="AE180" i="1"/>
  <c r="AH180" i="1"/>
  <c r="AG180" i="1"/>
  <c r="AD180" i="1"/>
  <c r="AF180" i="1"/>
  <c r="AF164" i="1"/>
  <c r="AE164" i="1"/>
  <c r="AG164" i="1"/>
  <c r="AH164" i="1"/>
  <c r="AD164" i="1"/>
  <c r="AD154" i="1"/>
  <c r="AE154" i="1"/>
  <c r="AF154" i="1"/>
  <c r="AH154" i="1"/>
  <c r="AG154" i="1"/>
  <c r="AJ179" i="1"/>
  <c r="AK179" i="1" s="1"/>
  <c r="AL179" i="1" s="1"/>
  <c r="AM179" i="1" s="1"/>
  <c r="AD166" i="1"/>
  <c r="AH166" i="1"/>
  <c r="AF166" i="1"/>
  <c r="AG166" i="1"/>
  <c r="AE166" i="1"/>
  <c r="AN166" i="1" s="1"/>
  <c r="AJ120" i="1"/>
  <c r="AK120" i="1" s="1"/>
  <c r="AL120" i="1" s="1"/>
  <c r="AM120" i="1" s="1"/>
  <c r="AG120" i="1"/>
  <c r="AN120" i="1"/>
  <c r="AH120" i="1"/>
  <c r="AF120" i="1"/>
  <c r="AE143" i="1"/>
  <c r="AY143" i="1"/>
  <c r="AH143" i="1"/>
  <c r="AD143" i="1"/>
  <c r="AG143" i="1"/>
  <c r="AF143" i="1"/>
  <c r="AJ344" i="1"/>
  <c r="AK344" i="1" s="1"/>
  <c r="AL344" i="1" s="1"/>
  <c r="AM344" i="1" s="1"/>
  <c r="AY344" i="1" s="1"/>
  <c r="AJ360" i="1"/>
  <c r="AK360" i="1" s="1"/>
  <c r="AL360" i="1" s="1"/>
  <c r="AM360" i="1" s="1"/>
  <c r="AY360" i="1" s="1"/>
  <c r="AN360" i="1"/>
  <c r="AY376" i="1"/>
  <c r="AF376" i="1"/>
  <c r="AG376" i="1"/>
  <c r="AH376" i="1"/>
  <c r="AD376" i="1"/>
  <c r="AE376" i="1"/>
  <c r="AY392" i="1"/>
  <c r="AF392" i="1"/>
  <c r="AG392" i="1"/>
  <c r="AH392" i="1"/>
  <c r="AD392" i="1"/>
  <c r="AE392" i="1"/>
  <c r="AY408" i="1"/>
  <c r="AE408" i="1"/>
  <c r="AG408" i="1"/>
  <c r="AH408" i="1"/>
  <c r="AF408" i="1"/>
  <c r="AD408" i="1"/>
  <c r="AN408" i="1" s="1"/>
  <c r="AE424" i="1"/>
  <c r="AY424" i="1"/>
  <c r="AF424" i="1"/>
  <c r="AH424" i="1"/>
  <c r="AG424" i="1"/>
  <c r="AD424" i="1"/>
  <c r="AE440" i="1"/>
  <c r="AD440" i="1"/>
  <c r="AY440" i="1"/>
  <c r="AF440" i="1"/>
  <c r="AG440" i="1"/>
  <c r="AH440" i="1"/>
  <c r="AY456" i="1"/>
  <c r="AF456" i="1"/>
  <c r="AG456" i="1"/>
  <c r="AH456" i="1"/>
  <c r="AD456" i="1"/>
  <c r="AE456" i="1"/>
  <c r="AD472" i="1"/>
  <c r="AE472" i="1"/>
  <c r="AY472" i="1"/>
  <c r="AH472" i="1"/>
  <c r="AG472" i="1"/>
  <c r="AF472" i="1"/>
  <c r="AE488" i="1"/>
  <c r="AY488" i="1"/>
  <c r="AD488" i="1"/>
  <c r="AH488" i="1"/>
  <c r="AF488" i="1"/>
  <c r="AG488" i="1"/>
  <c r="AJ273" i="1"/>
  <c r="AK273" i="1" s="1"/>
  <c r="AL273" i="1" s="1"/>
  <c r="AM273" i="1" s="1"/>
  <c r="AY273" i="1" s="1"/>
  <c r="AH282" i="1"/>
  <c r="AF289" i="1"/>
  <c r="AH289" i="1"/>
  <c r="AG289" i="1"/>
  <c r="AE289" i="1"/>
  <c r="AD289" i="1"/>
  <c r="AD307" i="1"/>
  <c r="AG307" i="1"/>
  <c r="AH307" i="1"/>
  <c r="AF307" i="1"/>
  <c r="AE307" i="1"/>
  <c r="AN307" i="1" s="1"/>
  <c r="AJ323" i="1"/>
  <c r="AK323" i="1" s="1"/>
  <c r="AL323" i="1" s="1"/>
  <c r="AM323" i="1" s="1"/>
  <c r="AY323" i="1" s="1"/>
  <c r="AN323" i="1"/>
  <c r="AD343" i="1"/>
  <c r="AY343" i="1"/>
  <c r="AH343" i="1"/>
  <c r="AF343" i="1"/>
  <c r="AG343" i="1"/>
  <c r="AE343" i="1"/>
  <c r="AD359" i="1"/>
  <c r="AY359" i="1"/>
  <c r="AH359" i="1"/>
  <c r="AF359" i="1"/>
  <c r="AG359" i="1"/>
  <c r="AE359" i="1"/>
  <c r="AD375" i="1"/>
  <c r="AY375" i="1"/>
  <c r="AH375" i="1"/>
  <c r="AG375" i="1"/>
  <c r="AF375" i="1"/>
  <c r="AE375" i="1"/>
  <c r="AY391" i="1"/>
  <c r="AD391" i="1"/>
  <c r="AH391" i="1"/>
  <c r="AG391" i="1"/>
  <c r="AF391" i="1"/>
  <c r="AE391" i="1"/>
  <c r="AH407" i="1"/>
  <c r="AF407" i="1"/>
  <c r="AG407" i="1"/>
  <c r="AE407" i="1"/>
  <c r="AY407" i="1"/>
  <c r="AD407" i="1"/>
  <c r="AD423" i="1"/>
  <c r="AE423" i="1"/>
  <c r="AY423" i="1"/>
  <c r="AF423" i="1"/>
  <c r="AH423" i="1"/>
  <c r="AG423" i="1"/>
  <c r="AE439" i="1"/>
  <c r="AY439" i="1"/>
  <c r="AF439" i="1"/>
  <c r="AG439" i="1"/>
  <c r="AH439" i="1"/>
  <c r="AD439" i="1"/>
  <c r="AE455" i="1"/>
  <c r="AY455" i="1"/>
  <c r="AH455" i="1"/>
  <c r="AG455" i="1"/>
  <c r="AF455" i="1"/>
  <c r="AD455" i="1"/>
  <c r="AG471" i="1"/>
  <c r="AH471" i="1"/>
  <c r="AF471" i="1"/>
  <c r="AD471" i="1"/>
  <c r="AE471" i="1"/>
  <c r="AY471" i="1"/>
  <c r="AE487" i="1"/>
  <c r="AD487" i="1"/>
  <c r="AY487" i="1"/>
  <c r="AH487" i="1"/>
  <c r="AG487" i="1"/>
  <c r="AF487" i="1"/>
  <c r="AD264" i="1"/>
  <c r="AF264" i="1"/>
  <c r="AH264" i="1"/>
  <c r="AE264" i="1"/>
  <c r="AG264" i="1"/>
  <c r="AG262" i="1"/>
  <c r="AE262" i="1"/>
  <c r="AF262" i="1"/>
  <c r="AD262" i="1"/>
  <c r="AH262" i="1"/>
  <c r="AJ228" i="1"/>
  <c r="AK228" i="1" s="1"/>
  <c r="AL228" i="1" s="1"/>
  <c r="AM228" i="1" s="1"/>
  <c r="AJ213" i="1"/>
  <c r="AK213" i="1" s="1"/>
  <c r="AL213" i="1" s="1"/>
  <c r="AM213" i="1" s="1"/>
  <c r="AJ205" i="1"/>
  <c r="AK205" i="1" s="1"/>
  <c r="AL205" i="1" s="1"/>
  <c r="AM205" i="1" s="1"/>
  <c r="AJ197" i="1"/>
  <c r="AK197" i="1" s="1"/>
  <c r="AL197" i="1" s="1"/>
  <c r="AM197" i="1" s="1"/>
  <c r="AY197" i="1" s="1"/>
  <c r="AD215" i="1"/>
  <c r="AH215" i="1"/>
  <c r="AF215" i="1"/>
  <c r="AG215" i="1"/>
  <c r="AE215" i="1"/>
  <c r="AN215" i="1" s="1"/>
  <c r="AD217" i="1"/>
  <c r="AH217" i="1"/>
  <c r="AG217" i="1"/>
  <c r="AF217" i="1"/>
  <c r="AE217" i="1"/>
  <c r="AF210" i="1"/>
  <c r="AE210" i="1"/>
  <c r="AD210" i="1"/>
  <c r="AH210" i="1"/>
  <c r="AG210" i="1"/>
  <c r="AJ196" i="1"/>
  <c r="AK196" i="1" s="1"/>
  <c r="AL196" i="1" s="1"/>
  <c r="AM196" i="1" s="1"/>
  <c r="AF194" i="1"/>
  <c r="AE194" i="1"/>
  <c r="AG194" i="1"/>
  <c r="AD194" i="1"/>
  <c r="AH194" i="1"/>
  <c r="AJ145" i="1"/>
  <c r="AK145" i="1" s="1"/>
  <c r="AL145" i="1" s="1"/>
  <c r="AM145" i="1" s="1"/>
  <c r="AY145" i="1" s="1"/>
  <c r="AN145" i="1"/>
  <c r="AJ168" i="1"/>
  <c r="AK168" i="1" s="1"/>
  <c r="AL168" i="1" s="1"/>
  <c r="AM168" i="1" s="1"/>
  <c r="AY168" i="1" s="1"/>
  <c r="AN168" i="1"/>
  <c r="AJ144" i="1"/>
  <c r="AK144" i="1" s="1"/>
  <c r="AL144" i="1" s="1"/>
  <c r="AM144" i="1" s="1"/>
  <c r="AY144" i="1" s="1"/>
  <c r="AN144" i="1"/>
  <c r="AD176" i="1"/>
  <c r="AY176" i="1"/>
  <c r="AF176" i="1"/>
  <c r="AE176" i="1"/>
  <c r="AH176" i="1"/>
  <c r="AG176" i="1"/>
  <c r="AJ155" i="1"/>
  <c r="AK155" i="1" s="1"/>
  <c r="AL155" i="1" s="1"/>
  <c r="AM155" i="1" s="1"/>
  <c r="AY155" i="1" s="1"/>
  <c r="AD125" i="1"/>
  <c r="AH125" i="1"/>
  <c r="AY125" i="1"/>
  <c r="AG125" i="1"/>
  <c r="AF125" i="1"/>
  <c r="AE125" i="1"/>
  <c r="AY120" i="1"/>
  <c r="AD133" i="1"/>
  <c r="AH133" i="1"/>
  <c r="AE133" i="1"/>
  <c r="AF133" i="1"/>
  <c r="AG133" i="1"/>
  <c r="AF119" i="1"/>
  <c r="AE119" i="1"/>
  <c r="AG119" i="1"/>
  <c r="AH119" i="1"/>
  <c r="AD119" i="1"/>
  <c r="AJ123" i="1"/>
  <c r="AK123" i="1" s="1"/>
  <c r="AL123" i="1" s="1"/>
  <c r="AM123" i="1" s="1"/>
  <c r="AY123" i="1" s="1"/>
  <c r="AB492" i="1"/>
  <c r="AC492" i="1"/>
  <c r="AB189" i="1"/>
  <c r="AC189" i="1"/>
  <c r="AH309" i="1"/>
  <c r="AJ306" i="1"/>
  <c r="AK306" i="1" s="1"/>
  <c r="AL306" i="1" s="1"/>
  <c r="AM306" i="1" s="1"/>
  <c r="AY306" i="1" s="1"/>
  <c r="AJ314" i="1"/>
  <c r="AK314" i="1" s="1"/>
  <c r="AL314" i="1" s="1"/>
  <c r="AM314" i="1" s="1"/>
  <c r="AY314" i="1" s="1"/>
  <c r="AJ322" i="1"/>
  <c r="AK322" i="1" s="1"/>
  <c r="AL322" i="1" s="1"/>
  <c r="AM322" i="1" s="1"/>
  <c r="AY322" i="1" s="1"/>
  <c r="AJ330" i="1"/>
  <c r="AK330" i="1" s="1"/>
  <c r="AL330" i="1" s="1"/>
  <c r="AM330" i="1" s="1"/>
  <c r="AY330" i="1" s="1"/>
  <c r="AJ345" i="1"/>
  <c r="AK345" i="1" s="1"/>
  <c r="AL345" i="1" s="1"/>
  <c r="AM345" i="1" s="1"/>
  <c r="AY345" i="1" s="1"/>
  <c r="AN345" i="1"/>
  <c r="AJ361" i="1"/>
  <c r="AK361" i="1" s="1"/>
  <c r="AL361" i="1" s="1"/>
  <c r="AM361" i="1" s="1"/>
  <c r="AY361" i="1" s="1"/>
  <c r="AH377" i="1"/>
  <c r="AF377" i="1"/>
  <c r="AG377" i="1"/>
  <c r="AY377" i="1"/>
  <c r="AE377" i="1"/>
  <c r="AD377" i="1"/>
  <c r="AY393" i="1"/>
  <c r="AG393" i="1"/>
  <c r="AF393" i="1"/>
  <c r="AH393" i="1"/>
  <c r="AD393" i="1"/>
  <c r="AE393" i="1"/>
  <c r="AJ409" i="1"/>
  <c r="AK409" i="1" s="1"/>
  <c r="AL409" i="1" s="1"/>
  <c r="AM409" i="1" s="1"/>
  <c r="AY409" i="1" s="1"/>
  <c r="AY425" i="1"/>
  <c r="AH425" i="1"/>
  <c r="AG425" i="1"/>
  <c r="AF425" i="1"/>
  <c r="AD425" i="1"/>
  <c r="AN425" i="1" s="1"/>
  <c r="AE425" i="1"/>
  <c r="AH441" i="1"/>
  <c r="AF441" i="1"/>
  <c r="AG441" i="1"/>
  <c r="AD441" i="1"/>
  <c r="AY441" i="1"/>
  <c r="AE441" i="1"/>
  <c r="AF457" i="1"/>
  <c r="AY457" i="1"/>
  <c r="AH457" i="1"/>
  <c r="AD457" i="1"/>
  <c r="AE457" i="1"/>
  <c r="AG457" i="1"/>
  <c r="AF473" i="1"/>
  <c r="AH473" i="1"/>
  <c r="AG473" i="1"/>
  <c r="AD473" i="1"/>
  <c r="AY473" i="1"/>
  <c r="AE473" i="1"/>
  <c r="AE489" i="1"/>
  <c r="AH489" i="1"/>
  <c r="AD489" i="1"/>
  <c r="AY489" i="1"/>
  <c r="AG489" i="1"/>
  <c r="AF489" i="1"/>
  <c r="AJ280" i="1"/>
  <c r="AK280" i="1" s="1"/>
  <c r="AL280" i="1" s="1"/>
  <c r="AM280" i="1" s="1"/>
  <c r="AG286" i="1"/>
  <c r="AY286" i="1"/>
  <c r="AJ296" i="1"/>
  <c r="AK296" i="1" s="1"/>
  <c r="AL296" i="1" s="1"/>
  <c r="AM296" i="1" s="1"/>
  <c r="AE338" i="1"/>
  <c r="AD338" i="1"/>
  <c r="AY338" i="1"/>
  <c r="AH338" i="1"/>
  <c r="AF338" i="1"/>
  <c r="AG338" i="1"/>
  <c r="AH354" i="1"/>
  <c r="AF354" i="1"/>
  <c r="AG354" i="1"/>
  <c r="AE354" i="1"/>
  <c r="AY354" i="1"/>
  <c r="AD354" i="1"/>
  <c r="AE370" i="1"/>
  <c r="AY370" i="1"/>
  <c r="AD370" i="1"/>
  <c r="AG370" i="1"/>
  <c r="AF370" i="1"/>
  <c r="AH370" i="1"/>
  <c r="AF386" i="1"/>
  <c r="AD386" i="1"/>
  <c r="AE386" i="1"/>
  <c r="AH386" i="1"/>
  <c r="AY386" i="1"/>
  <c r="AG386" i="1"/>
  <c r="AG402" i="1"/>
  <c r="AH402" i="1"/>
  <c r="AF402" i="1"/>
  <c r="AY402" i="1"/>
  <c r="AD402" i="1"/>
  <c r="AE402" i="1"/>
  <c r="AH418" i="1"/>
  <c r="AY418" i="1"/>
  <c r="AF418" i="1"/>
  <c r="AD418" i="1"/>
  <c r="AG418" i="1"/>
  <c r="AE418" i="1"/>
  <c r="AH434" i="1"/>
  <c r="AG434" i="1"/>
  <c r="AF434" i="1"/>
  <c r="AD434" i="1"/>
  <c r="AE434" i="1"/>
  <c r="AY434" i="1"/>
  <c r="AF450" i="1"/>
  <c r="AE450" i="1"/>
  <c r="AH450" i="1"/>
  <c r="AD450" i="1"/>
  <c r="AN450" i="1" s="1"/>
  <c r="AY450" i="1"/>
  <c r="AG450" i="1"/>
  <c r="AH466" i="1"/>
  <c r="AF466" i="1"/>
  <c r="AG466" i="1"/>
  <c r="AD466" i="1"/>
  <c r="AE466" i="1"/>
  <c r="AY466" i="1"/>
  <c r="AG482" i="1"/>
  <c r="AE482" i="1"/>
  <c r="AD482" i="1"/>
  <c r="AY482" i="1"/>
  <c r="AF482" i="1"/>
  <c r="AH482" i="1"/>
  <c r="AJ279" i="1"/>
  <c r="AK279" i="1" s="1"/>
  <c r="AL279" i="1" s="1"/>
  <c r="AM279" i="1" s="1"/>
  <c r="AY279" i="1" s="1"/>
  <c r="AJ295" i="1"/>
  <c r="AK295" i="1" s="1"/>
  <c r="AL295" i="1" s="1"/>
  <c r="AM295" i="1" s="1"/>
  <c r="AY295" i="1" s="1"/>
  <c r="AD319" i="1"/>
  <c r="AG319" i="1"/>
  <c r="AH319" i="1"/>
  <c r="AF319" i="1"/>
  <c r="AE319" i="1"/>
  <c r="AN319" i="1" s="1"/>
  <c r="AB241" i="1"/>
  <c r="AC241" i="1"/>
  <c r="AJ263" i="1"/>
  <c r="AK263" i="1" s="1"/>
  <c r="AL263" i="1" s="1"/>
  <c r="AM263" i="1" s="1"/>
  <c r="AY263" i="1" s="1"/>
  <c r="AN263" i="1"/>
  <c r="AJ202" i="1"/>
  <c r="AK202" i="1" s="1"/>
  <c r="AL202" i="1" s="1"/>
  <c r="AM202" i="1" s="1"/>
  <c r="AY202" i="1" s="1"/>
  <c r="AN202" i="1"/>
  <c r="AJ227" i="1"/>
  <c r="AK227" i="1" s="1"/>
  <c r="AL227" i="1" s="1"/>
  <c r="AM227" i="1" s="1"/>
  <c r="AY227" i="1" s="1"/>
  <c r="AJ226" i="1"/>
  <c r="AK226" i="1" s="1"/>
  <c r="AL226" i="1" s="1"/>
  <c r="AM226" i="1" s="1"/>
  <c r="AY226" i="1" s="1"/>
  <c r="AN226" i="1"/>
  <c r="AF200" i="1"/>
  <c r="AY200" i="1"/>
  <c r="AE200" i="1"/>
  <c r="AD200" i="1"/>
  <c r="AH200" i="1"/>
  <c r="AG200" i="1"/>
  <c r="AD170" i="1"/>
  <c r="AH170" i="1"/>
  <c r="AY170" i="1"/>
  <c r="AF170" i="1"/>
  <c r="AG170" i="1"/>
  <c r="AE170" i="1"/>
  <c r="AJ156" i="1"/>
  <c r="AK156" i="1" s="1"/>
  <c r="AL156" i="1" s="1"/>
  <c r="AM156" i="1" s="1"/>
  <c r="AY156" i="1" s="1"/>
  <c r="AF171" i="1"/>
  <c r="AH171" i="1"/>
  <c r="AD171" i="1"/>
  <c r="AE171" i="1"/>
  <c r="AG171" i="1"/>
  <c r="AD160" i="1"/>
  <c r="AH160" i="1"/>
  <c r="AG160" i="1"/>
  <c r="AE160" i="1"/>
  <c r="AF160" i="1"/>
  <c r="AB325" i="1"/>
  <c r="AC325" i="1"/>
  <c r="AB496" i="1"/>
  <c r="AC496" i="1"/>
  <c r="AB141" i="1"/>
  <c r="AC141" i="1"/>
  <c r="AB317" i="1"/>
  <c r="AC317" i="1"/>
  <c r="AB126" i="1"/>
  <c r="AC126" i="1"/>
  <c r="AB269" i="1"/>
  <c r="AC269" i="1"/>
  <c r="AB321" i="1"/>
  <c r="AC321" i="1"/>
  <c r="AN252" i="1"/>
  <c r="AI47" i="1"/>
  <c r="AJ305" i="1"/>
  <c r="AK305" i="1" s="1"/>
  <c r="AL305" i="1" s="1"/>
  <c r="AM305" i="1" s="1"/>
  <c r="AY305" i="1" s="1"/>
  <c r="AJ332" i="1"/>
  <c r="AK332" i="1" s="1"/>
  <c r="AL332" i="1" s="1"/>
  <c r="AM332" i="1" s="1"/>
  <c r="AY332" i="1" s="1"/>
  <c r="AN332" i="1"/>
  <c r="AE348" i="1"/>
  <c r="AD348" i="1"/>
  <c r="AY348" i="1"/>
  <c r="AH348" i="1"/>
  <c r="AG348" i="1"/>
  <c r="AF348" i="1"/>
  <c r="AJ364" i="1"/>
  <c r="AK364" i="1" s="1"/>
  <c r="AL364" i="1" s="1"/>
  <c r="AM364" i="1" s="1"/>
  <c r="AY364" i="1" s="1"/>
  <c r="AN364" i="1"/>
  <c r="AE380" i="1"/>
  <c r="AF380" i="1"/>
  <c r="AH380" i="1"/>
  <c r="AG380" i="1"/>
  <c r="AD380" i="1"/>
  <c r="AN380" i="1" s="1"/>
  <c r="AY380" i="1"/>
  <c r="AD396" i="1"/>
  <c r="AN396" i="1" s="1"/>
  <c r="AY396" i="1"/>
  <c r="AH396" i="1"/>
  <c r="AG396" i="1"/>
  <c r="AF396" i="1"/>
  <c r="AE396" i="1"/>
  <c r="AD412" i="1"/>
  <c r="AY412" i="1"/>
  <c r="AH412" i="1"/>
  <c r="AG412" i="1"/>
  <c r="AF412" i="1"/>
  <c r="AE412" i="1"/>
  <c r="AJ428" i="1"/>
  <c r="AK428" i="1" s="1"/>
  <c r="AL428" i="1" s="1"/>
  <c r="AM428" i="1" s="1"/>
  <c r="AY428" i="1" s="1"/>
  <c r="AN428" i="1"/>
  <c r="AE444" i="1"/>
  <c r="AF444" i="1"/>
  <c r="AH444" i="1"/>
  <c r="AG444" i="1"/>
  <c r="AD444" i="1"/>
  <c r="AN444" i="1" s="1"/>
  <c r="AY444" i="1"/>
  <c r="AD460" i="1"/>
  <c r="AN460" i="1" s="1"/>
  <c r="AE460" i="1"/>
  <c r="AY460" i="1"/>
  <c r="AF460" i="1"/>
  <c r="AH460" i="1"/>
  <c r="AG460" i="1"/>
  <c r="AD476" i="1"/>
  <c r="AN476" i="1" s="1"/>
  <c r="AE476" i="1"/>
  <c r="AY476" i="1"/>
  <c r="AG476" i="1"/>
  <c r="AF476" i="1"/>
  <c r="AH476" i="1"/>
  <c r="AJ281" i="1"/>
  <c r="AK281" i="1" s="1"/>
  <c r="AL281" i="1" s="1"/>
  <c r="AM281" i="1" s="1"/>
  <c r="AY281" i="1" s="1"/>
  <c r="AN281" i="1"/>
  <c r="AY297" i="1"/>
  <c r="AF297" i="1"/>
  <c r="AG297" i="1"/>
  <c r="AH297" i="1"/>
  <c r="AE297" i="1"/>
  <c r="AD297" i="1"/>
  <c r="AJ331" i="1"/>
  <c r="AK331" i="1" s="1"/>
  <c r="AL331" i="1" s="1"/>
  <c r="AM331" i="1" s="1"/>
  <c r="AY331" i="1" s="1"/>
  <c r="AN331" i="1"/>
  <c r="AH347" i="1"/>
  <c r="AF347" i="1"/>
  <c r="AG347" i="1"/>
  <c r="AY347" i="1"/>
  <c r="AD347" i="1"/>
  <c r="AE347" i="1"/>
  <c r="AJ363" i="1"/>
  <c r="AK363" i="1" s="1"/>
  <c r="AL363" i="1" s="1"/>
  <c r="AM363" i="1" s="1"/>
  <c r="AY363" i="1" s="1"/>
  <c r="AN363" i="1"/>
  <c r="AJ379" i="1"/>
  <c r="AK379" i="1" s="1"/>
  <c r="AL379" i="1" s="1"/>
  <c r="AM379" i="1" s="1"/>
  <c r="AY379" i="1" s="1"/>
  <c r="AJ395" i="1"/>
  <c r="AK395" i="1" s="1"/>
  <c r="AL395" i="1" s="1"/>
  <c r="AM395" i="1" s="1"/>
  <c r="AY395" i="1" s="1"/>
  <c r="AN395" i="1"/>
  <c r="AJ411" i="1"/>
  <c r="AK411" i="1" s="1"/>
  <c r="AL411" i="1" s="1"/>
  <c r="AM411" i="1" s="1"/>
  <c r="AY411" i="1" s="1"/>
  <c r="AN411" i="1"/>
  <c r="AJ427" i="1"/>
  <c r="AK427" i="1" s="1"/>
  <c r="AL427" i="1" s="1"/>
  <c r="AM427" i="1" s="1"/>
  <c r="AY427" i="1" s="1"/>
  <c r="AN427" i="1"/>
  <c r="AJ443" i="1"/>
  <c r="AK443" i="1" s="1"/>
  <c r="AL443" i="1" s="1"/>
  <c r="AM443" i="1" s="1"/>
  <c r="AY443" i="1" s="1"/>
  <c r="AN443" i="1"/>
  <c r="AJ459" i="1"/>
  <c r="AK459" i="1" s="1"/>
  <c r="AL459" i="1" s="1"/>
  <c r="AM459" i="1" s="1"/>
  <c r="AY459" i="1" s="1"/>
  <c r="AN459" i="1"/>
  <c r="AJ475" i="1"/>
  <c r="AK475" i="1" s="1"/>
  <c r="AL475" i="1" s="1"/>
  <c r="AM475" i="1" s="1"/>
  <c r="AY475" i="1" s="1"/>
  <c r="AN475" i="1"/>
  <c r="AJ491" i="1"/>
  <c r="AK491" i="1" s="1"/>
  <c r="AL491" i="1" s="1"/>
  <c r="AM491" i="1" s="1"/>
  <c r="AY491" i="1" s="1"/>
  <c r="AN491" i="1"/>
  <c r="AJ260" i="1"/>
  <c r="AK260" i="1" s="1"/>
  <c r="AL260" i="1" s="1"/>
  <c r="AM260" i="1" s="1"/>
  <c r="AY260" i="1" s="1"/>
  <c r="AJ267" i="1"/>
  <c r="AK267" i="1" s="1"/>
  <c r="AL267" i="1" s="1"/>
  <c r="AM267" i="1" s="1"/>
  <c r="AY267" i="1" s="1"/>
  <c r="AN267" i="1"/>
  <c r="AU261" i="1"/>
  <c r="AO261" i="1"/>
  <c r="AR261" i="1"/>
  <c r="AS261" i="1"/>
  <c r="AP261" i="1"/>
  <c r="AQ261" i="1"/>
  <c r="AV261" i="1"/>
  <c r="A262" i="1"/>
  <c r="AJ233" i="1"/>
  <c r="AK233" i="1" s="1"/>
  <c r="AL233" i="1" s="1"/>
  <c r="AM233" i="1" s="1"/>
  <c r="AY233" i="1" s="1"/>
  <c r="AN233" i="1"/>
  <c r="AF225" i="1"/>
  <c r="AY225" i="1"/>
  <c r="AE225" i="1"/>
  <c r="AG225" i="1"/>
  <c r="AD225" i="1"/>
  <c r="AH225" i="1"/>
  <c r="AJ208" i="1"/>
  <c r="AK208" i="1" s="1"/>
  <c r="AL208" i="1" s="1"/>
  <c r="AM208" i="1" s="1"/>
  <c r="AY208" i="1" s="1"/>
  <c r="AN208" i="1"/>
  <c r="AF193" i="1"/>
  <c r="AY193" i="1"/>
  <c r="AE193" i="1"/>
  <c r="AH193" i="1"/>
  <c r="AG193" i="1"/>
  <c r="AD193" i="1"/>
  <c r="AJ239" i="1"/>
  <c r="AK239" i="1" s="1"/>
  <c r="AL239" i="1" s="1"/>
  <c r="AM239" i="1" s="1"/>
  <c r="AY239" i="1" s="1"/>
  <c r="AF211" i="1"/>
  <c r="AY211" i="1"/>
  <c r="AD211" i="1"/>
  <c r="AG211" i="1"/>
  <c r="AE211" i="1"/>
  <c r="AH211" i="1"/>
  <c r="AF203" i="1"/>
  <c r="AY203" i="1"/>
  <c r="AD203" i="1"/>
  <c r="AE203" i="1"/>
  <c r="AG203" i="1"/>
  <c r="AH203" i="1"/>
  <c r="AE167" i="1"/>
  <c r="AY167" i="1"/>
  <c r="AD167" i="1"/>
  <c r="AH167" i="1"/>
  <c r="AF167" i="1"/>
  <c r="AG167" i="1"/>
  <c r="AF177" i="1"/>
  <c r="AY177" i="1"/>
  <c r="AH177" i="1"/>
  <c r="AG177" i="1"/>
  <c r="AE177" i="1"/>
  <c r="AD177" i="1"/>
  <c r="AN177" i="1" s="1"/>
  <c r="AF163" i="1"/>
  <c r="AY163" i="1"/>
  <c r="AE163" i="1"/>
  <c r="AH163" i="1"/>
  <c r="AG163" i="1"/>
  <c r="AD163" i="1"/>
  <c r="AD147" i="1"/>
  <c r="AH147" i="1"/>
  <c r="AY147" i="1"/>
  <c r="AG147" i="1"/>
  <c r="AE147" i="1"/>
  <c r="AN147" i="1" s="1"/>
  <c r="AF147" i="1"/>
  <c r="AJ134" i="1"/>
  <c r="AK134" i="1" s="1"/>
  <c r="AL134" i="1" s="1"/>
  <c r="AM134" i="1" s="1"/>
  <c r="AY134" i="1" s="1"/>
  <c r="AN134" i="1"/>
  <c r="AD132" i="1"/>
  <c r="AY132" i="1"/>
  <c r="AG132" i="1"/>
  <c r="AF132" i="1"/>
  <c r="AH132" i="1"/>
  <c r="AE132" i="1"/>
  <c r="AJ124" i="1"/>
  <c r="AK124" i="1" s="1"/>
  <c r="AL124" i="1" s="1"/>
  <c r="AM124" i="1" s="1"/>
  <c r="AY124" i="1" s="1"/>
  <c r="AN124" i="1"/>
  <c r="Z38" i="1"/>
  <c r="AF305" i="1"/>
  <c r="AJ308" i="1"/>
  <c r="AK308" i="1" s="1"/>
  <c r="AL308" i="1" s="1"/>
  <c r="AM308" i="1" s="1"/>
  <c r="AY308" i="1" s="1"/>
  <c r="AJ316" i="1"/>
  <c r="AK316" i="1" s="1"/>
  <c r="AL316" i="1" s="1"/>
  <c r="AM316" i="1" s="1"/>
  <c r="AY316" i="1" s="1"/>
  <c r="AJ324" i="1"/>
  <c r="AK324" i="1" s="1"/>
  <c r="AL324" i="1" s="1"/>
  <c r="AM324" i="1" s="1"/>
  <c r="AY324" i="1" s="1"/>
  <c r="AE333" i="1"/>
  <c r="AG333" i="1"/>
  <c r="AH333" i="1"/>
  <c r="AF333" i="1"/>
  <c r="AY333" i="1"/>
  <c r="AD333" i="1"/>
  <c r="AE349" i="1"/>
  <c r="AH349" i="1"/>
  <c r="AG349" i="1"/>
  <c r="AF349" i="1"/>
  <c r="AY349" i="1"/>
  <c r="AD349" i="1"/>
  <c r="AF365" i="1"/>
  <c r="AH365" i="1"/>
  <c r="AG365" i="1"/>
  <c r="AE365" i="1"/>
  <c r="AD365" i="1"/>
  <c r="AN365" i="1" s="1"/>
  <c r="AY365" i="1"/>
  <c r="AJ381" i="1"/>
  <c r="AK381" i="1" s="1"/>
  <c r="AL381" i="1" s="1"/>
  <c r="AM381" i="1" s="1"/>
  <c r="AY381" i="1" s="1"/>
  <c r="AN381" i="1"/>
  <c r="AJ397" i="1"/>
  <c r="AK397" i="1" s="1"/>
  <c r="AL397" i="1" s="1"/>
  <c r="AM397" i="1" s="1"/>
  <c r="AY397" i="1" s="1"/>
  <c r="AN397" i="1"/>
  <c r="AJ413" i="1"/>
  <c r="AK413" i="1" s="1"/>
  <c r="AL413" i="1" s="1"/>
  <c r="AM413" i="1" s="1"/>
  <c r="AY413" i="1" s="1"/>
  <c r="AN413" i="1"/>
  <c r="AJ429" i="1"/>
  <c r="AK429" i="1" s="1"/>
  <c r="AL429" i="1" s="1"/>
  <c r="AM429" i="1" s="1"/>
  <c r="AY429" i="1" s="1"/>
  <c r="AN429" i="1"/>
  <c r="AJ445" i="1"/>
  <c r="AK445" i="1" s="1"/>
  <c r="AL445" i="1" s="1"/>
  <c r="AM445" i="1" s="1"/>
  <c r="AY445" i="1" s="1"/>
  <c r="AN445" i="1"/>
  <c r="AJ461" i="1"/>
  <c r="AK461" i="1" s="1"/>
  <c r="AL461" i="1" s="1"/>
  <c r="AM461" i="1" s="1"/>
  <c r="AY461" i="1" s="1"/>
  <c r="AN461" i="1"/>
  <c r="AJ477" i="1"/>
  <c r="AK477" i="1" s="1"/>
  <c r="AL477" i="1" s="1"/>
  <c r="AM477" i="1" s="1"/>
  <c r="AY477" i="1" s="1"/>
  <c r="AN477" i="1"/>
  <c r="AY272" i="1"/>
  <c r="AH272" i="1"/>
  <c r="AF272" i="1"/>
  <c r="AG272" i="1"/>
  <c r="AD272" i="1"/>
  <c r="AE272" i="1"/>
  <c r="AH278" i="1"/>
  <c r="AJ288" i="1"/>
  <c r="AK288" i="1" s="1"/>
  <c r="AL288" i="1" s="1"/>
  <c r="AM288" i="1" s="1"/>
  <c r="AY288" i="1" s="1"/>
  <c r="AH294" i="1"/>
  <c r="AJ301" i="1"/>
  <c r="AK301" i="1" s="1"/>
  <c r="AL301" i="1" s="1"/>
  <c r="AM301" i="1" s="1"/>
  <c r="AY301" i="1" s="1"/>
  <c r="AD342" i="1"/>
  <c r="AN342" i="1" s="1"/>
  <c r="AE342" i="1"/>
  <c r="AY342" i="1"/>
  <c r="AG342" i="1"/>
  <c r="AF342" i="1"/>
  <c r="AH342" i="1"/>
  <c r="AG358" i="1"/>
  <c r="AH358" i="1"/>
  <c r="AF358" i="1"/>
  <c r="AE358" i="1"/>
  <c r="AY358" i="1"/>
  <c r="AD358" i="1"/>
  <c r="AN358" i="1" s="1"/>
  <c r="AS358" i="1" s="1"/>
  <c r="AE374" i="1"/>
  <c r="AY374" i="1"/>
  <c r="AD374" i="1"/>
  <c r="AN374" i="1" s="1"/>
  <c r="AF374" i="1"/>
  <c r="AG374" i="1"/>
  <c r="AH374" i="1"/>
  <c r="AY390" i="1"/>
  <c r="AD390" i="1"/>
  <c r="AN390" i="1" s="1"/>
  <c r="AE390" i="1"/>
  <c r="AF390" i="1"/>
  <c r="AH390" i="1"/>
  <c r="AG390" i="1"/>
  <c r="AE406" i="1"/>
  <c r="AY406" i="1"/>
  <c r="AH406" i="1"/>
  <c r="AF406" i="1"/>
  <c r="AG406" i="1"/>
  <c r="AD406" i="1"/>
  <c r="AH422" i="1"/>
  <c r="AF422" i="1"/>
  <c r="AG422" i="1"/>
  <c r="AD422" i="1"/>
  <c r="AE422" i="1"/>
  <c r="AY422" i="1"/>
  <c r="AE438" i="1"/>
  <c r="AD438" i="1"/>
  <c r="AY438" i="1"/>
  <c r="AG438" i="1"/>
  <c r="AH438" i="1"/>
  <c r="AF438" i="1"/>
  <c r="AD454" i="1"/>
  <c r="AE454" i="1"/>
  <c r="AY454" i="1"/>
  <c r="AG454" i="1"/>
  <c r="AF454" i="1"/>
  <c r="AH454" i="1"/>
  <c r="AD470" i="1"/>
  <c r="AN470" i="1" s="1"/>
  <c r="AY470" i="1"/>
  <c r="AF470" i="1"/>
  <c r="AG470" i="1"/>
  <c r="AH470" i="1"/>
  <c r="AE470" i="1"/>
  <c r="AG486" i="1"/>
  <c r="AF486" i="1"/>
  <c r="AH486" i="1"/>
  <c r="AE486" i="1"/>
  <c r="AY486" i="1"/>
  <c r="AD486" i="1"/>
  <c r="AN486" i="1" s="1"/>
  <c r="AY275" i="1"/>
  <c r="AG275" i="1"/>
  <c r="AH275" i="1"/>
  <c r="AF275" i="1"/>
  <c r="AD275" i="1"/>
  <c r="AE275" i="1"/>
  <c r="AY291" i="1"/>
  <c r="AG291" i="1"/>
  <c r="AF291" i="1"/>
  <c r="AH291" i="1"/>
  <c r="AD291" i="1"/>
  <c r="AE291" i="1"/>
  <c r="AD311" i="1"/>
  <c r="AY311" i="1"/>
  <c r="AF311" i="1"/>
  <c r="AG311" i="1"/>
  <c r="AH311" i="1"/>
  <c r="AE311" i="1"/>
  <c r="AB253" i="1"/>
  <c r="AC253" i="1"/>
  <c r="AD268" i="1"/>
  <c r="AF268" i="1"/>
  <c r="AE268" i="1"/>
  <c r="AH268" i="1"/>
  <c r="AG268" i="1"/>
  <c r="AD266" i="1"/>
  <c r="AY266" i="1"/>
  <c r="AG266" i="1"/>
  <c r="AE266" i="1"/>
  <c r="AF266" i="1"/>
  <c r="AH266" i="1"/>
  <c r="AD251" i="1"/>
  <c r="AG251" i="1"/>
  <c r="AH251" i="1"/>
  <c r="AF251" i="1"/>
  <c r="AE251" i="1"/>
  <c r="AG246" i="1"/>
  <c r="AY246" i="1"/>
  <c r="AF246" i="1"/>
  <c r="AE246" i="1"/>
  <c r="AD246" i="1"/>
  <c r="AH246" i="1"/>
  <c r="AF192" i="1"/>
  <c r="AY192" i="1"/>
  <c r="AE192" i="1"/>
  <c r="AD192" i="1"/>
  <c r="AH192" i="1"/>
  <c r="AG192" i="1"/>
  <c r="AJ234" i="1"/>
  <c r="AK234" i="1" s="1"/>
  <c r="AL234" i="1" s="1"/>
  <c r="AM234" i="1" s="1"/>
  <c r="AY234" i="1" s="1"/>
  <c r="AN234" i="1"/>
  <c r="AJ218" i="1"/>
  <c r="AK218" i="1" s="1"/>
  <c r="AL218" i="1" s="1"/>
  <c r="AM218" i="1" s="1"/>
  <c r="AY218" i="1" s="1"/>
  <c r="AN218" i="1"/>
  <c r="AJ180" i="1"/>
  <c r="AK180" i="1" s="1"/>
  <c r="AL180" i="1" s="1"/>
  <c r="AM180" i="1" s="1"/>
  <c r="AY180" i="1" s="1"/>
  <c r="AN180" i="1"/>
  <c r="AJ164" i="1"/>
  <c r="AK164" i="1" s="1"/>
  <c r="AL164" i="1" s="1"/>
  <c r="AM164" i="1" s="1"/>
  <c r="AY164" i="1" s="1"/>
  <c r="AJ154" i="1"/>
  <c r="AK154" i="1" s="1"/>
  <c r="AL154" i="1" s="1"/>
  <c r="AM154" i="1" s="1"/>
  <c r="AY154" i="1" s="1"/>
  <c r="AN154" i="1"/>
  <c r="AF179" i="1"/>
  <c r="AY179" i="1"/>
  <c r="AH179" i="1"/>
  <c r="AD179" i="1"/>
  <c r="AE179" i="1"/>
  <c r="AG179" i="1"/>
  <c r="AJ166" i="1"/>
  <c r="AK166" i="1" s="1"/>
  <c r="AL166" i="1" s="1"/>
  <c r="AM166" i="1" s="1"/>
  <c r="AY166" i="1" s="1"/>
  <c r="AE140" i="1"/>
  <c r="AH140" i="1"/>
  <c r="AY140" i="1"/>
  <c r="AF140" i="1"/>
  <c r="AG140" i="1"/>
  <c r="AD140" i="1"/>
  <c r="AB500" i="1"/>
  <c r="AC500" i="1"/>
  <c r="AD336" i="1"/>
  <c r="AN336" i="1" s="1"/>
  <c r="AE336" i="1"/>
  <c r="AY336" i="1"/>
  <c r="AG336" i="1"/>
  <c r="AF336" i="1"/>
  <c r="AH336" i="1"/>
  <c r="AJ352" i="1"/>
  <c r="AK352" i="1" s="1"/>
  <c r="AL352" i="1" s="1"/>
  <c r="AM352" i="1" s="1"/>
  <c r="AY352" i="1" s="1"/>
  <c r="AN352" i="1"/>
  <c r="AJ368" i="1"/>
  <c r="AK368" i="1" s="1"/>
  <c r="AL368" i="1" s="1"/>
  <c r="AM368" i="1" s="1"/>
  <c r="AY368" i="1" s="1"/>
  <c r="AN368" i="1"/>
  <c r="AJ384" i="1"/>
  <c r="AK384" i="1" s="1"/>
  <c r="AL384" i="1" s="1"/>
  <c r="AM384" i="1" s="1"/>
  <c r="AY384" i="1" s="1"/>
  <c r="AN384" i="1"/>
  <c r="AJ400" i="1"/>
  <c r="AK400" i="1" s="1"/>
  <c r="AL400" i="1" s="1"/>
  <c r="AM400" i="1" s="1"/>
  <c r="AY400" i="1" s="1"/>
  <c r="AN400" i="1"/>
  <c r="AJ416" i="1"/>
  <c r="AK416" i="1" s="1"/>
  <c r="AL416" i="1" s="1"/>
  <c r="AM416" i="1" s="1"/>
  <c r="AY416" i="1" s="1"/>
  <c r="AN416" i="1"/>
  <c r="AJ432" i="1"/>
  <c r="AK432" i="1" s="1"/>
  <c r="AL432" i="1" s="1"/>
  <c r="AM432" i="1" s="1"/>
  <c r="AY432" i="1" s="1"/>
  <c r="AN432" i="1"/>
  <c r="AJ448" i="1"/>
  <c r="AK448" i="1" s="1"/>
  <c r="AL448" i="1" s="1"/>
  <c r="AM448" i="1" s="1"/>
  <c r="AY448" i="1" s="1"/>
  <c r="AN448" i="1"/>
  <c r="AJ464" i="1"/>
  <c r="AK464" i="1" s="1"/>
  <c r="AL464" i="1" s="1"/>
  <c r="AM464" i="1" s="1"/>
  <c r="AY464" i="1" s="1"/>
  <c r="AN464" i="1"/>
  <c r="AJ480" i="1"/>
  <c r="AK480" i="1" s="1"/>
  <c r="AL480" i="1" s="1"/>
  <c r="AM480" i="1" s="1"/>
  <c r="AY480" i="1" s="1"/>
  <c r="AN480" i="1"/>
  <c r="AJ276" i="1"/>
  <c r="AK276" i="1" s="1"/>
  <c r="AL276" i="1" s="1"/>
  <c r="AM276" i="1" s="1"/>
  <c r="AY276" i="1" s="1"/>
  <c r="AN276" i="1"/>
  <c r="AG282" i="1"/>
  <c r="AY282" i="1"/>
  <c r="AJ289" i="1"/>
  <c r="AK289" i="1" s="1"/>
  <c r="AL289" i="1" s="1"/>
  <c r="AM289" i="1" s="1"/>
  <c r="AY289" i="1" s="1"/>
  <c r="AH298" i="1"/>
  <c r="AJ307" i="1"/>
  <c r="AK307" i="1" s="1"/>
  <c r="AL307" i="1" s="1"/>
  <c r="AM307" i="1" s="1"/>
  <c r="AY307" i="1" s="1"/>
  <c r="AJ335" i="1"/>
  <c r="AK335" i="1" s="1"/>
  <c r="AL335" i="1" s="1"/>
  <c r="AM335" i="1" s="1"/>
  <c r="AY335" i="1" s="1"/>
  <c r="AN335" i="1"/>
  <c r="AG351" i="1"/>
  <c r="AH351" i="1"/>
  <c r="AF351" i="1"/>
  <c r="AY351" i="1"/>
  <c r="AD351" i="1"/>
  <c r="AE351" i="1"/>
  <c r="AJ367" i="1"/>
  <c r="AK367" i="1" s="1"/>
  <c r="AL367" i="1" s="1"/>
  <c r="AM367" i="1" s="1"/>
  <c r="AY367" i="1" s="1"/>
  <c r="AN367" i="1"/>
  <c r="AJ383" i="1"/>
  <c r="AK383" i="1" s="1"/>
  <c r="AL383" i="1" s="1"/>
  <c r="AM383" i="1" s="1"/>
  <c r="AY383" i="1" s="1"/>
  <c r="AJ399" i="1"/>
  <c r="AK399" i="1" s="1"/>
  <c r="AL399" i="1" s="1"/>
  <c r="AM399" i="1" s="1"/>
  <c r="AY399" i="1" s="1"/>
  <c r="AJ415" i="1"/>
  <c r="AK415" i="1" s="1"/>
  <c r="AL415" i="1" s="1"/>
  <c r="AM415" i="1" s="1"/>
  <c r="AY415" i="1" s="1"/>
  <c r="AJ431" i="1"/>
  <c r="AK431" i="1" s="1"/>
  <c r="AL431" i="1" s="1"/>
  <c r="AM431" i="1" s="1"/>
  <c r="AY431" i="1" s="1"/>
  <c r="AJ447" i="1"/>
  <c r="AK447" i="1" s="1"/>
  <c r="AL447" i="1" s="1"/>
  <c r="AM447" i="1" s="1"/>
  <c r="AY447" i="1" s="1"/>
  <c r="AJ463" i="1"/>
  <c r="AK463" i="1" s="1"/>
  <c r="AL463" i="1" s="1"/>
  <c r="AM463" i="1" s="1"/>
  <c r="AY463" i="1" s="1"/>
  <c r="AJ479" i="1"/>
  <c r="AK479" i="1" s="1"/>
  <c r="AL479" i="1" s="1"/>
  <c r="AM479" i="1" s="1"/>
  <c r="AY479" i="1" s="1"/>
  <c r="Z201" i="1"/>
  <c r="AI201" i="1"/>
  <c r="AJ264" i="1"/>
  <c r="AK264" i="1" s="1"/>
  <c r="AL264" i="1" s="1"/>
  <c r="AM264" i="1" s="1"/>
  <c r="AY264" i="1" s="1"/>
  <c r="AK262" i="1"/>
  <c r="AL262" i="1" s="1"/>
  <c r="AM262" i="1" s="1"/>
  <c r="AY262" i="1" s="1"/>
  <c r="AJ262" i="1"/>
  <c r="AN262" i="1"/>
  <c r="AD243" i="1"/>
  <c r="AN243" i="1" s="1"/>
  <c r="AY243" i="1"/>
  <c r="AG243" i="1"/>
  <c r="AE243" i="1"/>
  <c r="AF243" i="1"/>
  <c r="AH243" i="1"/>
  <c r="AF228" i="1"/>
  <c r="AY228" i="1"/>
  <c r="AE228" i="1"/>
  <c r="AH228" i="1"/>
  <c r="AG228" i="1"/>
  <c r="AD228" i="1"/>
  <c r="AF213" i="1"/>
  <c r="AY213" i="1"/>
  <c r="AH213" i="1"/>
  <c r="AG213" i="1"/>
  <c r="AE213" i="1"/>
  <c r="AD213" i="1"/>
  <c r="AF205" i="1"/>
  <c r="AY205" i="1"/>
  <c r="AH205" i="1"/>
  <c r="AD205" i="1"/>
  <c r="AE205" i="1"/>
  <c r="AG205" i="1"/>
  <c r="AJ215" i="1"/>
  <c r="AK215" i="1" s="1"/>
  <c r="AL215" i="1" s="1"/>
  <c r="AM215" i="1" s="1"/>
  <c r="AY215" i="1" s="1"/>
  <c r="AJ217" i="1"/>
  <c r="AK217" i="1" s="1"/>
  <c r="AL217" i="1" s="1"/>
  <c r="AM217" i="1" s="1"/>
  <c r="AY217" i="1" s="1"/>
  <c r="AN217" i="1"/>
  <c r="AJ210" i="1"/>
  <c r="AK210" i="1" s="1"/>
  <c r="AL210" i="1" s="1"/>
  <c r="AM210" i="1" s="1"/>
  <c r="AY210" i="1" s="1"/>
  <c r="AN210" i="1"/>
  <c r="AF196" i="1"/>
  <c r="AY196" i="1"/>
  <c r="AH196" i="1"/>
  <c r="AE196" i="1"/>
  <c r="AG196" i="1"/>
  <c r="AD196" i="1"/>
  <c r="AJ194" i="1"/>
  <c r="AK194" i="1" s="1"/>
  <c r="AL194" i="1" s="1"/>
  <c r="AM194" i="1" s="1"/>
  <c r="AY194" i="1" s="1"/>
  <c r="AF199" i="1"/>
  <c r="AY199" i="1"/>
  <c r="AD199" i="1"/>
  <c r="AN199" i="1" s="1"/>
  <c r="AE199" i="1"/>
  <c r="AH199" i="1"/>
  <c r="AG199" i="1"/>
  <c r="AE157" i="1"/>
  <c r="AY157" i="1"/>
  <c r="AF157" i="1"/>
  <c r="AG157" i="1"/>
  <c r="AH157" i="1"/>
  <c r="AD157" i="1"/>
  <c r="AJ161" i="1"/>
  <c r="AK161" i="1" s="1"/>
  <c r="AL161" i="1" s="1"/>
  <c r="AM161" i="1" s="1"/>
  <c r="AY161" i="1" s="1"/>
  <c r="AJ182" i="1"/>
  <c r="AK182" i="1" s="1"/>
  <c r="AL182" i="1" s="1"/>
  <c r="AM182" i="1" s="1"/>
  <c r="AY182" i="1" s="1"/>
  <c r="AD169" i="1"/>
  <c r="AH169" i="1"/>
  <c r="AY169" i="1"/>
  <c r="AE169" i="1"/>
  <c r="AG169" i="1"/>
  <c r="AF169" i="1"/>
  <c r="AJ149" i="1"/>
  <c r="AK149" i="1" s="1"/>
  <c r="AL149" i="1" s="1"/>
  <c r="AM149" i="1" s="1"/>
  <c r="AY149" i="1" s="1"/>
  <c r="AN149" i="1"/>
  <c r="AF131" i="1"/>
  <c r="AY131" i="1"/>
  <c r="AD131" i="1"/>
  <c r="AH131" i="1"/>
  <c r="AG131" i="1"/>
  <c r="AE131" i="1"/>
  <c r="AJ133" i="1"/>
  <c r="AK133" i="1" s="1"/>
  <c r="AL133" i="1" s="1"/>
  <c r="AM133" i="1" s="1"/>
  <c r="AY133" i="1" s="1"/>
  <c r="AJ119" i="1"/>
  <c r="AK119" i="1" s="1"/>
  <c r="AL119" i="1" s="1"/>
  <c r="AM119" i="1" s="1"/>
  <c r="AY119" i="1" s="1"/>
  <c r="AD118" i="1"/>
  <c r="AY118" i="1"/>
  <c r="AH118" i="1"/>
  <c r="AE118" i="1"/>
  <c r="AF118" i="1"/>
  <c r="AG118" i="1"/>
  <c r="AB505" i="1"/>
  <c r="AC505" i="1"/>
  <c r="AD310" i="1"/>
  <c r="AY310" i="1"/>
  <c r="AG310" i="1"/>
  <c r="AF310" i="1"/>
  <c r="AH310" i="1"/>
  <c r="AE310" i="1"/>
  <c r="AD318" i="1"/>
  <c r="AY318" i="1"/>
  <c r="AF318" i="1"/>
  <c r="AH318" i="1"/>
  <c r="AG318" i="1"/>
  <c r="AE318" i="1"/>
  <c r="AD326" i="1"/>
  <c r="AY326" i="1"/>
  <c r="AG326" i="1"/>
  <c r="AH326" i="1"/>
  <c r="AF326" i="1"/>
  <c r="AE326" i="1"/>
  <c r="AF337" i="1"/>
  <c r="AG337" i="1"/>
  <c r="AH337" i="1"/>
  <c r="AD337" i="1"/>
  <c r="AY337" i="1"/>
  <c r="AE337" i="1"/>
  <c r="AF353" i="1"/>
  <c r="AG353" i="1"/>
  <c r="AH353" i="1"/>
  <c r="AY353" i="1"/>
  <c r="AE353" i="1"/>
  <c r="AD353" i="1"/>
  <c r="AF369" i="1"/>
  <c r="AG369" i="1"/>
  <c r="AH369" i="1"/>
  <c r="AE369" i="1"/>
  <c r="AD369" i="1"/>
  <c r="AN369" i="1" s="1"/>
  <c r="AS369" i="1" s="1"/>
  <c r="AY369" i="1"/>
  <c r="AE385" i="1"/>
  <c r="AY385" i="1"/>
  <c r="AH385" i="1"/>
  <c r="AG385" i="1"/>
  <c r="AF385" i="1"/>
  <c r="AD385" i="1"/>
  <c r="AJ401" i="1"/>
  <c r="AK401" i="1" s="1"/>
  <c r="AL401" i="1" s="1"/>
  <c r="AM401" i="1" s="1"/>
  <c r="AY401" i="1" s="1"/>
  <c r="AN401" i="1"/>
  <c r="AJ417" i="1"/>
  <c r="AK417" i="1" s="1"/>
  <c r="AL417" i="1" s="1"/>
  <c r="AM417" i="1" s="1"/>
  <c r="AY417" i="1" s="1"/>
  <c r="AN417" i="1"/>
  <c r="AJ433" i="1"/>
  <c r="AK433" i="1" s="1"/>
  <c r="AL433" i="1" s="1"/>
  <c r="AM433" i="1" s="1"/>
  <c r="AY433" i="1" s="1"/>
  <c r="AN433" i="1"/>
  <c r="AJ449" i="1"/>
  <c r="AK449" i="1" s="1"/>
  <c r="AL449" i="1" s="1"/>
  <c r="AM449" i="1" s="1"/>
  <c r="AY449" i="1" s="1"/>
  <c r="AN449" i="1"/>
  <c r="AJ465" i="1"/>
  <c r="AK465" i="1" s="1"/>
  <c r="AL465" i="1" s="1"/>
  <c r="AM465" i="1" s="1"/>
  <c r="AY465" i="1" s="1"/>
  <c r="AN465" i="1"/>
  <c r="AJ481" i="1"/>
  <c r="AK481" i="1" s="1"/>
  <c r="AL481" i="1" s="1"/>
  <c r="AM481" i="1" s="1"/>
  <c r="AY481" i="1" s="1"/>
  <c r="AN481" i="1"/>
  <c r="AF270" i="1"/>
  <c r="AJ274" i="1"/>
  <c r="AK274" i="1" s="1"/>
  <c r="AL274" i="1" s="1"/>
  <c r="AM274" i="1" s="1"/>
  <c r="AY274" i="1" s="1"/>
  <c r="AN274" i="1"/>
  <c r="AY280" i="1"/>
  <c r="AG280" i="1"/>
  <c r="AH280" i="1"/>
  <c r="AF280" i="1"/>
  <c r="AD280" i="1"/>
  <c r="AE280" i="1"/>
  <c r="AF286" i="1"/>
  <c r="AD296" i="1"/>
  <c r="AH296" i="1"/>
  <c r="AG296" i="1"/>
  <c r="AF296" i="1"/>
  <c r="AY296" i="1"/>
  <c r="AE296" i="1"/>
  <c r="AJ346" i="1"/>
  <c r="AK346" i="1" s="1"/>
  <c r="AL346" i="1" s="1"/>
  <c r="AM346" i="1" s="1"/>
  <c r="AY346" i="1" s="1"/>
  <c r="AN346" i="1"/>
  <c r="AJ362" i="1"/>
  <c r="AK362" i="1" s="1"/>
  <c r="AL362" i="1" s="1"/>
  <c r="AM362" i="1" s="1"/>
  <c r="AY362" i="1" s="1"/>
  <c r="AN362" i="1"/>
  <c r="AJ378" i="1"/>
  <c r="AK378" i="1" s="1"/>
  <c r="AL378" i="1" s="1"/>
  <c r="AM378" i="1" s="1"/>
  <c r="AY378" i="1" s="1"/>
  <c r="AN378" i="1"/>
  <c r="AJ394" i="1"/>
  <c r="AK394" i="1" s="1"/>
  <c r="AL394" i="1" s="1"/>
  <c r="AM394" i="1" s="1"/>
  <c r="AY394" i="1" s="1"/>
  <c r="AN394" i="1"/>
  <c r="AJ410" i="1"/>
  <c r="AK410" i="1" s="1"/>
  <c r="AL410" i="1" s="1"/>
  <c r="AM410" i="1" s="1"/>
  <c r="AY410" i="1" s="1"/>
  <c r="AN410" i="1"/>
  <c r="AJ426" i="1"/>
  <c r="AK426" i="1" s="1"/>
  <c r="AL426" i="1" s="1"/>
  <c r="AM426" i="1" s="1"/>
  <c r="AY426" i="1" s="1"/>
  <c r="AN426" i="1"/>
  <c r="AJ442" i="1"/>
  <c r="AK442" i="1" s="1"/>
  <c r="AL442" i="1" s="1"/>
  <c r="AM442" i="1" s="1"/>
  <c r="AY442" i="1" s="1"/>
  <c r="AN442" i="1"/>
  <c r="AJ458" i="1"/>
  <c r="AK458" i="1" s="1"/>
  <c r="AL458" i="1" s="1"/>
  <c r="AM458" i="1" s="1"/>
  <c r="AY458" i="1" s="1"/>
  <c r="AN458" i="1"/>
  <c r="AJ474" i="1"/>
  <c r="AK474" i="1" s="1"/>
  <c r="AL474" i="1" s="1"/>
  <c r="AM474" i="1" s="1"/>
  <c r="AY474" i="1" s="1"/>
  <c r="AN474" i="1"/>
  <c r="AJ490" i="1"/>
  <c r="AK490" i="1" s="1"/>
  <c r="AL490" i="1" s="1"/>
  <c r="AM490" i="1" s="1"/>
  <c r="AY490" i="1" s="1"/>
  <c r="AN490" i="1"/>
  <c r="AE271" i="1"/>
  <c r="AY271" i="1"/>
  <c r="AF271" i="1"/>
  <c r="AG271" i="1"/>
  <c r="AH271" i="1"/>
  <c r="AD271" i="1"/>
  <c r="AY287" i="1"/>
  <c r="AG287" i="1"/>
  <c r="AF287" i="1"/>
  <c r="AH287" i="1"/>
  <c r="AD287" i="1"/>
  <c r="AN287" i="1" s="1"/>
  <c r="A288" i="1" s="1"/>
  <c r="AE287" i="1"/>
  <c r="AD303" i="1"/>
  <c r="AY303" i="1"/>
  <c r="AG303" i="1"/>
  <c r="AF303" i="1"/>
  <c r="AH303" i="1"/>
  <c r="AE303" i="1"/>
  <c r="AJ319" i="1"/>
  <c r="AK319" i="1" s="1"/>
  <c r="AL319" i="1" s="1"/>
  <c r="AM319" i="1" s="1"/>
  <c r="AY319" i="1" s="1"/>
  <c r="AD258" i="1"/>
  <c r="AY258" i="1"/>
  <c r="AG258" i="1"/>
  <c r="AH258" i="1"/>
  <c r="AF258" i="1"/>
  <c r="AE258" i="1"/>
  <c r="AN258" i="1" s="1"/>
  <c r="AG250" i="1"/>
  <c r="AF250" i="1"/>
  <c r="AE250" i="1"/>
  <c r="AH250" i="1"/>
  <c r="AD250" i="1"/>
  <c r="AN250" i="1" s="1"/>
  <c r="AG240" i="1"/>
  <c r="AE240" i="1"/>
  <c r="AF240" i="1"/>
  <c r="AD240" i="1"/>
  <c r="AH240" i="1"/>
  <c r="AF235" i="1"/>
  <c r="AY235" i="1"/>
  <c r="AE235" i="1"/>
  <c r="AD235" i="1"/>
  <c r="AH235" i="1"/>
  <c r="AG235" i="1"/>
  <c r="AD221" i="1"/>
  <c r="AH221" i="1"/>
  <c r="AY221" i="1"/>
  <c r="AG221" i="1"/>
  <c r="AE221" i="1"/>
  <c r="AF221" i="1"/>
  <c r="AD178" i="1"/>
  <c r="AH178" i="1"/>
  <c r="AY178" i="1"/>
  <c r="AF178" i="1"/>
  <c r="AG178" i="1"/>
  <c r="AE178" i="1"/>
  <c r="AN178" i="1" s="1"/>
  <c r="AF159" i="1"/>
  <c r="AY159" i="1"/>
  <c r="AH159" i="1"/>
  <c r="AE159" i="1"/>
  <c r="AD159" i="1"/>
  <c r="AG159" i="1"/>
  <c r="AJ171" i="1"/>
  <c r="AK171" i="1" s="1"/>
  <c r="AL171" i="1" s="1"/>
  <c r="AM171" i="1" s="1"/>
  <c r="AY171" i="1" s="1"/>
  <c r="AJ160" i="1"/>
  <c r="AK160" i="1" s="1"/>
  <c r="AL160" i="1" s="1"/>
  <c r="AM160" i="1" s="1"/>
  <c r="AY160" i="1" s="1"/>
  <c r="AJ128" i="1"/>
  <c r="AK128" i="1" s="1"/>
  <c r="AL128" i="1" s="1"/>
  <c r="AM128" i="1" s="1"/>
  <c r="AY128" i="1" s="1"/>
  <c r="AN128" i="1"/>
  <c r="AB329" i="1"/>
  <c r="AC329" i="1"/>
  <c r="AB151" i="1"/>
  <c r="AC151" i="1"/>
  <c r="AB495" i="1"/>
  <c r="AC495" i="1"/>
  <c r="AB127" i="1"/>
  <c r="AC127" i="1"/>
  <c r="AB504" i="1"/>
  <c r="AC504" i="1"/>
  <c r="AN265" i="1"/>
  <c r="AN305" i="1"/>
  <c r="Z32" i="1"/>
  <c r="A366" i="1"/>
  <c r="H366" i="1" s="1"/>
  <c r="AV277" i="1"/>
  <c r="AQ293" i="1"/>
  <c r="AS293" i="1"/>
  <c r="AV287" i="1"/>
  <c r="L372" i="6"/>
  <c r="AS372" i="1"/>
  <c r="AP372" i="1"/>
  <c r="AQ372" i="1"/>
  <c r="AO372" i="1"/>
  <c r="AT372" i="1"/>
  <c r="AU372" i="1"/>
  <c r="AR372" i="1"/>
  <c r="AV372" i="1"/>
  <c r="K372" i="6"/>
  <c r="A373" i="1"/>
  <c r="BE373" i="1" s="1"/>
  <c r="G373" i="1" s="1"/>
  <c r="AR399" i="1"/>
  <c r="AQ399" i="1"/>
  <c r="A400" i="1"/>
  <c r="AS399" i="1"/>
  <c r="L399" i="6"/>
  <c r="AV399" i="1"/>
  <c r="K399" i="6"/>
  <c r="AU399" i="1"/>
  <c r="AP399" i="1"/>
  <c r="AT399" i="1"/>
  <c r="AT293" i="1"/>
  <c r="K293" i="6"/>
  <c r="AU293" i="1"/>
  <c r="AR293" i="1"/>
  <c r="AP293" i="1"/>
  <c r="AV293" i="1"/>
  <c r="AS277" i="1"/>
  <c r="A294" i="1"/>
  <c r="BE294" i="1" s="1"/>
  <c r="G294" i="1" s="1"/>
  <c r="A278" i="1"/>
  <c r="BE278" i="1" s="1"/>
  <c r="G278" i="1" s="1"/>
  <c r="B140" i="1"/>
  <c r="C140" i="1"/>
  <c r="A370" i="1"/>
  <c r="BE370" i="1" s="1"/>
  <c r="G370" i="1" s="1"/>
  <c r="AR358" i="1"/>
  <c r="AT369" i="1"/>
  <c r="AU358" i="1"/>
  <c r="AO358" i="1"/>
  <c r="AV358" i="1"/>
  <c r="AS287" i="1"/>
  <c r="K278" i="1"/>
  <c r="AU369" i="1"/>
  <c r="O6" i="5"/>
  <c r="K294" i="1"/>
  <c r="B140" i="6"/>
  <c r="AR369" i="1"/>
  <c r="A359" i="1"/>
  <c r="AQ369" i="1"/>
  <c r="L245" i="6"/>
  <c r="K245" i="6"/>
  <c r="AO245" i="1"/>
  <c r="AU245" i="1"/>
  <c r="AT245" i="1"/>
  <c r="BC245" i="1" s="1"/>
  <c r="BD245" i="1" s="1"/>
  <c r="A246" i="1"/>
  <c r="AR245" i="1"/>
  <c r="AV245" i="1"/>
  <c r="AP245" i="1"/>
  <c r="AS245" i="1"/>
  <c r="AQ245" i="1"/>
  <c r="H6" i="5"/>
  <c r="N6" i="5"/>
  <c r="AC106" i="1"/>
  <c r="AC95" i="1"/>
  <c r="AC97" i="1"/>
  <c r="AC98" i="1"/>
  <c r="AC112" i="1"/>
  <c r="AJ112" i="1" s="1"/>
  <c r="AA112" i="1"/>
  <c r="AC111" i="1"/>
  <c r="AJ111" i="1" s="1"/>
  <c r="AA111" i="1"/>
  <c r="AC108" i="1"/>
  <c r="AJ108" i="1" s="1"/>
  <c r="AA108" i="1"/>
  <c r="AC114" i="1"/>
  <c r="AJ114" i="1" s="1"/>
  <c r="AA114" i="1"/>
  <c r="AC113" i="1"/>
  <c r="AJ113" i="1" s="1"/>
  <c r="AA113" i="1"/>
  <c r="AC110" i="1"/>
  <c r="AJ110" i="1" s="1"/>
  <c r="AA110" i="1"/>
  <c r="AC109" i="1"/>
  <c r="AJ109" i="1" s="1"/>
  <c r="AA109" i="1"/>
  <c r="AC107" i="1"/>
  <c r="AJ107" i="1" s="1"/>
  <c r="AA107" i="1"/>
  <c r="AK92" i="1"/>
  <c r="AL92" i="1" s="1"/>
  <c r="AM92" i="1" s="1"/>
  <c r="AY92" i="1" s="1"/>
  <c r="AF104" i="1"/>
  <c r="AD104" i="1"/>
  <c r="AG104" i="1"/>
  <c r="AE104" i="1"/>
  <c r="AH104" i="1"/>
  <c r="AF105" i="1"/>
  <c r="AD105" i="1"/>
  <c r="AG105" i="1"/>
  <c r="AE105" i="1"/>
  <c r="AH105" i="1"/>
  <c r="AF106" i="1"/>
  <c r="AD106" i="1"/>
  <c r="AE106" i="1"/>
  <c r="AD95" i="1"/>
  <c r="AE95" i="1"/>
  <c r="AF92" i="1"/>
  <c r="AD92" i="1"/>
  <c r="AG92" i="1"/>
  <c r="AE92" i="1"/>
  <c r="AH92" i="1"/>
  <c r="AK99" i="1"/>
  <c r="AL99" i="1" s="1"/>
  <c r="AM99" i="1" s="1"/>
  <c r="AY99" i="1" s="1"/>
  <c r="AK96" i="1"/>
  <c r="AL96" i="1" s="1"/>
  <c r="AM96" i="1" s="1"/>
  <c r="AY96" i="1" s="1"/>
  <c r="AK103" i="1"/>
  <c r="AL103" i="1" s="1"/>
  <c r="AM103" i="1" s="1"/>
  <c r="AY103" i="1" s="1"/>
  <c r="AK101" i="1"/>
  <c r="AL101" i="1" s="1"/>
  <c r="AM101" i="1" s="1"/>
  <c r="AY101" i="1" s="1"/>
  <c r="AK102" i="1"/>
  <c r="AL102" i="1" s="1"/>
  <c r="AM102" i="1" s="1"/>
  <c r="AY102" i="1" s="1"/>
  <c r="AF99" i="1"/>
  <c r="AD99" i="1"/>
  <c r="AG99" i="1"/>
  <c r="AE99" i="1"/>
  <c r="AH99" i="1"/>
  <c r="AF96" i="1"/>
  <c r="AD96" i="1"/>
  <c r="AG96" i="1"/>
  <c r="AE96" i="1"/>
  <c r="AH96" i="1"/>
  <c r="AD97" i="1"/>
  <c r="AE97" i="1"/>
  <c r="AD98" i="1"/>
  <c r="AE98" i="1"/>
  <c r="AF103" i="1"/>
  <c r="AD103" i="1"/>
  <c r="AG103" i="1"/>
  <c r="AE103" i="1"/>
  <c r="AH103" i="1"/>
  <c r="AF101" i="1"/>
  <c r="AD101" i="1"/>
  <c r="AG101" i="1"/>
  <c r="AE101" i="1"/>
  <c r="AH101" i="1"/>
  <c r="AF102" i="1"/>
  <c r="AD102" i="1"/>
  <c r="AG102" i="1"/>
  <c r="AE102" i="1"/>
  <c r="AH102" i="1"/>
  <c r="AK104" i="1"/>
  <c r="AL104" i="1" s="1"/>
  <c r="AM104" i="1" s="1"/>
  <c r="AY104" i="1" s="1"/>
  <c r="AK105" i="1"/>
  <c r="AL105" i="1" s="1"/>
  <c r="AM105" i="1" s="1"/>
  <c r="AY105" i="1" s="1"/>
  <c r="AC91" i="1"/>
  <c r="AJ91" i="1" s="1"/>
  <c r="AA91" i="1"/>
  <c r="AC90" i="1"/>
  <c r="AJ90" i="1" s="1"/>
  <c r="AA90" i="1"/>
  <c r="AC88" i="1"/>
  <c r="AJ88" i="1" s="1"/>
  <c r="AA88" i="1"/>
  <c r="AC89" i="1"/>
  <c r="AJ89" i="1" s="1"/>
  <c r="AA89" i="1"/>
  <c r="AF87" i="1"/>
  <c r="AD87" i="1"/>
  <c r="AG87" i="1"/>
  <c r="AE87" i="1"/>
  <c r="AH87" i="1"/>
  <c r="AK87" i="1"/>
  <c r="AL87" i="1" s="1"/>
  <c r="AM87" i="1" s="1"/>
  <c r="AF86" i="1"/>
  <c r="AD86" i="1"/>
  <c r="AG86" i="1"/>
  <c r="AE86" i="1"/>
  <c r="AH86" i="1"/>
  <c r="AK86" i="1"/>
  <c r="AL86" i="1" s="1"/>
  <c r="AM86" i="1" s="1"/>
  <c r="AY86" i="1" s="1"/>
  <c r="AC85" i="1"/>
  <c r="AJ85" i="1" s="1"/>
  <c r="AA85" i="1"/>
  <c r="AC84" i="1"/>
  <c r="AJ84" i="1" s="1"/>
  <c r="AA84" i="1"/>
  <c r="AC83" i="1"/>
  <c r="AJ83" i="1" s="1"/>
  <c r="AA83" i="1"/>
  <c r="AK82" i="1"/>
  <c r="AL82" i="1" s="1"/>
  <c r="AM82" i="1" s="1"/>
  <c r="AY82" i="1" s="1"/>
  <c r="AF82" i="1"/>
  <c r="AD82" i="1"/>
  <c r="AG82" i="1"/>
  <c r="AE82" i="1"/>
  <c r="AH82" i="1"/>
  <c r="AA80" i="1"/>
  <c r="AC80" i="1"/>
  <c r="AJ80" i="1" s="1"/>
  <c r="AA78" i="1"/>
  <c r="AC78" i="1"/>
  <c r="AJ78" i="1" s="1"/>
  <c r="AA75" i="1"/>
  <c r="AC75" i="1"/>
  <c r="AJ75" i="1" s="1"/>
  <c r="AA77" i="1"/>
  <c r="AC77" i="1"/>
  <c r="AJ77" i="1" s="1"/>
  <c r="AA81" i="1"/>
  <c r="AC81" i="1"/>
  <c r="AJ81" i="1" s="1"/>
  <c r="AA79" i="1"/>
  <c r="AC79" i="1"/>
  <c r="AJ79" i="1" s="1"/>
  <c r="AA76" i="1"/>
  <c r="AC76" i="1"/>
  <c r="AJ76" i="1" s="1"/>
  <c r="AA74" i="1"/>
  <c r="AC74" i="1"/>
  <c r="AJ74" i="1" s="1"/>
  <c r="AF73" i="1"/>
  <c r="AD73" i="1"/>
  <c r="AG73" i="1"/>
  <c r="AE73" i="1"/>
  <c r="AH73" i="1"/>
  <c r="AK70" i="1"/>
  <c r="AL70" i="1" s="1"/>
  <c r="AM70" i="1" s="1"/>
  <c r="AY70" i="1" s="1"/>
  <c r="AK71" i="1"/>
  <c r="AL71" i="1" s="1"/>
  <c r="AM71" i="1" s="1"/>
  <c r="AY71" i="1" s="1"/>
  <c r="AF70" i="1"/>
  <c r="AD70" i="1"/>
  <c r="AG70" i="1"/>
  <c r="AE70" i="1"/>
  <c r="AH70" i="1"/>
  <c r="AF71" i="1"/>
  <c r="AD71" i="1"/>
  <c r="AG71" i="1"/>
  <c r="AE71" i="1"/>
  <c r="AH71" i="1"/>
  <c r="AK72" i="1"/>
  <c r="AL72" i="1" s="1"/>
  <c r="AM72" i="1" s="1"/>
  <c r="AY72" i="1" s="1"/>
  <c r="AK73" i="1"/>
  <c r="AL73" i="1" s="1"/>
  <c r="AM73" i="1" s="1"/>
  <c r="AY73" i="1" s="1"/>
  <c r="AF72" i="1"/>
  <c r="AD72" i="1"/>
  <c r="AG72" i="1"/>
  <c r="AE72" i="1"/>
  <c r="AH72" i="1"/>
  <c r="AC69" i="1"/>
  <c r="AJ69" i="1" s="1"/>
  <c r="AA69" i="1"/>
  <c r="AC68" i="1"/>
  <c r="AJ68" i="1" s="1"/>
  <c r="AA68" i="1"/>
  <c r="AC67" i="1"/>
  <c r="AJ67" i="1" s="1"/>
  <c r="AA67" i="1"/>
  <c r="AC51" i="1"/>
  <c r="AJ51" i="1" s="1"/>
  <c r="AA51" i="1"/>
  <c r="AC49" i="1"/>
  <c r="AJ49" i="1" s="1"/>
  <c r="AA49" i="1"/>
  <c r="AD55" i="1"/>
  <c r="AH55" i="1"/>
  <c r="AF55" i="1"/>
  <c r="AG55" i="1"/>
  <c r="AE55" i="1"/>
  <c r="AC57" i="1"/>
  <c r="AJ57" i="1" s="1"/>
  <c r="AA57" i="1"/>
  <c r="AK55" i="1"/>
  <c r="AL55" i="1" s="1"/>
  <c r="AM55" i="1" s="1"/>
  <c r="AY55" i="1" s="1"/>
  <c r="AF66" i="1"/>
  <c r="AD66" i="1"/>
  <c r="AG66" i="1"/>
  <c r="AE66" i="1"/>
  <c r="AH66" i="1"/>
  <c r="AK60" i="1"/>
  <c r="AL60" i="1" s="1"/>
  <c r="AM60" i="1" s="1"/>
  <c r="AE56" i="1"/>
  <c r="AH56" i="1"/>
  <c r="AF56" i="1"/>
  <c r="AD56" i="1"/>
  <c r="AG56" i="1"/>
  <c r="AD44" i="1"/>
  <c r="AG44" i="1"/>
  <c r="AE44" i="1"/>
  <c r="AH44" i="1"/>
  <c r="AF44" i="1"/>
  <c r="AK43" i="1"/>
  <c r="AL43" i="1" s="1"/>
  <c r="AM43" i="1" s="1"/>
  <c r="AY43" i="1" s="1"/>
  <c r="AF62" i="1"/>
  <c r="AD62" i="1"/>
  <c r="AG62" i="1"/>
  <c r="AE62" i="1"/>
  <c r="AH62" i="1"/>
  <c r="AF64" i="1"/>
  <c r="AD64" i="1"/>
  <c r="AG64" i="1"/>
  <c r="AE64" i="1"/>
  <c r="AH64" i="1"/>
  <c r="AK58" i="1"/>
  <c r="AL58" i="1" s="1"/>
  <c r="AM58" i="1" s="1"/>
  <c r="AY58" i="1" s="1"/>
  <c r="AD45" i="1"/>
  <c r="AG45" i="1"/>
  <c r="AE45" i="1"/>
  <c r="AH45" i="1"/>
  <c r="AF45" i="1"/>
  <c r="AD47" i="1"/>
  <c r="AG47" i="1"/>
  <c r="AE47" i="1"/>
  <c r="AH47" i="1"/>
  <c r="AF47" i="1"/>
  <c r="AE50" i="1"/>
  <c r="AH50" i="1"/>
  <c r="AF50" i="1"/>
  <c r="AD50" i="1"/>
  <c r="AG50" i="1"/>
  <c r="AK52" i="1"/>
  <c r="AL52" i="1" s="1"/>
  <c r="AM52" i="1" s="1"/>
  <c r="AY52" i="1" s="1"/>
  <c r="AF60" i="1"/>
  <c r="AD60" i="1"/>
  <c r="AG60" i="1"/>
  <c r="AE60" i="1"/>
  <c r="AH60" i="1"/>
  <c r="AY60" i="1"/>
  <c r="AK56" i="1"/>
  <c r="AL56" i="1" s="1"/>
  <c r="AM56" i="1" s="1"/>
  <c r="AY56" i="1" s="1"/>
  <c r="AK44" i="1"/>
  <c r="AL44" i="1" s="1"/>
  <c r="AM44" i="1" s="1"/>
  <c r="AY44" i="1" s="1"/>
  <c r="AE59" i="1"/>
  <c r="AH59" i="1"/>
  <c r="AD59" i="1"/>
  <c r="AF59" i="1"/>
  <c r="AG59" i="1"/>
  <c r="AE54" i="1"/>
  <c r="AH54" i="1"/>
  <c r="AF54" i="1"/>
  <c r="AD54" i="1"/>
  <c r="AG54" i="1"/>
  <c r="AK65" i="1"/>
  <c r="AL65" i="1" s="1"/>
  <c r="AM65" i="1" s="1"/>
  <c r="AY65" i="1" s="1"/>
  <c r="AK45" i="1"/>
  <c r="AL45" i="1" s="1"/>
  <c r="AM45" i="1" s="1"/>
  <c r="AY45" i="1" s="1"/>
  <c r="AK47" i="1"/>
  <c r="AL47" i="1" s="1"/>
  <c r="AM47" i="1" s="1"/>
  <c r="AY47" i="1" s="1"/>
  <c r="AK50" i="1"/>
  <c r="AL50" i="1" s="1"/>
  <c r="AM50" i="1" s="1"/>
  <c r="AY50" i="1" s="1"/>
  <c r="AE52" i="1"/>
  <c r="AH52" i="1"/>
  <c r="AF52" i="1"/>
  <c r="AD52" i="1"/>
  <c r="AG52" i="1"/>
  <c r="AK61" i="1"/>
  <c r="AL61" i="1" s="1"/>
  <c r="AM61" i="1" s="1"/>
  <c r="AY61" i="1" s="1"/>
  <c r="AK63" i="1"/>
  <c r="AL63" i="1" s="1"/>
  <c r="AM63" i="1" s="1"/>
  <c r="AY63" i="1" s="1"/>
  <c r="AK59" i="1"/>
  <c r="AL59" i="1" s="1"/>
  <c r="AM59" i="1" s="1"/>
  <c r="AY59" i="1" s="1"/>
  <c r="AK54" i="1"/>
  <c r="AL54" i="1" s="1"/>
  <c r="AM54" i="1" s="1"/>
  <c r="AY54" i="1" s="1"/>
  <c r="AF65" i="1"/>
  <c r="AD65" i="1"/>
  <c r="AG65" i="1"/>
  <c r="AE65" i="1"/>
  <c r="AH65" i="1"/>
  <c r="AD46" i="1"/>
  <c r="AG46" i="1"/>
  <c r="AE46" i="1"/>
  <c r="AH46" i="1"/>
  <c r="AF46" i="1"/>
  <c r="AK66" i="1"/>
  <c r="AL66" i="1" s="1"/>
  <c r="AM66" i="1" s="1"/>
  <c r="AY66" i="1" s="1"/>
  <c r="AF61" i="1"/>
  <c r="AD61" i="1"/>
  <c r="AG61" i="1"/>
  <c r="AE61" i="1"/>
  <c r="AH61" i="1"/>
  <c r="AF63" i="1"/>
  <c r="AD63" i="1"/>
  <c r="AG63" i="1"/>
  <c r="AE63" i="1"/>
  <c r="AH63" i="1"/>
  <c r="AD43" i="1"/>
  <c r="AG43" i="1"/>
  <c r="AE43" i="1"/>
  <c r="AH43" i="1"/>
  <c r="AF43" i="1"/>
  <c r="AK62" i="1"/>
  <c r="AL62" i="1" s="1"/>
  <c r="AM62" i="1" s="1"/>
  <c r="AY62" i="1" s="1"/>
  <c r="AK64" i="1"/>
  <c r="AL64" i="1" s="1"/>
  <c r="AM64" i="1" s="1"/>
  <c r="AY64" i="1" s="1"/>
  <c r="AE58" i="1"/>
  <c r="AH58" i="1"/>
  <c r="AG58" i="1"/>
  <c r="AD58" i="1"/>
  <c r="AF58" i="1"/>
  <c r="AK46" i="1"/>
  <c r="AL46" i="1" s="1"/>
  <c r="AM46" i="1" s="1"/>
  <c r="AY46" i="1" s="1"/>
  <c r="AF42" i="1"/>
  <c r="AD42" i="1"/>
  <c r="AG42" i="1"/>
  <c r="AE42" i="1"/>
  <c r="AH42" i="1"/>
  <c r="AK42" i="1"/>
  <c r="AL42" i="1" s="1"/>
  <c r="AM42" i="1" s="1"/>
  <c r="AY42" i="1" s="1"/>
  <c r="AK39" i="1"/>
  <c r="AL39" i="1" s="1"/>
  <c r="AM39" i="1" s="1"/>
  <c r="AY39" i="1" s="1"/>
  <c r="AF37" i="1"/>
  <c r="AD37" i="1"/>
  <c r="AG37" i="1"/>
  <c r="AE37" i="1"/>
  <c r="AH37" i="1"/>
  <c r="AK34" i="1"/>
  <c r="AL34" i="1" s="1"/>
  <c r="AM34" i="1" s="1"/>
  <c r="AY34" i="1" s="1"/>
  <c r="AF36" i="1"/>
  <c r="AD36" i="1"/>
  <c r="AG36" i="1"/>
  <c r="AE36" i="1"/>
  <c r="AH36" i="1"/>
  <c r="AK37" i="1"/>
  <c r="AL37" i="1" s="1"/>
  <c r="AM37" i="1" s="1"/>
  <c r="AY37" i="1" s="1"/>
  <c r="AF35" i="1"/>
  <c r="AD35" i="1"/>
  <c r="AG35" i="1"/>
  <c r="AE35" i="1"/>
  <c r="AH35" i="1"/>
  <c r="AK36" i="1"/>
  <c r="AL36" i="1" s="1"/>
  <c r="AM36" i="1" s="1"/>
  <c r="AY36" i="1" s="1"/>
  <c r="AF40" i="1"/>
  <c r="AD40" i="1"/>
  <c r="AG40" i="1"/>
  <c r="AE40" i="1"/>
  <c r="AH40" i="1"/>
  <c r="AK35" i="1"/>
  <c r="AL35" i="1" s="1"/>
  <c r="AM35" i="1" s="1"/>
  <c r="AF41" i="1"/>
  <c r="AD41" i="1"/>
  <c r="AG41" i="1"/>
  <c r="AE41" i="1"/>
  <c r="AH41" i="1"/>
  <c r="AF39" i="1"/>
  <c r="AD39" i="1"/>
  <c r="AG39" i="1"/>
  <c r="AE39" i="1"/>
  <c r="AH39" i="1"/>
  <c r="AK40" i="1"/>
  <c r="AL40" i="1" s="1"/>
  <c r="AM40" i="1" s="1"/>
  <c r="AY40" i="1" s="1"/>
  <c r="AF34" i="1"/>
  <c r="AD34" i="1"/>
  <c r="AG34" i="1"/>
  <c r="AE34" i="1"/>
  <c r="AH34" i="1"/>
  <c r="AK41" i="1"/>
  <c r="AL41" i="1" s="1"/>
  <c r="AM41" i="1" s="1"/>
  <c r="AY41" i="1" s="1"/>
  <c r="AF26" i="1"/>
  <c r="AD26" i="1"/>
  <c r="AG26" i="1"/>
  <c r="AE26" i="1"/>
  <c r="AH26" i="1"/>
  <c r="AF33" i="1"/>
  <c r="AD33" i="1"/>
  <c r="AG33" i="1"/>
  <c r="AE33" i="1"/>
  <c r="AH33" i="1"/>
  <c r="AK31" i="1"/>
  <c r="AL31" i="1" s="1"/>
  <c r="AM31" i="1" s="1"/>
  <c r="AY31" i="1" s="1"/>
  <c r="AK26" i="1"/>
  <c r="AL26" i="1" s="1"/>
  <c r="AM26" i="1" s="1"/>
  <c r="AY26" i="1" s="1"/>
  <c r="AK33" i="1"/>
  <c r="AL33" i="1" s="1"/>
  <c r="AM33" i="1" s="1"/>
  <c r="AY33" i="1" s="1"/>
  <c r="AF29" i="1"/>
  <c r="AD29" i="1"/>
  <c r="AG29" i="1"/>
  <c r="AE29" i="1"/>
  <c r="AH29" i="1"/>
  <c r="AF27" i="1"/>
  <c r="AD27" i="1"/>
  <c r="AG27" i="1"/>
  <c r="AE27" i="1"/>
  <c r="AH27" i="1"/>
  <c r="AF28" i="1"/>
  <c r="AD28" i="1"/>
  <c r="AG28" i="1"/>
  <c r="AE28" i="1"/>
  <c r="AH28" i="1"/>
  <c r="AK29" i="1"/>
  <c r="AL29" i="1" s="1"/>
  <c r="AM29" i="1" s="1"/>
  <c r="AY29" i="1" s="1"/>
  <c r="AK27" i="1"/>
  <c r="AL27" i="1" s="1"/>
  <c r="AM27" i="1" s="1"/>
  <c r="AY27" i="1" s="1"/>
  <c r="AK28" i="1"/>
  <c r="AL28" i="1" s="1"/>
  <c r="AM28" i="1" s="1"/>
  <c r="AY28" i="1" s="1"/>
  <c r="AF31" i="1"/>
  <c r="AD31" i="1"/>
  <c r="AG31" i="1"/>
  <c r="AE31" i="1"/>
  <c r="AH31" i="1"/>
  <c r="AK25" i="1"/>
  <c r="AL25" i="1" s="1"/>
  <c r="AM25" i="1" s="1"/>
  <c r="AY25" i="1" s="1"/>
  <c r="AF25" i="1"/>
  <c r="AD25" i="1"/>
  <c r="AG25" i="1"/>
  <c r="AE25" i="1"/>
  <c r="AH25" i="1"/>
  <c r="AC24" i="1"/>
  <c r="AJ24" i="1" s="1"/>
  <c r="AA24" i="1"/>
  <c r="AC23" i="1"/>
  <c r="AJ23" i="1" s="1"/>
  <c r="AA23" i="1"/>
  <c r="AA22" i="1"/>
  <c r="AC22" i="1"/>
  <c r="AJ22" i="1" s="1"/>
  <c r="AC21" i="1"/>
  <c r="AJ21" i="1" s="1"/>
  <c r="AA21" i="1"/>
  <c r="AK20" i="1"/>
  <c r="AL20" i="1" s="1"/>
  <c r="AM20" i="1" s="1"/>
  <c r="AY20" i="1" s="1"/>
  <c r="AD20" i="1"/>
  <c r="AG20" i="1"/>
  <c r="AE20" i="1"/>
  <c r="AH20" i="1"/>
  <c r="AF20" i="1"/>
  <c r="BA18" i="1"/>
  <c r="BB18" i="1" s="1"/>
  <c r="E496" i="6"/>
  <c r="E115" i="6"/>
  <c r="E152" i="6"/>
  <c r="E146" i="6"/>
  <c r="E325" i="6"/>
  <c r="E493" i="6"/>
  <c r="E109" i="6"/>
  <c r="E114" i="6"/>
  <c r="E107" i="6"/>
  <c r="E313" i="6"/>
  <c r="E190" i="6"/>
  <c r="E317" i="6"/>
  <c r="E244" i="6"/>
  <c r="E500" i="6"/>
  <c r="E499" i="6"/>
  <c r="E189" i="6"/>
  <c r="E321" i="6"/>
  <c r="E195" i="6"/>
  <c r="E495" i="6"/>
  <c r="E95" i="6"/>
  <c r="E84" i="6"/>
  <c r="E112" i="6"/>
  <c r="E49" i="6"/>
  <c r="E51" i="6"/>
  <c r="E67" i="6"/>
  <c r="E69" i="6"/>
  <c r="E83" i="6"/>
  <c r="E22" i="6"/>
  <c r="E269" i="6"/>
  <c r="E151" i="6"/>
  <c r="E253" i="6"/>
  <c r="E111" i="6"/>
  <c r="E24" i="6"/>
  <c r="E57" i="6"/>
  <c r="E21" i="6"/>
  <c r="E498" i="6"/>
  <c r="E492" i="6"/>
  <c r="E494" i="6"/>
  <c r="E290" i="6"/>
  <c r="E127" i="6"/>
  <c r="E122" i="6"/>
  <c r="E141" i="6"/>
  <c r="E142" i="6"/>
  <c r="E241" i="6"/>
  <c r="E98" i="6"/>
  <c r="E88" i="6"/>
  <c r="E74" i="6"/>
  <c r="E76" i="6"/>
  <c r="E97" i="6"/>
  <c r="E85" i="6"/>
  <c r="E90" i="6"/>
  <c r="E110" i="6"/>
  <c r="E81" i="6"/>
  <c r="E302" i="6"/>
  <c r="E257" i="6"/>
  <c r="E186" i="6"/>
  <c r="E183" i="6"/>
  <c r="E198" i="6"/>
  <c r="E126" i="6"/>
  <c r="E248" i="6"/>
  <c r="E329" i="6"/>
  <c r="E79" i="6"/>
  <c r="E75" i="6"/>
  <c r="E77" i="6"/>
  <c r="E108" i="6"/>
  <c r="E113" i="6"/>
  <c r="E80" i="6"/>
  <c r="E78" i="6"/>
  <c r="E106" i="6"/>
  <c r="E23" i="6"/>
  <c r="E497" i="6"/>
  <c r="E89" i="6"/>
  <c r="E68" i="6"/>
  <c r="E91" i="6"/>
  <c r="M278" i="6" l="1"/>
  <c r="K366" i="1"/>
  <c r="AN192" i="1"/>
  <c r="AS192" i="1" s="1"/>
  <c r="AN349" i="1"/>
  <c r="AN348" i="1"/>
  <c r="AN466" i="1"/>
  <c r="AN434" i="1"/>
  <c r="A435" i="1" s="1"/>
  <c r="BE435" i="1" s="1"/>
  <c r="G435" i="1" s="1"/>
  <c r="AN386" i="1"/>
  <c r="AN393" i="1"/>
  <c r="AN125" i="1"/>
  <c r="AN375" i="1"/>
  <c r="AN343" i="1"/>
  <c r="AN456" i="1"/>
  <c r="AN392" i="1"/>
  <c r="AN143" i="1"/>
  <c r="AN164" i="1"/>
  <c r="AN239" i="1"/>
  <c r="AN371" i="1"/>
  <c r="AN123" i="1"/>
  <c r="AN155" i="1"/>
  <c r="AN219" i="1"/>
  <c r="AN283" i="1"/>
  <c r="AN232" i="1"/>
  <c r="I278" i="1"/>
  <c r="J278" i="1" s="1"/>
  <c r="AW278" i="1" s="1"/>
  <c r="AX278" i="1" s="1"/>
  <c r="BE366" i="1"/>
  <c r="G366" i="1" s="1"/>
  <c r="AN370" i="1"/>
  <c r="AN377" i="1"/>
  <c r="AN487" i="1"/>
  <c r="AN455" i="1"/>
  <c r="AN440" i="1"/>
  <c r="AN341" i="1"/>
  <c r="AN320" i="1"/>
  <c r="AN304" i="1"/>
  <c r="AN483" i="1"/>
  <c r="AN419" i="1"/>
  <c r="AN387" i="1"/>
  <c r="AN227" i="1"/>
  <c r="AN409" i="1"/>
  <c r="AN209" i="1"/>
  <c r="AP209" i="1" s="1"/>
  <c r="AN238" i="1"/>
  <c r="AN382" i="1"/>
  <c r="AN207" i="1"/>
  <c r="AN159" i="1"/>
  <c r="AN303" i="1"/>
  <c r="AN271" i="1"/>
  <c r="AN318" i="1"/>
  <c r="AN213" i="1"/>
  <c r="N216" i="6" s="1"/>
  <c r="AN333" i="1"/>
  <c r="AN338" i="1"/>
  <c r="AN216" i="1"/>
  <c r="H294" i="1"/>
  <c r="AQ358" i="1"/>
  <c r="K358" i="6"/>
  <c r="L369" i="6"/>
  <c r="AV369" i="1"/>
  <c r="K370" i="1"/>
  <c r="K373" i="1"/>
  <c r="AO369" i="1"/>
  <c r="AN296" i="1"/>
  <c r="AN280" i="1"/>
  <c r="AN385" i="1"/>
  <c r="AN353" i="1"/>
  <c r="AN337" i="1"/>
  <c r="AS337" i="1" s="1"/>
  <c r="AN326" i="1"/>
  <c r="AN310" i="1"/>
  <c r="AN131" i="1"/>
  <c r="AN157" i="1"/>
  <c r="A158" i="1" s="1"/>
  <c r="AN228" i="1"/>
  <c r="AN140" i="1"/>
  <c r="AN266" i="1"/>
  <c r="AN311" i="1"/>
  <c r="AN438" i="1"/>
  <c r="AN422" i="1"/>
  <c r="AN406" i="1"/>
  <c r="AN132" i="1"/>
  <c r="A133" i="1" s="1"/>
  <c r="AN167" i="1"/>
  <c r="AN211" i="1"/>
  <c r="AN193" i="1"/>
  <c r="AN170" i="1"/>
  <c r="AN200" i="1"/>
  <c r="AN482" i="1"/>
  <c r="AN402" i="1"/>
  <c r="AN489" i="1"/>
  <c r="A490" i="1" s="1"/>
  <c r="AN423" i="1"/>
  <c r="AN359" i="1"/>
  <c r="AN488" i="1"/>
  <c r="AN472" i="1"/>
  <c r="AR472" i="1" s="1"/>
  <c r="AN469" i="1"/>
  <c r="AN389" i="1"/>
  <c r="AN451" i="1"/>
  <c r="AN355" i="1"/>
  <c r="AR355" i="1" s="1"/>
  <c r="AN229" i="1"/>
  <c r="AN231" i="1"/>
  <c r="AN173" i="1"/>
  <c r="AN158" i="1"/>
  <c r="AN462" i="1"/>
  <c r="AN421" i="1"/>
  <c r="AN130" i="1"/>
  <c r="AN161" i="1"/>
  <c r="AN431" i="1"/>
  <c r="AN242" i="1"/>
  <c r="AT358" i="1"/>
  <c r="BC358" i="1" s="1"/>
  <c r="BD358" i="1" s="1"/>
  <c r="L358" i="6"/>
  <c r="AN235" i="1"/>
  <c r="AN118" i="1"/>
  <c r="AN169" i="1"/>
  <c r="AN196" i="1"/>
  <c r="AT196" i="1" s="1"/>
  <c r="AN268" i="1"/>
  <c r="AN163" i="1"/>
  <c r="AN225" i="1"/>
  <c r="AN412" i="1"/>
  <c r="AN354" i="1"/>
  <c r="AN441" i="1"/>
  <c r="L441" i="6" s="1"/>
  <c r="AN133" i="1"/>
  <c r="AN176" i="1"/>
  <c r="AN439" i="1"/>
  <c r="AN407" i="1"/>
  <c r="AN424" i="1"/>
  <c r="N367" i="6"/>
  <c r="AN453" i="1"/>
  <c r="AN373" i="1"/>
  <c r="AN312" i="1"/>
  <c r="AN435" i="1"/>
  <c r="AN403" i="1"/>
  <c r="AN339" i="1"/>
  <c r="AN404" i="1"/>
  <c r="AN479" i="1"/>
  <c r="N484" i="6" s="1"/>
  <c r="AN150" i="1"/>
  <c r="AN254" i="1"/>
  <c r="H140" i="6"/>
  <c r="AN221" i="1"/>
  <c r="AN251" i="1"/>
  <c r="AN136" i="1"/>
  <c r="AN129" i="1"/>
  <c r="AN291" i="1"/>
  <c r="AN454" i="1"/>
  <c r="AN272" i="1"/>
  <c r="AN457" i="1"/>
  <c r="AN264" i="1"/>
  <c r="AN471" i="1"/>
  <c r="AN391" i="1"/>
  <c r="AN446" i="1"/>
  <c r="AN350" i="1"/>
  <c r="AR350" i="1" s="1"/>
  <c r="AN174" i="1"/>
  <c r="AN255" i="1"/>
  <c r="AV294" i="1"/>
  <c r="AQ294" i="1"/>
  <c r="AS294" i="1"/>
  <c r="L294" i="6"/>
  <c r="A295" i="1"/>
  <c r="AO294" i="1"/>
  <c r="AP294" i="1"/>
  <c r="AT294" i="1"/>
  <c r="K294" i="6"/>
  <c r="AU294" i="1"/>
  <c r="AR294" i="1"/>
  <c r="BE288" i="1"/>
  <c r="G288" i="1" s="1"/>
  <c r="K288" i="1"/>
  <c r="F435" i="1"/>
  <c r="AT466" i="1"/>
  <c r="AQ354" i="1"/>
  <c r="AS354" i="1"/>
  <c r="AR287" i="1"/>
  <c r="BA140" i="1"/>
  <c r="BB140" i="1" s="1"/>
  <c r="AV354" i="1"/>
  <c r="BC354" i="1" s="1"/>
  <c r="BD354" i="1" s="1"/>
  <c r="K354" i="6"/>
  <c r="BC399" i="1"/>
  <c r="BD399" i="1" s="1"/>
  <c r="AO441" i="1"/>
  <c r="AT441" i="1"/>
  <c r="AT287" i="1"/>
  <c r="AO287" i="1"/>
  <c r="AS466" i="1"/>
  <c r="BC261" i="1"/>
  <c r="BD261" i="1" s="1"/>
  <c r="BC291" i="1"/>
  <c r="BD291" i="1" s="1"/>
  <c r="BC283" i="1"/>
  <c r="BD283" i="1" s="1"/>
  <c r="L287" i="6"/>
  <c r="A355" i="1"/>
  <c r="K355" i="1" s="1"/>
  <c r="L354" i="6"/>
  <c r="AQ441" i="1"/>
  <c r="A442" i="1"/>
  <c r="K287" i="6"/>
  <c r="AU287" i="1"/>
  <c r="AO466" i="1"/>
  <c r="AR354" i="1"/>
  <c r="AQ287" i="1"/>
  <c r="AP287" i="1"/>
  <c r="BC293" i="1"/>
  <c r="BD293" i="1" s="1"/>
  <c r="AO354" i="1"/>
  <c r="AP441" i="1"/>
  <c r="AU441" i="1"/>
  <c r="BC372" i="1"/>
  <c r="BD372" i="1" s="1"/>
  <c r="O402" i="6"/>
  <c r="AG106" i="1"/>
  <c r="AJ106" i="1"/>
  <c r="AK106" i="1" s="1"/>
  <c r="AL106" i="1" s="1"/>
  <c r="AM106" i="1" s="1"/>
  <c r="AY106" i="1" s="1"/>
  <c r="AS280" i="1"/>
  <c r="AT280" i="1"/>
  <c r="A281" i="1"/>
  <c r="K280" i="6"/>
  <c r="AQ280" i="1"/>
  <c r="AV280" i="1"/>
  <c r="AU280" i="1"/>
  <c r="AP280" i="1"/>
  <c r="AR280" i="1"/>
  <c r="AO280" i="1"/>
  <c r="L280" i="6"/>
  <c r="AT385" i="1"/>
  <c r="AR385" i="1"/>
  <c r="K385" i="6"/>
  <c r="AS385" i="1"/>
  <c r="N394" i="6"/>
  <c r="AU385" i="1"/>
  <c r="A386" i="1"/>
  <c r="AP385" i="1"/>
  <c r="AQ385" i="1"/>
  <c r="AV385" i="1"/>
  <c r="AO385" i="1"/>
  <c r="L385" i="6"/>
  <c r="O394" i="6"/>
  <c r="AT353" i="1"/>
  <c r="AU353" i="1"/>
  <c r="L353" i="6"/>
  <c r="AR353" i="1"/>
  <c r="AQ353" i="1"/>
  <c r="AS353" i="1"/>
  <c r="AP353" i="1"/>
  <c r="AV353" i="1"/>
  <c r="A354" i="1"/>
  <c r="K353" i="6"/>
  <c r="AO353" i="1"/>
  <c r="AT337" i="1"/>
  <c r="L337" i="6"/>
  <c r="AV337" i="1"/>
  <c r="AR157" i="1"/>
  <c r="AV157" i="1"/>
  <c r="AT140" i="1"/>
  <c r="AR140" i="1"/>
  <c r="AO140" i="1"/>
  <c r="C140" i="6" s="1"/>
  <c r="AP140" i="1"/>
  <c r="A141" i="1"/>
  <c r="AQ140" i="1"/>
  <c r="AS140" i="1"/>
  <c r="AV140" i="1"/>
  <c r="AU140" i="1"/>
  <c r="L140" i="6"/>
  <c r="K140" i="6"/>
  <c r="AP192" i="1"/>
  <c r="AV192" i="1"/>
  <c r="A193" i="1"/>
  <c r="AR192" i="1"/>
  <c r="L192" i="6"/>
  <c r="AO266" i="1"/>
  <c r="AS266" i="1"/>
  <c r="AQ266" i="1"/>
  <c r="AU266" i="1"/>
  <c r="AV266" i="1"/>
  <c r="AT266" i="1"/>
  <c r="AP266" i="1"/>
  <c r="A267" i="1"/>
  <c r="AR266" i="1"/>
  <c r="L266" i="6"/>
  <c r="K266" i="6"/>
  <c r="AT438" i="1"/>
  <c r="AP438" i="1"/>
  <c r="K438" i="6"/>
  <c r="A439" i="1"/>
  <c r="AU438" i="1"/>
  <c r="AR438" i="1"/>
  <c r="AS438" i="1"/>
  <c r="L438" i="6"/>
  <c r="AO438" i="1"/>
  <c r="AV438" i="1"/>
  <c r="AQ438" i="1"/>
  <c r="AO422" i="1"/>
  <c r="AT422" i="1"/>
  <c r="AR422" i="1"/>
  <c r="AV422" i="1"/>
  <c r="AS422" i="1"/>
  <c r="A423" i="1"/>
  <c r="AU422" i="1"/>
  <c r="L422" i="6"/>
  <c r="AQ422" i="1"/>
  <c r="AP422" i="1"/>
  <c r="K422" i="6"/>
  <c r="O431" i="6"/>
  <c r="N431" i="6"/>
  <c r="AV406" i="1"/>
  <c r="AT406" i="1"/>
  <c r="AP406" i="1"/>
  <c r="A407" i="1"/>
  <c r="AR406" i="1"/>
  <c r="AO406" i="1"/>
  <c r="AS406" i="1"/>
  <c r="L406" i="6"/>
  <c r="K406" i="6"/>
  <c r="AU406" i="1"/>
  <c r="AQ406" i="1"/>
  <c r="AS349" i="1"/>
  <c r="A350" i="1"/>
  <c r="AP349" i="1"/>
  <c r="AT349" i="1"/>
  <c r="AR349" i="1"/>
  <c r="AU349" i="1"/>
  <c r="L349" i="6"/>
  <c r="AV349" i="1"/>
  <c r="K349" i="6"/>
  <c r="AO349" i="1"/>
  <c r="AQ349" i="1"/>
  <c r="AO132" i="1"/>
  <c r="AR132" i="1"/>
  <c r="K132" i="6"/>
  <c r="AO167" i="1"/>
  <c r="AR167" i="1"/>
  <c r="AP167" i="1"/>
  <c r="AT167" i="1"/>
  <c r="AU167" i="1"/>
  <c r="AQ167" i="1"/>
  <c r="AV167" i="1"/>
  <c r="A168" i="1"/>
  <c r="AS167" i="1"/>
  <c r="L167" i="6"/>
  <c r="K167" i="6"/>
  <c r="AU211" i="1"/>
  <c r="AT211" i="1"/>
  <c r="AS211" i="1"/>
  <c r="A212" i="1"/>
  <c r="AO211" i="1"/>
  <c r="AR211" i="1"/>
  <c r="AQ211" i="1"/>
  <c r="AP211" i="1"/>
  <c r="AV211" i="1"/>
  <c r="L211" i="6"/>
  <c r="K211" i="6"/>
  <c r="AP193" i="1"/>
  <c r="A194" i="1"/>
  <c r="AS193" i="1"/>
  <c r="AQ193" i="1"/>
  <c r="AT193" i="1"/>
  <c r="AR193" i="1"/>
  <c r="AV193" i="1"/>
  <c r="AU193" i="1"/>
  <c r="AO193" i="1"/>
  <c r="K193" i="6"/>
  <c r="L193" i="6"/>
  <c r="AP348" i="1"/>
  <c r="A349" i="1"/>
  <c r="AO348" i="1"/>
  <c r="AR348" i="1"/>
  <c r="AT348" i="1"/>
  <c r="AS348" i="1"/>
  <c r="L348" i="6"/>
  <c r="K348" i="6"/>
  <c r="AQ348" i="1"/>
  <c r="AV348" i="1"/>
  <c r="AU348" i="1"/>
  <c r="AO200" i="1"/>
  <c r="A201" i="1"/>
  <c r="AP200" i="1"/>
  <c r="AR200" i="1"/>
  <c r="AU200" i="1"/>
  <c r="AV200" i="1"/>
  <c r="AQ200" i="1"/>
  <c r="AS200" i="1"/>
  <c r="K200" i="6"/>
  <c r="AT200" i="1"/>
  <c r="L200" i="6"/>
  <c r="AP489" i="1"/>
  <c r="AU489" i="1"/>
  <c r="AR423" i="1"/>
  <c r="AQ423" i="1"/>
  <c r="AP423" i="1"/>
  <c r="AS423" i="1"/>
  <c r="AU423" i="1"/>
  <c r="K423" i="6"/>
  <c r="AO423" i="1"/>
  <c r="AT423" i="1"/>
  <c r="A424" i="1"/>
  <c r="AV423" i="1"/>
  <c r="L423" i="6"/>
  <c r="O432" i="6"/>
  <c r="N432" i="6"/>
  <c r="AT359" i="1"/>
  <c r="AS359" i="1"/>
  <c r="AU359" i="1"/>
  <c r="AP359" i="1"/>
  <c r="AO359" i="1"/>
  <c r="AR359" i="1"/>
  <c r="AV359" i="1"/>
  <c r="AQ359" i="1"/>
  <c r="A360" i="1"/>
  <c r="K359" i="6"/>
  <c r="L359" i="6"/>
  <c r="O368" i="6"/>
  <c r="N368" i="6"/>
  <c r="O367" i="6"/>
  <c r="AR488" i="1"/>
  <c r="AO488" i="1"/>
  <c r="AV488" i="1"/>
  <c r="K488" i="6"/>
  <c r="AP488" i="1"/>
  <c r="AU488" i="1"/>
  <c r="AT488" i="1"/>
  <c r="AQ488" i="1"/>
  <c r="A489" i="1"/>
  <c r="AS488" i="1"/>
  <c r="L488" i="6"/>
  <c r="AV472" i="1"/>
  <c r="L472" i="6"/>
  <c r="K472" i="6"/>
  <c r="A473" i="1"/>
  <c r="AO472" i="1"/>
  <c r="AU472" i="1"/>
  <c r="AP389" i="1"/>
  <c r="AT389" i="1"/>
  <c r="AR389" i="1"/>
  <c r="A390" i="1"/>
  <c r="AV389" i="1"/>
  <c r="N398" i="6"/>
  <c r="AO389" i="1"/>
  <c r="O398" i="6"/>
  <c r="AU389" i="1"/>
  <c r="AQ389" i="1"/>
  <c r="AS389" i="1"/>
  <c r="L389" i="6"/>
  <c r="K389" i="6"/>
  <c r="AO451" i="1"/>
  <c r="A452" i="1"/>
  <c r="AP451" i="1"/>
  <c r="AU451" i="1"/>
  <c r="AV451" i="1"/>
  <c r="O460" i="6"/>
  <c r="AR451" i="1"/>
  <c r="AQ451" i="1"/>
  <c r="AS451" i="1"/>
  <c r="N460" i="6"/>
  <c r="L451" i="6"/>
  <c r="AT451" i="1"/>
  <c r="K451" i="6"/>
  <c r="AV355" i="1"/>
  <c r="AU355" i="1"/>
  <c r="L355" i="6"/>
  <c r="K355" i="6"/>
  <c r="AP355" i="1"/>
  <c r="AU209" i="1"/>
  <c r="AV209" i="1"/>
  <c r="AO209" i="1"/>
  <c r="AR209" i="1"/>
  <c r="AS209" i="1"/>
  <c r="A210" i="1"/>
  <c r="AQ209" i="1"/>
  <c r="N218" i="6"/>
  <c r="O218" i="6"/>
  <c r="L209" i="6"/>
  <c r="A239" i="1"/>
  <c r="AU238" i="1"/>
  <c r="AQ238" i="1"/>
  <c r="AP238" i="1"/>
  <c r="AV238" i="1"/>
  <c r="AO238" i="1"/>
  <c r="AR238" i="1"/>
  <c r="AS238" i="1"/>
  <c r="K238" i="6"/>
  <c r="L238" i="6"/>
  <c r="AT238" i="1"/>
  <c r="AO478" i="1"/>
  <c r="A479" i="1"/>
  <c r="AP478" i="1"/>
  <c r="AS478" i="1"/>
  <c r="AR478" i="1"/>
  <c r="AT478" i="1"/>
  <c r="AV478" i="1"/>
  <c r="AU478" i="1"/>
  <c r="L478" i="6"/>
  <c r="K478" i="6"/>
  <c r="AQ478" i="1"/>
  <c r="AQ446" i="1"/>
  <c r="AT446" i="1"/>
  <c r="AU446" i="1"/>
  <c r="A447" i="1"/>
  <c r="AV446" i="1"/>
  <c r="AP446" i="1"/>
  <c r="L446" i="6"/>
  <c r="AS446" i="1"/>
  <c r="AR446" i="1"/>
  <c r="AO446" i="1"/>
  <c r="K446" i="6"/>
  <c r="A383" i="1"/>
  <c r="AT382" i="1"/>
  <c r="AS382" i="1"/>
  <c r="AV382" i="1"/>
  <c r="AO382" i="1"/>
  <c r="AP382" i="1"/>
  <c r="L382" i="6"/>
  <c r="AQ382" i="1"/>
  <c r="K382" i="6"/>
  <c r="AR382" i="1"/>
  <c r="AU382" i="1"/>
  <c r="AQ350" i="1"/>
  <c r="AT350" i="1"/>
  <c r="AU350" i="1"/>
  <c r="AT207" i="1"/>
  <c r="AV207" i="1"/>
  <c r="A208" i="1"/>
  <c r="AO207" i="1"/>
  <c r="AU207" i="1"/>
  <c r="AP207" i="1"/>
  <c r="AR207" i="1"/>
  <c r="AS207" i="1"/>
  <c r="AQ207" i="1"/>
  <c r="O216" i="6"/>
  <c r="L207" i="6"/>
  <c r="K207" i="6"/>
  <c r="AS284" i="1"/>
  <c r="A285" i="1"/>
  <c r="AT284" i="1"/>
  <c r="AR284" i="1"/>
  <c r="L284" i="6"/>
  <c r="AV284" i="1"/>
  <c r="AP284" i="1"/>
  <c r="AO284" i="1"/>
  <c r="AQ284" i="1"/>
  <c r="K284" i="6"/>
  <c r="AU284" i="1"/>
  <c r="AO484" i="1"/>
  <c r="AU484" i="1"/>
  <c r="AP484" i="1"/>
  <c r="AT484" i="1"/>
  <c r="L484" i="6"/>
  <c r="AV484" i="1"/>
  <c r="AR484" i="1"/>
  <c r="K484" i="6"/>
  <c r="AS484" i="1"/>
  <c r="A485" i="1"/>
  <c r="AQ484" i="1"/>
  <c r="AO452" i="1"/>
  <c r="AV452" i="1"/>
  <c r="AS452" i="1"/>
  <c r="A453" i="1"/>
  <c r="AP452" i="1"/>
  <c r="AT452" i="1"/>
  <c r="L452" i="6"/>
  <c r="K452" i="6"/>
  <c r="AR452" i="1"/>
  <c r="AU452" i="1"/>
  <c r="N461" i="6"/>
  <c r="AQ452" i="1"/>
  <c r="O461" i="6"/>
  <c r="AS420" i="1"/>
  <c r="AO420" i="1"/>
  <c r="AQ420" i="1"/>
  <c r="AP420" i="1"/>
  <c r="AT420" i="1"/>
  <c r="AU420" i="1"/>
  <c r="AV420" i="1"/>
  <c r="N429" i="6"/>
  <c r="L420" i="6"/>
  <c r="A421" i="1"/>
  <c r="AR420" i="1"/>
  <c r="K420" i="6"/>
  <c r="O429" i="6"/>
  <c r="AO388" i="1"/>
  <c r="A389" i="1"/>
  <c r="AS388" i="1"/>
  <c r="AT388" i="1"/>
  <c r="AP388" i="1"/>
  <c r="AR388" i="1"/>
  <c r="L388" i="6"/>
  <c r="K388" i="6"/>
  <c r="N397" i="6"/>
  <c r="AQ388" i="1"/>
  <c r="AV388" i="1"/>
  <c r="AU388" i="1"/>
  <c r="O397" i="6"/>
  <c r="AJ98" i="1"/>
  <c r="AK98" i="1" s="1"/>
  <c r="AL98" i="1" s="1"/>
  <c r="AM98" i="1" s="1"/>
  <c r="AY98" i="1" s="1"/>
  <c r="AQ235" i="1"/>
  <c r="AS235" i="1"/>
  <c r="AO235" i="1"/>
  <c r="AV235" i="1"/>
  <c r="AU235" i="1"/>
  <c r="AT235" i="1"/>
  <c r="A236" i="1"/>
  <c r="AP235" i="1"/>
  <c r="AR235" i="1"/>
  <c r="K235" i="6"/>
  <c r="L235" i="6"/>
  <c r="AQ118" i="1"/>
  <c r="A119" i="1"/>
  <c r="AU118" i="1"/>
  <c r="AR118" i="1"/>
  <c r="AS118" i="1"/>
  <c r="AV118" i="1"/>
  <c r="AP118" i="1"/>
  <c r="AO118" i="1"/>
  <c r="L118" i="6"/>
  <c r="AT118" i="1"/>
  <c r="BC118" i="1" s="1"/>
  <c r="BD118" i="1" s="1"/>
  <c r="K118" i="6"/>
  <c r="AP169" i="1"/>
  <c r="A170" i="1"/>
  <c r="AU169" i="1"/>
  <c r="AS169" i="1"/>
  <c r="AQ169" i="1"/>
  <c r="AR169" i="1"/>
  <c r="AO169" i="1"/>
  <c r="AV169" i="1"/>
  <c r="L169" i="6"/>
  <c r="AT169" i="1"/>
  <c r="K169" i="6"/>
  <c r="AT199" i="1"/>
  <c r="AV199" i="1"/>
  <c r="AU199" i="1"/>
  <c r="AQ199" i="1"/>
  <c r="AO199" i="1"/>
  <c r="AS199" i="1"/>
  <c r="AR199" i="1"/>
  <c r="AP199" i="1"/>
  <c r="A200" i="1"/>
  <c r="L199" i="6"/>
  <c r="K199" i="6"/>
  <c r="A197" i="1"/>
  <c r="AV196" i="1"/>
  <c r="AR196" i="1"/>
  <c r="AP196" i="1"/>
  <c r="L196" i="6"/>
  <c r="AO336" i="1"/>
  <c r="L336" i="6"/>
  <c r="AP336" i="1"/>
  <c r="AS336" i="1"/>
  <c r="K336" i="6"/>
  <c r="AT336" i="1"/>
  <c r="AR336" i="1"/>
  <c r="AV336" i="1"/>
  <c r="AU336" i="1"/>
  <c r="A337" i="1"/>
  <c r="AQ336" i="1"/>
  <c r="AP268" i="1"/>
  <c r="AR268" i="1"/>
  <c r="AQ268" i="1"/>
  <c r="AO268" i="1"/>
  <c r="A269" i="1"/>
  <c r="AU268" i="1"/>
  <c r="AS268" i="1"/>
  <c r="AV268" i="1"/>
  <c r="L268" i="6"/>
  <c r="AT268" i="1"/>
  <c r="K268" i="6"/>
  <c r="AO470" i="1"/>
  <c r="A471" i="1"/>
  <c r="AS470" i="1"/>
  <c r="AR470" i="1"/>
  <c r="AT470" i="1"/>
  <c r="AP470" i="1"/>
  <c r="L470" i="6"/>
  <c r="K470" i="6"/>
  <c r="AV470" i="1"/>
  <c r="AU470" i="1"/>
  <c r="AQ470" i="1"/>
  <c r="AS342" i="1"/>
  <c r="AV342" i="1"/>
  <c r="L342" i="6"/>
  <c r="AT342" i="1"/>
  <c r="BC342" i="1" s="1"/>
  <c r="BD342" i="1" s="1"/>
  <c r="AO342" i="1"/>
  <c r="K342" i="6"/>
  <c r="AU342" i="1"/>
  <c r="AR342" i="1"/>
  <c r="A343" i="1"/>
  <c r="AP342" i="1"/>
  <c r="AQ342" i="1"/>
  <c r="AS163" i="1"/>
  <c r="AR163" i="1"/>
  <c r="AV163" i="1"/>
  <c r="AQ163" i="1"/>
  <c r="AU163" i="1"/>
  <c r="AT163" i="1"/>
  <c r="AP163" i="1"/>
  <c r="A164" i="1"/>
  <c r="AO163" i="1"/>
  <c r="L163" i="6"/>
  <c r="K163" i="6"/>
  <c r="AU225" i="1"/>
  <c r="AO225" i="1"/>
  <c r="AR225" i="1"/>
  <c r="AQ225" i="1"/>
  <c r="A226" i="1"/>
  <c r="AV225" i="1"/>
  <c r="AP225" i="1"/>
  <c r="AS225" i="1"/>
  <c r="AT225" i="1"/>
  <c r="O234" i="6"/>
  <c r="L225" i="6"/>
  <c r="N234" i="6"/>
  <c r="K225" i="6"/>
  <c r="AO476" i="1"/>
  <c r="AP476" i="1"/>
  <c r="AT476" i="1"/>
  <c r="K476" i="6"/>
  <c r="A477" i="1"/>
  <c r="AU476" i="1"/>
  <c r="AR476" i="1"/>
  <c r="AQ476" i="1"/>
  <c r="AS476" i="1"/>
  <c r="AV476" i="1"/>
  <c r="L476" i="6"/>
  <c r="O483" i="6"/>
  <c r="AS444" i="1"/>
  <c r="AR444" i="1"/>
  <c r="AO444" i="1"/>
  <c r="AV444" i="1"/>
  <c r="A445" i="1"/>
  <c r="AT444" i="1"/>
  <c r="K444" i="6"/>
  <c r="AP444" i="1"/>
  <c r="AQ444" i="1"/>
  <c r="AU444" i="1"/>
  <c r="L444" i="6"/>
  <c r="AP412" i="1"/>
  <c r="AV412" i="1"/>
  <c r="AQ412" i="1"/>
  <c r="AT412" i="1"/>
  <c r="A413" i="1"/>
  <c r="L412" i="6"/>
  <c r="AR412" i="1"/>
  <c r="K412" i="6"/>
  <c r="AO412" i="1"/>
  <c r="AS412" i="1"/>
  <c r="AU412" i="1"/>
  <c r="A381" i="1"/>
  <c r="AS380" i="1"/>
  <c r="AT380" i="1"/>
  <c r="AP380" i="1"/>
  <c r="AO380" i="1"/>
  <c r="AR380" i="1"/>
  <c r="K380" i="6"/>
  <c r="AU380" i="1"/>
  <c r="AV380" i="1"/>
  <c r="AQ380" i="1"/>
  <c r="L380" i="6"/>
  <c r="AS386" i="1"/>
  <c r="A387" i="1"/>
  <c r="AP386" i="1"/>
  <c r="AR386" i="1"/>
  <c r="AV386" i="1"/>
  <c r="N395" i="6"/>
  <c r="O395" i="6"/>
  <c r="K386" i="6"/>
  <c r="L386" i="6"/>
  <c r="AO386" i="1"/>
  <c r="AQ386" i="1"/>
  <c r="AT386" i="1"/>
  <c r="BC386" i="1" s="1"/>
  <c r="BD386" i="1" s="1"/>
  <c r="AU386" i="1"/>
  <c r="AP176" i="1"/>
  <c r="AQ176" i="1"/>
  <c r="AO176" i="1"/>
  <c r="AU176" i="1"/>
  <c r="AV176" i="1"/>
  <c r="AT176" i="1"/>
  <c r="BC176" i="1" s="1"/>
  <c r="BD176" i="1" s="1"/>
  <c r="AR176" i="1"/>
  <c r="AS176" i="1"/>
  <c r="A177" i="1"/>
  <c r="L176" i="6"/>
  <c r="K176" i="6"/>
  <c r="AV439" i="1"/>
  <c r="AP439" i="1"/>
  <c r="K439" i="6"/>
  <c r="AT439" i="1"/>
  <c r="AU439" i="1"/>
  <c r="A440" i="1"/>
  <c r="AR439" i="1"/>
  <c r="L439" i="6"/>
  <c r="AO439" i="1"/>
  <c r="AS439" i="1"/>
  <c r="AQ439" i="1"/>
  <c r="AP407" i="1"/>
  <c r="A408" i="1"/>
  <c r="AT407" i="1"/>
  <c r="BC407" i="1" s="1"/>
  <c r="BD407" i="1" s="1"/>
  <c r="AS407" i="1"/>
  <c r="AR407" i="1"/>
  <c r="AV407" i="1"/>
  <c r="AO407" i="1"/>
  <c r="L407" i="6"/>
  <c r="K407" i="6"/>
  <c r="AU407" i="1"/>
  <c r="AQ407" i="1"/>
  <c r="AS424" i="1"/>
  <c r="AO424" i="1"/>
  <c r="AP424" i="1"/>
  <c r="K424" i="6"/>
  <c r="A425" i="1"/>
  <c r="AV424" i="1"/>
  <c r="AU424" i="1"/>
  <c r="AR424" i="1"/>
  <c r="AQ424" i="1"/>
  <c r="AT424" i="1"/>
  <c r="L424" i="6"/>
  <c r="N433" i="6"/>
  <c r="O433" i="6"/>
  <c r="AV453" i="1"/>
  <c r="A454" i="1"/>
  <c r="AT453" i="1"/>
  <c r="N462" i="6"/>
  <c r="AP453" i="1"/>
  <c r="AO453" i="1"/>
  <c r="AS453" i="1"/>
  <c r="AR453" i="1"/>
  <c r="AQ453" i="1"/>
  <c r="AU453" i="1"/>
  <c r="L453" i="6"/>
  <c r="K453" i="6"/>
  <c r="O462" i="6"/>
  <c r="AV373" i="1"/>
  <c r="AT373" i="1"/>
  <c r="AR373" i="1"/>
  <c r="AP373" i="1"/>
  <c r="A374" i="1"/>
  <c r="L373" i="6"/>
  <c r="K373" i="6"/>
  <c r="AS373" i="1"/>
  <c r="AU373" i="1"/>
  <c r="AO373" i="1"/>
  <c r="AQ373" i="1"/>
  <c r="AO467" i="1"/>
  <c r="AP467" i="1"/>
  <c r="AV467" i="1"/>
  <c r="L467" i="6"/>
  <c r="AS467" i="1"/>
  <c r="AR467" i="1"/>
  <c r="K467" i="6"/>
  <c r="A468" i="1"/>
  <c r="AU467" i="1"/>
  <c r="AT467" i="1"/>
  <c r="AQ467" i="1"/>
  <c r="A436" i="1"/>
  <c r="AP435" i="1"/>
  <c r="AS435" i="1"/>
  <c r="AT435" i="1"/>
  <c r="AQ435" i="1"/>
  <c r="AO435" i="1"/>
  <c r="L435" i="6"/>
  <c r="AR435" i="1"/>
  <c r="K435" i="6"/>
  <c r="AV435" i="1"/>
  <c r="AU435" i="1"/>
  <c r="AR403" i="1"/>
  <c r="L403" i="6"/>
  <c r="AT403" i="1"/>
  <c r="AV403" i="1"/>
  <c r="K403" i="6"/>
  <c r="AP403" i="1"/>
  <c r="A404" i="1"/>
  <c r="AU403" i="1"/>
  <c r="AQ403" i="1"/>
  <c r="AS403" i="1"/>
  <c r="AO403" i="1"/>
  <c r="AT339" i="1"/>
  <c r="L339" i="6"/>
  <c r="AQ339" i="1"/>
  <c r="AV339" i="1"/>
  <c r="K339" i="6"/>
  <c r="AR339" i="1"/>
  <c r="AO339" i="1"/>
  <c r="A340" i="1"/>
  <c r="AS339" i="1"/>
  <c r="AP339" i="1"/>
  <c r="AU339" i="1"/>
  <c r="AT229" i="1"/>
  <c r="A230" i="1"/>
  <c r="AV229" i="1"/>
  <c r="AQ229" i="1"/>
  <c r="AP229" i="1"/>
  <c r="AR229" i="1"/>
  <c r="AS229" i="1"/>
  <c r="AO229" i="1"/>
  <c r="AU229" i="1"/>
  <c r="L229" i="6"/>
  <c r="K229" i="6"/>
  <c r="AT231" i="1"/>
  <c r="BC231" i="1" s="1"/>
  <c r="BD231" i="1" s="1"/>
  <c r="AU231" i="1"/>
  <c r="AQ231" i="1"/>
  <c r="AP231" i="1"/>
  <c r="A232" i="1"/>
  <c r="AS231" i="1"/>
  <c r="AV231" i="1"/>
  <c r="AO231" i="1"/>
  <c r="AR231" i="1"/>
  <c r="L231" i="6"/>
  <c r="K231" i="6"/>
  <c r="A174" i="1"/>
  <c r="AU173" i="1"/>
  <c r="AR173" i="1"/>
  <c r="AS173" i="1"/>
  <c r="AP173" i="1"/>
  <c r="AT173" i="1"/>
  <c r="BC173" i="1" s="1"/>
  <c r="BD173" i="1" s="1"/>
  <c r="AO173" i="1"/>
  <c r="AQ173" i="1"/>
  <c r="AV173" i="1"/>
  <c r="L173" i="6"/>
  <c r="K173" i="6"/>
  <c r="A159" i="1"/>
  <c r="AO158" i="1"/>
  <c r="AQ158" i="1"/>
  <c r="AU158" i="1"/>
  <c r="AV158" i="1"/>
  <c r="AP158" i="1"/>
  <c r="AT158" i="1"/>
  <c r="BC158" i="1" s="1"/>
  <c r="BD158" i="1" s="1"/>
  <c r="AS158" i="1"/>
  <c r="AR158" i="1"/>
  <c r="K158" i="6"/>
  <c r="L158" i="6"/>
  <c r="AR462" i="1"/>
  <c r="AT462" i="1"/>
  <c r="AV462" i="1"/>
  <c r="A463" i="1"/>
  <c r="AO462" i="1"/>
  <c r="AS462" i="1"/>
  <c r="AP462" i="1"/>
  <c r="K462" i="6"/>
  <c r="AU462" i="1"/>
  <c r="AQ462" i="1"/>
  <c r="L462" i="6"/>
  <c r="N471" i="6"/>
  <c r="O471" i="6"/>
  <c r="O470" i="6"/>
  <c r="AU216" i="1"/>
  <c r="AV216" i="1"/>
  <c r="AS216" i="1"/>
  <c r="AT216" i="1"/>
  <c r="AP216" i="1"/>
  <c r="AO216" i="1"/>
  <c r="AQ216" i="1"/>
  <c r="AR216" i="1"/>
  <c r="A217" i="1"/>
  <c r="K216" i="6"/>
  <c r="L216" i="6"/>
  <c r="AJ97" i="1"/>
  <c r="AK97" i="1" s="1"/>
  <c r="AL97" i="1" s="1"/>
  <c r="AM97" i="1" s="1"/>
  <c r="AY97" i="1" s="1"/>
  <c r="BE355" i="1"/>
  <c r="G355" i="1" s="1"/>
  <c r="BC369" i="1"/>
  <c r="BD369" i="1" s="1"/>
  <c r="AO159" i="1"/>
  <c r="AS159" i="1"/>
  <c r="AR159" i="1"/>
  <c r="A160" i="1"/>
  <c r="AT159" i="1"/>
  <c r="AV159" i="1"/>
  <c r="AQ159" i="1"/>
  <c r="AP159" i="1"/>
  <c r="AU159" i="1"/>
  <c r="L159" i="6"/>
  <c r="K159" i="6"/>
  <c r="A222" i="1"/>
  <c r="AV221" i="1"/>
  <c r="AO221" i="1"/>
  <c r="AS221" i="1"/>
  <c r="AU221" i="1"/>
  <c r="AP221" i="1"/>
  <c r="AQ221" i="1"/>
  <c r="AT221" i="1"/>
  <c r="AR221" i="1"/>
  <c r="K221" i="6"/>
  <c r="L221" i="6"/>
  <c r="AQ250" i="1"/>
  <c r="A251" i="1"/>
  <c r="AU250" i="1"/>
  <c r="AP250" i="1"/>
  <c r="AV250" i="1"/>
  <c r="AS250" i="1"/>
  <c r="AO250" i="1"/>
  <c r="AR250" i="1"/>
  <c r="L250" i="6"/>
  <c r="AT250" i="1"/>
  <c r="BC250" i="1" s="1"/>
  <c r="BD250" i="1" s="1"/>
  <c r="K250" i="6"/>
  <c r="AP271" i="1"/>
  <c r="AV271" i="1"/>
  <c r="A272" i="1"/>
  <c r="AR271" i="1"/>
  <c r="AT271" i="1"/>
  <c r="AS271" i="1"/>
  <c r="K271" i="6"/>
  <c r="AU271" i="1"/>
  <c r="L271" i="6"/>
  <c r="AO271" i="1"/>
  <c r="AQ271" i="1"/>
  <c r="AO213" i="1"/>
  <c r="AQ213" i="1"/>
  <c r="A214" i="1"/>
  <c r="AP213" i="1"/>
  <c r="AR213" i="1"/>
  <c r="AS213" i="1"/>
  <c r="AT213" i="1"/>
  <c r="AU213" i="1"/>
  <c r="AV213" i="1"/>
  <c r="K213" i="6"/>
  <c r="L213" i="6"/>
  <c r="AQ251" i="1"/>
  <c r="AR251" i="1"/>
  <c r="AV251" i="1"/>
  <c r="AT251" i="1"/>
  <c r="BC251" i="1" s="1"/>
  <c r="BD251" i="1" s="1"/>
  <c r="AP251" i="1"/>
  <c r="AS251" i="1"/>
  <c r="AU251" i="1"/>
  <c r="A252" i="1"/>
  <c r="AO251" i="1"/>
  <c r="K251" i="6"/>
  <c r="L251" i="6"/>
  <c r="A487" i="1"/>
  <c r="AS486" i="1"/>
  <c r="AO486" i="1"/>
  <c r="AT486" i="1"/>
  <c r="AR486" i="1"/>
  <c r="AP486" i="1"/>
  <c r="AQ486" i="1"/>
  <c r="L486" i="6"/>
  <c r="K486" i="6"/>
  <c r="AV486" i="1"/>
  <c r="AU486" i="1"/>
  <c r="AO390" i="1"/>
  <c r="AP390" i="1"/>
  <c r="AR390" i="1"/>
  <c r="K390" i="6"/>
  <c r="AS390" i="1"/>
  <c r="AV390" i="1"/>
  <c r="AU390" i="1"/>
  <c r="A391" i="1"/>
  <c r="L390" i="6"/>
  <c r="AT390" i="1"/>
  <c r="AQ390" i="1"/>
  <c r="N399" i="6"/>
  <c r="O399" i="6"/>
  <c r="AP333" i="1"/>
  <c r="A334" i="1"/>
  <c r="AT333" i="1"/>
  <c r="AS333" i="1"/>
  <c r="AR333" i="1"/>
  <c r="K333" i="6"/>
  <c r="AV333" i="1"/>
  <c r="AQ333" i="1"/>
  <c r="AO333" i="1"/>
  <c r="AU333" i="1"/>
  <c r="L333" i="6"/>
  <c r="A371" i="1"/>
  <c r="AT370" i="1"/>
  <c r="AV370" i="1"/>
  <c r="AR370" i="1"/>
  <c r="AP370" i="1"/>
  <c r="AS370" i="1"/>
  <c r="AQ370" i="1"/>
  <c r="K370" i="6"/>
  <c r="AO370" i="1"/>
  <c r="AU370" i="1"/>
  <c r="L370" i="6"/>
  <c r="AS425" i="1"/>
  <c r="A426" i="1"/>
  <c r="AT425" i="1"/>
  <c r="BC425" i="1" s="1"/>
  <c r="BD425" i="1" s="1"/>
  <c r="AP425" i="1"/>
  <c r="AV425" i="1"/>
  <c r="AU425" i="1"/>
  <c r="O434" i="6"/>
  <c r="N434" i="6"/>
  <c r="AR425" i="1"/>
  <c r="L425" i="6"/>
  <c r="AO425" i="1"/>
  <c r="K425" i="6"/>
  <c r="AQ425" i="1"/>
  <c r="AT377" i="1"/>
  <c r="AP377" i="1"/>
  <c r="A378" i="1"/>
  <c r="AQ377" i="1"/>
  <c r="AU377" i="1"/>
  <c r="AV377" i="1"/>
  <c r="AR377" i="1"/>
  <c r="L377" i="6"/>
  <c r="AS377" i="1"/>
  <c r="AO377" i="1"/>
  <c r="K377" i="6"/>
  <c r="AT125" i="1"/>
  <c r="AO125" i="1"/>
  <c r="AQ125" i="1"/>
  <c r="AP125" i="1"/>
  <c r="AU125" i="1"/>
  <c r="AS125" i="1"/>
  <c r="A126" i="1"/>
  <c r="AR125" i="1"/>
  <c r="AV125" i="1"/>
  <c r="K125" i="6"/>
  <c r="L125" i="6"/>
  <c r="AS375" i="1"/>
  <c r="AT375" i="1"/>
  <c r="AP375" i="1"/>
  <c r="AV375" i="1"/>
  <c r="AQ375" i="1"/>
  <c r="AR375" i="1"/>
  <c r="L375" i="6"/>
  <c r="AO375" i="1"/>
  <c r="A376" i="1"/>
  <c r="K375" i="6"/>
  <c r="AU375" i="1"/>
  <c r="AV343" i="1"/>
  <c r="AT343" i="1"/>
  <c r="A344" i="1"/>
  <c r="K343" i="6"/>
  <c r="AS343" i="1"/>
  <c r="AU343" i="1"/>
  <c r="AR343" i="1"/>
  <c r="AO343" i="1"/>
  <c r="AQ343" i="1"/>
  <c r="AP343" i="1"/>
  <c r="L343" i="6"/>
  <c r="AP456" i="1"/>
  <c r="A457" i="1"/>
  <c r="AO456" i="1"/>
  <c r="AT456" i="1"/>
  <c r="AR456" i="1"/>
  <c r="AS456" i="1"/>
  <c r="AV456" i="1"/>
  <c r="AU456" i="1"/>
  <c r="AQ456" i="1"/>
  <c r="L456" i="6"/>
  <c r="K456" i="6"/>
  <c r="N465" i="6"/>
  <c r="O465" i="6"/>
  <c r="AO392" i="1"/>
  <c r="AR392" i="1"/>
  <c r="AP392" i="1"/>
  <c r="A393" i="1"/>
  <c r="AS392" i="1"/>
  <c r="AT392" i="1"/>
  <c r="AV392" i="1"/>
  <c r="AU392" i="1"/>
  <c r="L392" i="6"/>
  <c r="K392" i="6"/>
  <c r="AQ392" i="1"/>
  <c r="N401" i="6"/>
  <c r="O401" i="6"/>
  <c r="A144" i="1"/>
  <c r="AP143" i="1"/>
  <c r="AS143" i="1"/>
  <c r="AV143" i="1"/>
  <c r="AO143" i="1"/>
  <c r="AU143" i="1"/>
  <c r="AQ143" i="1"/>
  <c r="AR143" i="1"/>
  <c r="K143" i="6"/>
  <c r="AT143" i="1"/>
  <c r="L143" i="6"/>
  <c r="AT136" i="1"/>
  <c r="AO136" i="1"/>
  <c r="AP136" i="1"/>
  <c r="AR136" i="1"/>
  <c r="AU136" i="1"/>
  <c r="AV136" i="1"/>
  <c r="AQ136" i="1"/>
  <c r="AS136" i="1"/>
  <c r="A137" i="1"/>
  <c r="L136" i="6"/>
  <c r="K136" i="6"/>
  <c r="AR371" i="1"/>
  <c r="AP371" i="1"/>
  <c r="K371" i="6"/>
  <c r="AS371" i="1"/>
  <c r="AT371" i="1"/>
  <c r="AQ371" i="1"/>
  <c r="AV371" i="1"/>
  <c r="A372" i="1"/>
  <c r="AO371" i="1"/>
  <c r="AU371" i="1"/>
  <c r="L371" i="6"/>
  <c r="AR430" i="1"/>
  <c r="AT430" i="1"/>
  <c r="AS430" i="1"/>
  <c r="L430" i="6"/>
  <c r="A431" i="1"/>
  <c r="K430" i="6"/>
  <c r="AO430" i="1"/>
  <c r="AU430" i="1"/>
  <c r="AV430" i="1"/>
  <c r="AP430" i="1"/>
  <c r="AQ430" i="1"/>
  <c r="AR398" i="1"/>
  <c r="AV398" i="1"/>
  <c r="AS398" i="1"/>
  <c r="AO398" i="1"/>
  <c r="AT398" i="1"/>
  <c r="BC398" i="1" s="1"/>
  <c r="BD398" i="1" s="1"/>
  <c r="A399" i="1"/>
  <c r="AU398" i="1"/>
  <c r="AP398" i="1"/>
  <c r="AQ398" i="1"/>
  <c r="L398" i="6"/>
  <c r="K398" i="6"/>
  <c r="A367" i="1"/>
  <c r="L366" i="6"/>
  <c r="AR366" i="1"/>
  <c r="AP366" i="1"/>
  <c r="K366" i="6"/>
  <c r="AV366" i="1"/>
  <c r="AT366" i="1"/>
  <c r="AO366" i="1"/>
  <c r="AQ366" i="1"/>
  <c r="AS366" i="1"/>
  <c r="AU366" i="1"/>
  <c r="O374" i="6"/>
  <c r="O373" i="6"/>
  <c r="N371" i="6"/>
  <c r="N374" i="6"/>
  <c r="N375" i="6"/>
  <c r="N369" i="6"/>
  <c r="N370" i="6"/>
  <c r="O372" i="6"/>
  <c r="N373" i="6"/>
  <c r="N372" i="6"/>
  <c r="AR404" i="1"/>
  <c r="AT404" i="1"/>
  <c r="A405" i="1"/>
  <c r="K404" i="6"/>
  <c r="AU404" i="1"/>
  <c r="AP404" i="1"/>
  <c r="AS404" i="1"/>
  <c r="AQ404" i="1"/>
  <c r="AO404" i="1"/>
  <c r="L404" i="6"/>
  <c r="AV404" i="1"/>
  <c r="P140" i="6"/>
  <c r="AQ243" i="1"/>
  <c r="AO243" i="1"/>
  <c r="AR243" i="1"/>
  <c r="AT243" i="1"/>
  <c r="AU243" i="1"/>
  <c r="AP243" i="1"/>
  <c r="AS243" i="1"/>
  <c r="A244" i="1"/>
  <c r="AV243" i="1"/>
  <c r="L243" i="6"/>
  <c r="K243" i="6"/>
  <c r="AO454" i="1"/>
  <c r="AS454" i="1"/>
  <c r="AV454" i="1"/>
  <c r="AP454" i="1"/>
  <c r="K454" i="6"/>
  <c r="AT454" i="1"/>
  <c r="AQ454" i="1"/>
  <c r="A455" i="1"/>
  <c r="L454" i="6"/>
  <c r="AR454" i="1"/>
  <c r="AU454" i="1"/>
  <c r="N463" i="6"/>
  <c r="O463" i="6"/>
  <c r="AR374" i="1"/>
  <c r="A375" i="1"/>
  <c r="AP374" i="1"/>
  <c r="K374" i="6"/>
  <c r="AO374" i="1"/>
  <c r="AQ374" i="1"/>
  <c r="AT374" i="1"/>
  <c r="AU374" i="1"/>
  <c r="AS374" i="1"/>
  <c r="AV374" i="1"/>
  <c r="L374" i="6"/>
  <c r="A273" i="1"/>
  <c r="AT272" i="1"/>
  <c r="AS272" i="1"/>
  <c r="AP272" i="1"/>
  <c r="AU272" i="1"/>
  <c r="AR272" i="1"/>
  <c r="AV272" i="1"/>
  <c r="AQ272" i="1"/>
  <c r="AO272" i="1"/>
  <c r="K272" i="6"/>
  <c r="L272" i="6"/>
  <c r="AQ177" i="1"/>
  <c r="A178" i="1"/>
  <c r="AV177" i="1"/>
  <c r="AR177" i="1"/>
  <c r="AP177" i="1"/>
  <c r="AU177" i="1"/>
  <c r="AO177" i="1"/>
  <c r="AS177" i="1"/>
  <c r="AT177" i="1"/>
  <c r="L177" i="6"/>
  <c r="K177" i="6"/>
  <c r="AR460" i="1"/>
  <c r="AT460" i="1"/>
  <c r="A461" i="1"/>
  <c r="K460" i="6"/>
  <c r="AS460" i="1"/>
  <c r="AQ460" i="1"/>
  <c r="AO460" i="1"/>
  <c r="AP460" i="1"/>
  <c r="AU460" i="1"/>
  <c r="AV460" i="1"/>
  <c r="L460" i="6"/>
  <c r="N468" i="6"/>
  <c r="O469" i="6"/>
  <c r="N469" i="6"/>
  <c r="N467" i="6"/>
  <c r="AS396" i="1"/>
  <c r="AT396" i="1"/>
  <c r="AR396" i="1"/>
  <c r="AQ396" i="1"/>
  <c r="A397" i="1"/>
  <c r="AV396" i="1"/>
  <c r="AU396" i="1"/>
  <c r="AO396" i="1"/>
  <c r="L396" i="6"/>
  <c r="AP396" i="1"/>
  <c r="K396" i="6"/>
  <c r="O404" i="6"/>
  <c r="N404" i="6"/>
  <c r="AR450" i="1"/>
  <c r="AS450" i="1"/>
  <c r="AO450" i="1"/>
  <c r="AV450" i="1"/>
  <c r="AT450" i="1"/>
  <c r="A451" i="1"/>
  <c r="O459" i="6"/>
  <c r="N459" i="6"/>
  <c r="L450" i="6"/>
  <c r="K450" i="6"/>
  <c r="AQ450" i="1"/>
  <c r="AU450" i="1"/>
  <c r="AP450" i="1"/>
  <c r="AS338" i="1"/>
  <c r="A339" i="1"/>
  <c r="AR338" i="1"/>
  <c r="AT338" i="1"/>
  <c r="AP338" i="1"/>
  <c r="L338" i="6"/>
  <c r="AO338" i="1"/>
  <c r="AU338" i="1"/>
  <c r="AQ338" i="1"/>
  <c r="K338" i="6"/>
  <c r="AV338" i="1"/>
  <c r="A488" i="1"/>
  <c r="AS487" i="1"/>
  <c r="L487" i="6"/>
  <c r="AP487" i="1"/>
  <c r="AO487" i="1"/>
  <c r="K487" i="6"/>
  <c r="AR487" i="1"/>
  <c r="AT487" i="1"/>
  <c r="AQ487" i="1"/>
  <c r="AV487" i="1"/>
  <c r="AU487" i="1"/>
  <c r="AT471" i="1"/>
  <c r="AR471" i="1"/>
  <c r="AO471" i="1"/>
  <c r="AV471" i="1"/>
  <c r="AP471" i="1"/>
  <c r="A472" i="1"/>
  <c r="AU471" i="1"/>
  <c r="L471" i="6"/>
  <c r="AS471" i="1"/>
  <c r="AQ471" i="1"/>
  <c r="K471" i="6"/>
  <c r="AR455" i="1"/>
  <c r="AO455" i="1"/>
  <c r="AV455" i="1"/>
  <c r="A456" i="1"/>
  <c r="AP455" i="1"/>
  <c r="AT455" i="1"/>
  <c r="AU455" i="1"/>
  <c r="AS455" i="1"/>
  <c r="L455" i="6"/>
  <c r="K455" i="6"/>
  <c r="AQ455" i="1"/>
  <c r="N464" i="6"/>
  <c r="O464" i="6"/>
  <c r="AS391" i="1"/>
  <c r="AP391" i="1"/>
  <c r="A392" i="1"/>
  <c r="AR391" i="1"/>
  <c r="AT391" i="1"/>
  <c r="AV391" i="1"/>
  <c r="AO391" i="1"/>
  <c r="AQ391" i="1"/>
  <c r="K391" i="6"/>
  <c r="L391" i="6"/>
  <c r="AU391" i="1"/>
  <c r="O400" i="6"/>
  <c r="N400" i="6"/>
  <c r="AS440" i="1"/>
  <c r="A441" i="1"/>
  <c r="AP440" i="1"/>
  <c r="AT440" i="1"/>
  <c r="AO440" i="1"/>
  <c r="AR440" i="1"/>
  <c r="AV440" i="1"/>
  <c r="AQ440" i="1"/>
  <c r="L440" i="6"/>
  <c r="K440" i="6"/>
  <c r="AU440" i="1"/>
  <c r="AR408" i="1"/>
  <c r="AP408" i="1"/>
  <c r="AT408" i="1"/>
  <c r="AU408" i="1"/>
  <c r="AS408" i="1"/>
  <c r="L408" i="6"/>
  <c r="A409" i="1"/>
  <c r="AV408" i="1"/>
  <c r="K408" i="6"/>
  <c r="AO408" i="1"/>
  <c r="AQ408" i="1"/>
  <c r="AS341" i="1"/>
  <c r="AT341" i="1"/>
  <c r="AR341" i="1"/>
  <c r="AP341" i="1"/>
  <c r="A342" i="1"/>
  <c r="AV341" i="1"/>
  <c r="AQ341" i="1"/>
  <c r="AO341" i="1"/>
  <c r="AU341" i="1"/>
  <c r="L341" i="6"/>
  <c r="K341" i="6"/>
  <c r="AP483" i="1"/>
  <c r="AT483" i="1"/>
  <c r="AV483" i="1"/>
  <c r="AO483" i="1"/>
  <c r="AS483" i="1"/>
  <c r="A484" i="1"/>
  <c r="L483" i="6"/>
  <c r="AR483" i="1"/>
  <c r="K483" i="6"/>
  <c r="AU483" i="1"/>
  <c r="AQ483" i="1"/>
  <c r="A420" i="1"/>
  <c r="AT419" i="1"/>
  <c r="AR419" i="1"/>
  <c r="AV419" i="1"/>
  <c r="AS419" i="1"/>
  <c r="AO419" i="1"/>
  <c r="AU419" i="1"/>
  <c r="N428" i="6"/>
  <c r="AQ419" i="1"/>
  <c r="L419" i="6"/>
  <c r="AP419" i="1"/>
  <c r="K419" i="6"/>
  <c r="O428" i="6"/>
  <c r="AR387" i="1"/>
  <c r="A388" i="1"/>
  <c r="AV387" i="1"/>
  <c r="AQ387" i="1"/>
  <c r="AT387" i="1"/>
  <c r="N396" i="6"/>
  <c r="L387" i="6"/>
  <c r="AP387" i="1"/>
  <c r="K387" i="6"/>
  <c r="AS387" i="1"/>
  <c r="AO387" i="1"/>
  <c r="AU387" i="1"/>
  <c r="O396" i="6"/>
  <c r="AP129" i="1"/>
  <c r="AR129" i="1"/>
  <c r="AU129" i="1"/>
  <c r="AO129" i="1"/>
  <c r="AS129" i="1"/>
  <c r="AV129" i="1"/>
  <c r="AT129" i="1"/>
  <c r="A130" i="1"/>
  <c r="AQ129" i="1"/>
  <c r="K129" i="6"/>
  <c r="L129" i="6"/>
  <c r="O138" i="6"/>
  <c r="N138" i="6"/>
  <c r="AV414" i="1"/>
  <c r="AS414" i="1"/>
  <c r="A415" i="1"/>
  <c r="AT414" i="1"/>
  <c r="AR414" i="1"/>
  <c r="L414" i="6"/>
  <c r="AQ414" i="1"/>
  <c r="K414" i="6"/>
  <c r="AO414" i="1"/>
  <c r="AP414" i="1"/>
  <c r="AU414" i="1"/>
  <c r="AV468" i="1"/>
  <c r="AT468" i="1"/>
  <c r="L468" i="6"/>
  <c r="AP468" i="1"/>
  <c r="AO468" i="1"/>
  <c r="K468" i="6"/>
  <c r="AR468" i="1"/>
  <c r="AQ468" i="1"/>
  <c r="A469" i="1"/>
  <c r="AS468" i="1"/>
  <c r="AU468" i="1"/>
  <c r="O403" i="6"/>
  <c r="AJ504" i="1"/>
  <c r="AK504" i="1" s="1"/>
  <c r="AL504" i="1" s="1"/>
  <c r="AM504" i="1" s="1"/>
  <c r="AY504" i="1" s="1"/>
  <c r="AF504" i="1"/>
  <c r="AG504" i="1"/>
  <c r="AH504" i="1"/>
  <c r="AJ495" i="1"/>
  <c r="AK495" i="1" s="1"/>
  <c r="AL495" i="1" s="1"/>
  <c r="AM495" i="1" s="1"/>
  <c r="AG495" i="1"/>
  <c r="AH495" i="1"/>
  <c r="AY495" i="1"/>
  <c r="AF495" i="1"/>
  <c r="AJ329" i="1"/>
  <c r="AK329" i="1" s="1"/>
  <c r="AL329" i="1" s="1"/>
  <c r="AM329" i="1" s="1"/>
  <c r="AH329" i="1"/>
  <c r="AF329" i="1"/>
  <c r="AY329" i="1"/>
  <c r="AG329" i="1"/>
  <c r="AS258" i="1"/>
  <c r="AP258" i="1"/>
  <c r="AT258" i="1"/>
  <c r="K258" i="6"/>
  <c r="AV258" i="1"/>
  <c r="A259" i="1"/>
  <c r="L258" i="6"/>
  <c r="AQ258" i="1"/>
  <c r="AR258" i="1"/>
  <c r="AO258" i="1"/>
  <c r="AU258" i="1"/>
  <c r="AT274" i="1"/>
  <c r="AS274" i="1"/>
  <c r="A275" i="1"/>
  <c r="AR274" i="1"/>
  <c r="AO274" i="1"/>
  <c r="L274" i="6"/>
  <c r="K274" i="6"/>
  <c r="AU274" i="1"/>
  <c r="AP274" i="1"/>
  <c r="AV274" i="1"/>
  <c r="AQ274" i="1"/>
  <c r="AO318" i="1"/>
  <c r="AU318" i="1"/>
  <c r="AS318" i="1"/>
  <c r="AV318" i="1"/>
  <c r="AQ318" i="1"/>
  <c r="AR318" i="1"/>
  <c r="K318" i="6"/>
  <c r="A319" i="1"/>
  <c r="AP318" i="1"/>
  <c r="L318" i="6"/>
  <c r="AT318" i="1"/>
  <c r="AT149" i="1"/>
  <c r="AS149" i="1"/>
  <c r="AP149" i="1"/>
  <c r="AV149" i="1"/>
  <c r="AO149" i="1"/>
  <c r="A150" i="1"/>
  <c r="AQ149" i="1"/>
  <c r="AR149" i="1"/>
  <c r="AU149" i="1"/>
  <c r="L149" i="6"/>
  <c r="K149" i="6"/>
  <c r="AR228" i="1"/>
  <c r="A229" i="1"/>
  <c r="AP228" i="1"/>
  <c r="AV228" i="1"/>
  <c r="AQ228" i="1"/>
  <c r="AS228" i="1"/>
  <c r="AU228" i="1"/>
  <c r="AO228" i="1"/>
  <c r="K228" i="6"/>
  <c r="AT228" i="1"/>
  <c r="BC228" i="1" s="1"/>
  <c r="BD228" i="1" s="1"/>
  <c r="L228" i="6"/>
  <c r="AN179" i="1"/>
  <c r="O181" i="6" s="1"/>
  <c r="AP218" i="1"/>
  <c r="AV218" i="1"/>
  <c r="AS218" i="1"/>
  <c r="AU218" i="1"/>
  <c r="AO218" i="1"/>
  <c r="AR218" i="1"/>
  <c r="AQ218" i="1"/>
  <c r="AT218" i="1"/>
  <c r="A219" i="1"/>
  <c r="L218" i="6"/>
  <c r="K218" i="6"/>
  <c r="AT365" i="1"/>
  <c r="AR365" i="1"/>
  <c r="AS365" i="1"/>
  <c r="AO365" i="1"/>
  <c r="AP365" i="1"/>
  <c r="K365" i="6"/>
  <c r="AV365" i="1"/>
  <c r="AU365" i="1"/>
  <c r="L365" i="6"/>
  <c r="AQ365" i="1"/>
  <c r="AP233" i="1"/>
  <c r="AU233" i="1"/>
  <c r="A234" i="1"/>
  <c r="AS233" i="1"/>
  <c r="AR233" i="1"/>
  <c r="AT233" i="1"/>
  <c r="AV233" i="1"/>
  <c r="AQ233" i="1"/>
  <c r="AO233" i="1"/>
  <c r="L233" i="6"/>
  <c r="K233" i="6"/>
  <c r="AR475" i="1"/>
  <c r="AS475" i="1"/>
  <c r="A476" i="1"/>
  <c r="AP475" i="1"/>
  <c r="AV475" i="1"/>
  <c r="AT475" i="1"/>
  <c r="BC475" i="1" s="1"/>
  <c r="BD475" i="1" s="1"/>
  <c r="AO475" i="1"/>
  <c r="K475" i="6"/>
  <c r="AU475" i="1"/>
  <c r="AQ475" i="1"/>
  <c r="L475" i="6"/>
  <c r="O484" i="6"/>
  <c r="AP443" i="1"/>
  <c r="AV443" i="1"/>
  <c r="AT443" i="1"/>
  <c r="AR443" i="1"/>
  <c r="AQ443" i="1"/>
  <c r="AO443" i="1"/>
  <c r="L443" i="6"/>
  <c r="AS443" i="1"/>
  <c r="K443" i="6"/>
  <c r="A444" i="1"/>
  <c r="AU443" i="1"/>
  <c r="AP411" i="1"/>
  <c r="AV411" i="1"/>
  <c r="AS411" i="1"/>
  <c r="AO411" i="1"/>
  <c r="A412" i="1"/>
  <c r="AT411" i="1"/>
  <c r="L411" i="6"/>
  <c r="K411" i="6"/>
  <c r="AR411" i="1"/>
  <c r="AQ411" i="1"/>
  <c r="AU411" i="1"/>
  <c r="AN347" i="1"/>
  <c r="AP331" i="1"/>
  <c r="AT331" i="1"/>
  <c r="AQ331" i="1"/>
  <c r="AS331" i="1"/>
  <c r="L331" i="6"/>
  <c r="AV331" i="1"/>
  <c r="AO331" i="1"/>
  <c r="K331" i="6"/>
  <c r="A332" i="1"/>
  <c r="AR331" i="1"/>
  <c r="AU331" i="1"/>
  <c r="AO428" i="1"/>
  <c r="AP428" i="1"/>
  <c r="AR428" i="1"/>
  <c r="AV428" i="1"/>
  <c r="A429" i="1"/>
  <c r="AS428" i="1"/>
  <c r="AT428" i="1"/>
  <c r="AQ428" i="1"/>
  <c r="AU428" i="1"/>
  <c r="L428" i="6"/>
  <c r="K428" i="6"/>
  <c r="AO332" i="1"/>
  <c r="AT332" i="1"/>
  <c r="AV332" i="1"/>
  <c r="AU332" i="1"/>
  <c r="AP332" i="1"/>
  <c r="AS332" i="1"/>
  <c r="L332" i="6"/>
  <c r="A333" i="1"/>
  <c r="K332" i="6"/>
  <c r="AR332" i="1"/>
  <c r="AQ332" i="1"/>
  <c r="A253" i="1"/>
  <c r="AO252" i="1"/>
  <c r="K252" i="6"/>
  <c r="AT252" i="1"/>
  <c r="AV252" i="1"/>
  <c r="L252" i="6"/>
  <c r="AR252" i="1"/>
  <c r="AP252" i="1"/>
  <c r="AQ252" i="1"/>
  <c r="AU252" i="1"/>
  <c r="AS252" i="1"/>
  <c r="AE269" i="1"/>
  <c r="AD269" i="1"/>
  <c r="AE317" i="1"/>
  <c r="AD317" i="1"/>
  <c r="AE496" i="1"/>
  <c r="AD496" i="1"/>
  <c r="AN160" i="1"/>
  <c r="N167" i="6" s="1"/>
  <c r="AR226" i="1"/>
  <c r="AV226" i="1"/>
  <c r="AP226" i="1"/>
  <c r="AT226" i="1"/>
  <c r="BC226" i="1" s="1"/>
  <c r="BD226" i="1" s="1"/>
  <c r="AO226" i="1"/>
  <c r="AS226" i="1"/>
  <c r="AU226" i="1"/>
  <c r="AQ226" i="1"/>
  <c r="A227" i="1"/>
  <c r="N235" i="6"/>
  <c r="K226" i="6"/>
  <c r="O235" i="6"/>
  <c r="L226" i="6"/>
  <c r="AJ241" i="1"/>
  <c r="AK241" i="1" s="1"/>
  <c r="AL241" i="1" s="1"/>
  <c r="AM241" i="1" s="1"/>
  <c r="AY241" i="1" s="1"/>
  <c r="AH241" i="1"/>
  <c r="AF241" i="1"/>
  <c r="AG241" i="1"/>
  <c r="AV482" i="1"/>
  <c r="AS482" i="1"/>
  <c r="A483" i="1"/>
  <c r="AT482" i="1"/>
  <c r="AP482" i="1"/>
  <c r="AO482" i="1"/>
  <c r="K482" i="6"/>
  <c r="AU482" i="1"/>
  <c r="AR482" i="1"/>
  <c r="AQ482" i="1"/>
  <c r="L482" i="6"/>
  <c r="AR434" i="1"/>
  <c r="AV434" i="1"/>
  <c r="AS434" i="1"/>
  <c r="AP434" i="1"/>
  <c r="AQ434" i="1"/>
  <c r="AT434" i="1"/>
  <c r="AO434" i="1"/>
  <c r="AU434" i="1"/>
  <c r="L434" i="6"/>
  <c r="K434" i="6"/>
  <c r="A403" i="1"/>
  <c r="AT402" i="1"/>
  <c r="L402" i="6"/>
  <c r="K402" i="6"/>
  <c r="AU402" i="1"/>
  <c r="AO402" i="1"/>
  <c r="AQ402" i="1"/>
  <c r="AN473" i="1"/>
  <c r="O479" i="6" s="1"/>
  <c r="AS361" i="1"/>
  <c r="AP361" i="1"/>
  <c r="A362" i="1"/>
  <c r="AT361" i="1"/>
  <c r="AQ361" i="1"/>
  <c r="AO361" i="1"/>
  <c r="L361" i="6"/>
  <c r="AU361" i="1"/>
  <c r="K361" i="6"/>
  <c r="AR361" i="1"/>
  <c r="AV361" i="1"/>
  <c r="O370" i="6"/>
  <c r="AE492" i="1"/>
  <c r="AD492" i="1"/>
  <c r="AT144" i="1"/>
  <c r="AU144" i="1"/>
  <c r="AO144" i="1"/>
  <c r="AP144" i="1"/>
  <c r="AQ144" i="1"/>
  <c r="A145" i="1"/>
  <c r="AV144" i="1"/>
  <c r="AS144" i="1"/>
  <c r="AR144" i="1"/>
  <c r="K144" i="6"/>
  <c r="L144" i="6"/>
  <c r="AU145" i="1"/>
  <c r="A146" i="1"/>
  <c r="AS145" i="1"/>
  <c r="AQ145" i="1"/>
  <c r="AV145" i="1"/>
  <c r="AO145" i="1"/>
  <c r="AR145" i="1"/>
  <c r="AP145" i="1"/>
  <c r="AT145" i="1"/>
  <c r="BC145" i="1" s="1"/>
  <c r="BD145" i="1" s="1"/>
  <c r="K145" i="6"/>
  <c r="L145" i="6"/>
  <c r="AN289" i="1"/>
  <c r="AN376" i="1"/>
  <c r="K166" i="6"/>
  <c r="AO166" i="1"/>
  <c r="AV166" i="1"/>
  <c r="AT166" i="1"/>
  <c r="L166" i="6"/>
  <c r="A167" i="1"/>
  <c r="AR166" i="1"/>
  <c r="AU166" i="1"/>
  <c r="AS166" i="1"/>
  <c r="AQ166" i="1"/>
  <c r="AP166" i="1"/>
  <c r="AN405" i="1"/>
  <c r="O407" i="6" s="1"/>
  <c r="AV312" i="1"/>
  <c r="K312" i="6"/>
  <c r="AR312" i="1"/>
  <c r="AP312" i="1"/>
  <c r="A313" i="1"/>
  <c r="AO312" i="1"/>
  <c r="AU312" i="1"/>
  <c r="AT312" i="1"/>
  <c r="L312" i="6"/>
  <c r="AQ312" i="1"/>
  <c r="AS312" i="1"/>
  <c r="AJ493" i="1"/>
  <c r="AK493" i="1" s="1"/>
  <c r="AL493" i="1" s="1"/>
  <c r="AM493" i="1" s="1"/>
  <c r="AY493" i="1" s="1"/>
  <c r="AF493" i="1"/>
  <c r="AH493" i="1"/>
  <c r="AG493" i="1"/>
  <c r="AT121" i="1"/>
  <c r="AP121" i="1"/>
  <c r="AO121" i="1"/>
  <c r="AV121" i="1"/>
  <c r="AR121" i="1"/>
  <c r="A122" i="1"/>
  <c r="AS121" i="1"/>
  <c r="AQ121" i="1"/>
  <c r="AU121" i="1"/>
  <c r="L121" i="6"/>
  <c r="K121" i="6"/>
  <c r="AQ138" i="1"/>
  <c r="AS138" i="1"/>
  <c r="A139" i="1"/>
  <c r="AU138" i="1"/>
  <c r="AP138" i="1"/>
  <c r="AR138" i="1"/>
  <c r="AV138" i="1"/>
  <c r="AO138" i="1"/>
  <c r="AT138" i="1"/>
  <c r="K138" i="6"/>
  <c r="L138" i="6"/>
  <c r="AS172" i="1"/>
  <c r="AR172" i="1"/>
  <c r="AU172" i="1"/>
  <c r="AV172" i="1"/>
  <c r="AT172" i="1"/>
  <c r="BC172" i="1" s="1"/>
  <c r="BD172" i="1" s="1"/>
  <c r="AP172" i="1"/>
  <c r="AQ172" i="1"/>
  <c r="AO172" i="1"/>
  <c r="A173" i="1"/>
  <c r="K172" i="6"/>
  <c r="L172" i="6"/>
  <c r="N181" i="6"/>
  <c r="AD152" i="1"/>
  <c r="AE152" i="1"/>
  <c r="AE190" i="1"/>
  <c r="AD190" i="1"/>
  <c r="AE302" i="1"/>
  <c r="AD302" i="1"/>
  <c r="AN279" i="1"/>
  <c r="AP322" i="1"/>
  <c r="AV322" i="1"/>
  <c r="AQ322" i="1"/>
  <c r="AT322" i="1"/>
  <c r="A323" i="1"/>
  <c r="AO322" i="1"/>
  <c r="L322" i="6"/>
  <c r="AS322" i="1"/>
  <c r="K322" i="6"/>
  <c r="AU322" i="1"/>
  <c r="AR322" i="1"/>
  <c r="AQ214" i="1"/>
  <c r="AS214" i="1"/>
  <c r="AT214" i="1"/>
  <c r="AV214" i="1"/>
  <c r="AR214" i="1"/>
  <c r="AU214" i="1"/>
  <c r="AO214" i="1"/>
  <c r="A215" i="1"/>
  <c r="AP214" i="1"/>
  <c r="K214" i="6"/>
  <c r="L214" i="6"/>
  <c r="AN197" i="1"/>
  <c r="AN273" i="1"/>
  <c r="AT162" i="1"/>
  <c r="A163" i="1"/>
  <c r="AS162" i="1"/>
  <c r="AO162" i="1"/>
  <c r="AU162" i="1"/>
  <c r="AR162" i="1"/>
  <c r="AV162" i="1"/>
  <c r="AP162" i="1"/>
  <c r="AQ162" i="1"/>
  <c r="K162" i="6"/>
  <c r="L162" i="6"/>
  <c r="L327" i="6"/>
  <c r="AS327" i="1"/>
  <c r="AP327" i="1"/>
  <c r="AU327" i="1"/>
  <c r="A328" i="1"/>
  <c r="AO327" i="1"/>
  <c r="AQ327" i="1"/>
  <c r="AR327" i="1"/>
  <c r="K327" i="6"/>
  <c r="AV327" i="1"/>
  <c r="AT327" i="1"/>
  <c r="AN334" i="1"/>
  <c r="O340" i="6" s="1"/>
  <c r="AN285" i="1"/>
  <c r="AE498" i="1"/>
  <c r="AD498" i="1"/>
  <c r="AP356" i="1"/>
  <c r="A357" i="1"/>
  <c r="AR356" i="1"/>
  <c r="AT356" i="1"/>
  <c r="AO356" i="1"/>
  <c r="AS356" i="1"/>
  <c r="AV356" i="1"/>
  <c r="AU356" i="1"/>
  <c r="AQ356" i="1"/>
  <c r="L356" i="6"/>
  <c r="K356" i="6"/>
  <c r="AJ195" i="1"/>
  <c r="AK195" i="1" s="1"/>
  <c r="AL195" i="1" s="1"/>
  <c r="AM195" i="1" s="1"/>
  <c r="AY195" i="1"/>
  <c r="AG195" i="1"/>
  <c r="AF195" i="1"/>
  <c r="AH195" i="1"/>
  <c r="AB18" i="1"/>
  <c r="AC18" i="1"/>
  <c r="AJ248" i="1"/>
  <c r="AK248" i="1" s="1"/>
  <c r="AL248" i="1" s="1"/>
  <c r="AM248" i="1" s="1"/>
  <c r="AY248" i="1" s="1"/>
  <c r="AF248" i="1"/>
  <c r="AG248" i="1"/>
  <c r="AH248" i="1"/>
  <c r="AB100" i="1"/>
  <c r="AC100" i="1"/>
  <c r="AE313" i="1"/>
  <c r="AD313" i="1"/>
  <c r="AB93" i="1"/>
  <c r="AC93" i="1"/>
  <c r="AJ142" i="1"/>
  <c r="AK142" i="1" s="1"/>
  <c r="AL142" i="1" s="1"/>
  <c r="AM142" i="1" s="1"/>
  <c r="AY142" i="1" s="1"/>
  <c r="AH142" i="1"/>
  <c r="AG142" i="1"/>
  <c r="AF142" i="1"/>
  <c r="AN237" i="1"/>
  <c r="AN182" i="1"/>
  <c r="AN447" i="1"/>
  <c r="O454" i="6" s="1"/>
  <c r="AN383" i="1"/>
  <c r="AN148" i="1"/>
  <c r="AN324" i="1"/>
  <c r="K255" i="6"/>
  <c r="AP255" i="1"/>
  <c r="AU255" i="1"/>
  <c r="AV255" i="1"/>
  <c r="AO255" i="1"/>
  <c r="AT255" i="1"/>
  <c r="AS255" i="1"/>
  <c r="A256" i="1"/>
  <c r="L255" i="6"/>
  <c r="AQ255" i="1"/>
  <c r="AR255" i="1"/>
  <c r="K315" i="6"/>
  <c r="AP315" i="1"/>
  <c r="AO315" i="1"/>
  <c r="AQ315" i="1"/>
  <c r="A316" i="1"/>
  <c r="AR315" i="1"/>
  <c r="AU315" i="1"/>
  <c r="AV315" i="1"/>
  <c r="L315" i="6"/>
  <c r="AS315" i="1"/>
  <c r="AT315" i="1"/>
  <c r="AB32" i="1"/>
  <c r="AC32" i="1"/>
  <c r="AE504" i="1"/>
  <c r="AD504" i="1"/>
  <c r="AE495" i="1"/>
  <c r="AD495" i="1"/>
  <c r="AD329" i="1"/>
  <c r="AN329" i="1" s="1"/>
  <c r="AE329" i="1"/>
  <c r="AO490" i="1"/>
  <c r="AT490" i="1"/>
  <c r="AP490" i="1"/>
  <c r="A491" i="1"/>
  <c r="AV490" i="1"/>
  <c r="AU490" i="1"/>
  <c r="AR490" i="1"/>
  <c r="L490" i="6"/>
  <c r="AS490" i="1"/>
  <c r="K490" i="6"/>
  <c r="AQ490" i="1"/>
  <c r="AV458" i="1"/>
  <c r="A459" i="1"/>
  <c r="AS458" i="1"/>
  <c r="AO458" i="1"/>
  <c r="AR458" i="1"/>
  <c r="AT458" i="1"/>
  <c r="AU458" i="1"/>
  <c r="AQ458" i="1"/>
  <c r="L458" i="6"/>
  <c r="AP458" i="1"/>
  <c r="K458" i="6"/>
  <c r="O467" i="6"/>
  <c r="AR426" i="1"/>
  <c r="AO426" i="1"/>
  <c r="A427" i="1"/>
  <c r="K426" i="6"/>
  <c r="AV426" i="1"/>
  <c r="AU426" i="1"/>
  <c r="AP426" i="1"/>
  <c r="AT426" i="1"/>
  <c r="AQ426" i="1"/>
  <c r="AS426" i="1"/>
  <c r="L426" i="6"/>
  <c r="N435" i="6"/>
  <c r="O435" i="6"/>
  <c r="AP394" i="1"/>
  <c r="A395" i="1"/>
  <c r="AV394" i="1"/>
  <c r="AR394" i="1"/>
  <c r="AS394" i="1"/>
  <c r="AO394" i="1"/>
  <c r="K394" i="6"/>
  <c r="AU394" i="1"/>
  <c r="AQ394" i="1"/>
  <c r="AT394" i="1"/>
  <c r="L394" i="6"/>
  <c r="AS362" i="1"/>
  <c r="AQ362" i="1"/>
  <c r="A363" i="1"/>
  <c r="AT362" i="1"/>
  <c r="L362" i="6"/>
  <c r="AR362" i="1"/>
  <c r="AP362" i="1"/>
  <c r="AV362" i="1"/>
  <c r="K362" i="6"/>
  <c r="AO362" i="1"/>
  <c r="AU362" i="1"/>
  <c r="AO296" i="1"/>
  <c r="AU296" i="1"/>
  <c r="AT296" i="1"/>
  <c r="K296" i="6"/>
  <c r="AQ296" i="1"/>
  <c r="AS296" i="1"/>
  <c r="AV296" i="1"/>
  <c r="AR296" i="1"/>
  <c r="AP296" i="1"/>
  <c r="L296" i="6"/>
  <c r="A297" i="1"/>
  <c r="AV465" i="1"/>
  <c r="A466" i="1"/>
  <c r="AT465" i="1"/>
  <c r="L465" i="6"/>
  <c r="AO465" i="1"/>
  <c r="AR465" i="1"/>
  <c r="AU465" i="1"/>
  <c r="AS465" i="1"/>
  <c r="K465" i="6"/>
  <c r="AP465" i="1"/>
  <c r="AQ465" i="1"/>
  <c r="AV433" i="1"/>
  <c r="AP433" i="1"/>
  <c r="A434" i="1"/>
  <c r="AO433" i="1"/>
  <c r="AT433" i="1"/>
  <c r="AS433" i="1"/>
  <c r="AR433" i="1"/>
  <c r="AQ433" i="1"/>
  <c r="K433" i="6"/>
  <c r="L433" i="6"/>
  <c r="AU433" i="1"/>
  <c r="AV401" i="1"/>
  <c r="AR401" i="1"/>
  <c r="AT401" i="1"/>
  <c r="AU401" i="1"/>
  <c r="A402" i="1"/>
  <c r="AS401" i="1"/>
  <c r="L401" i="6"/>
  <c r="AP401" i="1"/>
  <c r="K401" i="6"/>
  <c r="AO401" i="1"/>
  <c r="AQ401" i="1"/>
  <c r="O410" i="6"/>
  <c r="N410" i="6"/>
  <c r="AP369" i="1"/>
  <c r="K369" i="6"/>
  <c r="K310" i="6"/>
  <c r="AV310" i="1"/>
  <c r="AT310" i="1"/>
  <c r="AP310" i="1"/>
  <c r="AU310" i="1"/>
  <c r="AS310" i="1"/>
  <c r="AO310" i="1"/>
  <c r="AQ310" i="1"/>
  <c r="AR310" i="1"/>
  <c r="L310" i="6"/>
  <c r="A311" i="1"/>
  <c r="AT210" i="1"/>
  <c r="AQ210" i="1"/>
  <c r="AR210" i="1"/>
  <c r="AP210" i="1"/>
  <c r="AV210" i="1"/>
  <c r="AU210" i="1"/>
  <c r="A211" i="1"/>
  <c r="AO210" i="1"/>
  <c r="AS210" i="1"/>
  <c r="O219" i="6"/>
  <c r="K210" i="6"/>
  <c r="N219" i="6"/>
  <c r="L210" i="6"/>
  <c r="AS276" i="1"/>
  <c r="A277" i="1"/>
  <c r="AT276" i="1"/>
  <c r="AR276" i="1"/>
  <c r="K276" i="6"/>
  <c r="L276" i="6"/>
  <c r="AV276" i="1"/>
  <c r="AO276" i="1"/>
  <c r="AP276" i="1"/>
  <c r="AU276" i="1"/>
  <c r="N285" i="6"/>
  <c r="O285" i="6"/>
  <c r="AQ276" i="1"/>
  <c r="AT464" i="1"/>
  <c r="AO464" i="1"/>
  <c r="AS464" i="1"/>
  <c r="AU464" i="1"/>
  <c r="AV464" i="1"/>
  <c r="K464" i="6"/>
  <c r="AP464" i="1"/>
  <c r="AR464" i="1"/>
  <c r="AQ464" i="1"/>
  <c r="A465" i="1"/>
  <c r="L464" i="6"/>
  <c r="AO432" i="1"/>
  <c r="A433" i="1"/>
  <c r="AV432" i="1"/>
  <c r="AT432" i="1"/>
  <c r="AS432" i="1"/>
  <c r="AP432" i="1"/>
  <c r="AR432" i="1"/>
  <c r="K432" i="6"/>
  <c r="AU432" i="1"/>
  <c r="L432" i="6"/>
  <c r="AQ432" i="1"/>
  <c r="AV400" i="1"/>
  <c r="A401" i="1"/>
  <c r="AR400" i="1"/>
  <c r="AQ400" i="1"/>
  <c r="N409" i="6"/>
  <c r="AO400" i="1"/>
  <c r="L400" i="6"/>
  <c r="AS400" i="1"/>
  <c r="AT400" i="1"/>
  <c r="BC400" i="1" s="1"/>
  <c r="BD400" i="1" s="1"/>
  <c r="K400" i="6"/>
  <c r="AP400" i="1"/>
  <c r="AU400" i="1"/>
  <c r="O409" i="6"/>
  <c r="AP368" i="1"/>
  <c r="AS368" i="1"/>
  <c r="AR368" i="1"/>
  <c r="AO368" i="1"/>
  <c r="A369" i="1"/>
  <c r="AT368" i="1"/>
  <c r="K368" i="6"/>
  <c r="AV368" i="1"/>
  <c r="AU368" i="1"/>
  <c r="AQ368" i="1"/>
  <c r="L368" i="6"/>
  <c r="AJ253" i="1"/>
  <c r="AK253" i="1" s="1"/>
  <c r="AL253" i="1" s="1"/>
  <c r="AM253" i="1" s="1"/>
  <c r="AH253" i="1"/>
  <c r="AG253" i="1"/>
  <c r="AF253" i="1"/>
  <c r="AY253" i="1"/>
  <c r="AR477" i="1"/>
  <c r="AS477" i="1"/>
  <c r="AT477" i="1"/>
  <c r="L477" i="6"/>
  <c r="AO477" i="1"/>
  <c r="AV477" i="1"/>
  <c r="K477" i="6"/>
  <c r="A478" i="1"/>
  <c r="AU477" i="1"/>
  <c r="AP477" i="1"/>
  <c r="AQ477" i="1"/>
  <c r="AO445" i="1"/>
  <c r="AS445" i="1"/>
  <c r="AT445" i="1"/>
  <c r="AV445" i="1"/>
  <c r="AR445" i="1"/>
  <c r="A446" i="1"/>
  <c r="L445" i="6"/>
  <c r="K445" i="6"/>
  <c r="AP445" i="1"/>
  <c r="AQ445" i="1"/>
  <c r="AU445" i="1"/>
  <c r="AR413" i="1"/>
  <c r="AT413" i="1"/>
  <c r="AV413" i="1"/>
  <c r="AU413" i="1"/>
  <c r="AS413" i="1"/>
  <c r="AO413" i="1"/>
  <c r="AQ413" i="1"/>
  <c r="AP413" i="1"/>
  <c r="L413" i="6"/>
  <c r="A414" i="1"/>
  <c r="K413" i="6"/>
  <c r="AP381" i="1"/>
  <c r="AT381" i="1"/>
  <c r="AR381" i="1"/>
  <c r="A382" i="1"/>
  <c r="AS381" i="1"/>
  <c r="L381" i="6"/>
  <c r="AV381" i="1"/>
  <c r="K381" i="6"/>
  <c r="AO381" i="1"/>
  <c r="AU381" i="1"/>
  <c r="AQ381" i="1"/>
  <c r="AT147" i="1"/>
  <c r="AR147" i="1"/>
  <c r="A148" i="1"/>
  <c r="AQ147" i="1"/>
  <c r="AS147" i="1"/>
  <c r="AP147" i="1"/>
  <c r="AO147" i="1"/>
  <c r="AU147" i="1"/>
  <c r="AV147" i="1"/>
  <c r="K147" i="6"/>
  <c r="L147" i="6"/>
  <c r="AQ208" i="1"/>
  <c r="A209" i="1"/>
  <c r="AS208" i="1"/>
  <c r="AV208" i="1"/>
  <c r="AT208" i="1"/>
  <c r="BC208" i="1" s="1"/>
  <c r="BD208" i="1" s="1"/>
  <c r="AR208" i="1"/>
  <c r="AO208" i="1"/>
  <c r="AU208" i="1"/>
  <c r="AP208" i="1"/>
  <c r="N217" i="6"/>
  <c r="O217" i="6"/>
  <c r="L208" i="6"/>
  <c r="K208" i="6"/>
  <c r="AP363" i="1"/>
  <c r="AS363" i="1"/>
  <c r="A364" i="1"/>
  <c r="AR363" i="1"/>
  <c r="L363" i="6"/>
  <c r="AV363" i="1"/>
  <c r="K363" i="6"/>
  <c r="AU363" i="1"/>
  <c r="AT363" i="1"/>
  <c r="AQ363" i="1"/>
  <c r="AO363" i="1"/>
  <c r="AR364" i="1"/>
  <c r="A365" i="1"/>
  <c r="AS364" i="1"/>
  <c r="AT364" i="1"/>
  <c r="AO364" i="1"/>
  <c r="AP364" i="1"/>
  <c r="K364" i="6"/>
  <c r="AU364" i="1"/>
  <c r="L364" i="6"/>
  <c r="AQ364" i="1"/>
  <c r="AV364" i="1"/>
  <c r="AJ321" i="1"/>
  <c r="AK321" i="1" s="1"/>
  <c r="AL321" i="1" s="1"/>
  <c r="AM321" i="1" s="1"/>
  <c r="AF321" i="1"/>
  <c r="AH321" i="1"/>
  <c r="AY321" i="1"/>
  <c r="AG321" i="1"/>
  <c r="AJ126" i="1"/>
  <c r="AK126" i="1" s="1"/>
  <c r="AL126" i="1" s="1"/>
  <c r="AM126" i="1" s="1"/>
  <c r="AH126" i="1"/>
  <c r="AG126" i="1"/>
  <c r="AF126" i="1"/>
  <c r="AY126" i="1"/>
  <c r="AJ141" i="1"/>
  <c r="AK141" i="1" s="1"/>
  <c r="AL141" i="1" s="1"/>
  <c r="AM141" i="1" s="1"/>
  <c r="AG141" i="1"/>
  <c r="AF141" i="1"/>
  <c r="AY141" i="1"/>
  <c r="AH141" i="1"/>
  <c r="AJ325" i="1"/>
  <c r="AK325" i="1" s="1"/>
  <c r="AL325" i="1" s="1"/>
  <c r="AM325" i="1" s="1"/>
  <c r="AH325" i="1"/>
  <c r="AY325" i="1"/>
  <c r="AF325" i="1"/>
  <c r="AG325" i="1"/>
  <c r="AR263" i="1"/>
  <c r="AV263" i="1"/>
  <c r="AP263" i="1"/>
  <c r="AT263" i="1"/>
  <c r="AU263" i="1"/>
  <c r="A264" i="1"/>
  <c r="AQ263" i="1"/>
  <c r="AS263" i="1"/>
  <c r="AO263" i="1"/>
  <c r="K263" i="6"/>
  <c r="L263" i="6"/>
  <c r="AE241" i="1"/>
  <c r="AD241" i="1"/>
  <c r="AN241" i="1" s="1"/>
  <c r="AR466" i="1"/>
  <c r="AU466" i="1"/>
  <c r="BC466" i="1" s="1"/>
  <c r="BD466" i="1" s="1"/>
  <c r="L466" i="6"/>
  <c r="AQ466" i="1"/>
  <c r="AP466" i="1"/>
  <c r="AS457" i="1"/>
  <c r="AP457" i="1"/>
  <c r="AT457" i="1"/>
  <c r="A458" i="1"/>
  <c r="AV457" i="1"/>
  <c r="N466" i="6"/>
  <c r="L457" i="6"/>
  <c r="K457" i="6"/>
  <c r="AR457" i="1"/>
  <c r="AU457" i="1"/>
  <c r="AO457" i="1"/>
  <c r="AQ457" i="1"/>
  <c r="O466" i="6"/>
  <c r="AJ189" i="1"/>
  <c r="AK189" i="1" s="1"/>
  <c r="AL189" i="1" s="1"/>
  <c r="AM189" i="1" s="1"/>
  <c r="AY189" i="1" s="1"/>
  <c r="AF189" i="1"/>
  <c r="AH189" i="1"/>
  <c r="AG189" i="1"/>
  <c r="A134" i="1"/>
  <c r="AT133" i="1"/>
  <c r="AU133" i="1"/>
  <c r="AR133" i="1"/>
  <c r="AS133" i="1"/>
  <c r="AP133" i="1"/>
  <c r="AO133" i="1"/>
  <c r="AV133" i="1"/>
  <c r="AQ133" i="1"/>
  <c r="K133" i="6"/>
  <c r="L133" i="6"/>
  <c r="AP323" i="1"/>
  <c r="A324" i="1"/>
  <c r="AV323" i="1"/>
  <c r="AT323" i="1"/>
  <c r="AS323" i="1"/>
  <c r="AR323" i="1"/>
  <c r="AU323" i="1"/>
  <c r="AQ323" i="1"/>
  <c r="AO323" i="1"/>
  <c r="L323" i="6"/>
  <c r="K323" i="6"/>
  <c r="AS120" i="1"/>
  <c r="AU120" i="1"/>
  <c r="AQ120" i="1"/>
  <c r="AP120" i="1"/>
  <c r="AV120" i="1"/>
  <c r="AT120" i="1"/>
  <c r="AO120" i="1"/>
  <c r="AR120" i="1"/>
  <c r="A121" i="1"/>
  <c r="K120" i="6"/>
  <c r="L120" i="6"/>
  <c r="AJ198" i="1"/>
  <c r="AK198" i="1" s="1"/>
  <c r="AL198" i="1" s="1"/>
  <c r="AM198" i="1" s="1"/>
  <c r="AH198" i="1"/>
  <c r="AG198" i="1"/>
  <c r="AY198" i="1"/>
  <c r="AF198" i="1"/>
  <c r="AP301" i="1"/>
  <c r="AQ301" i="1"/>
  <c r="AR301" i="1"/>
  <c r="AO301" i="1"/>
  <c r="L301" i="6"/>
  <c r="AV301" i="1"/>
  <c r="K301" i="6"/>
  <c r="AS301" i="1"/>
  <c r="A302" i="1"/>
  <c r="AU301" i="1"/>
  <c r="AT301" i="1"/>
  <c r="AR469" i="1"/>
  <c r="AQ469" i="1"/>
  <c r="AP469" i="1"/>
  <c r="L469" i="6"/>
  <c r="AV469" i="1"/>
  <c r="AS469" i="1"/>
  <c r="K469" i="6"/>
  <c r="AT469" i="1"/>
  <c r="A470" i="1"/>
  <c r="AU469" i="1"/>
  <c r="AO469" i="1"/>
  <c r="K304" i="6"/>
  <c r="AU304" i="1"/>
  <c r="AT304" i="1"/>
  <c r="AP304" i="1"/>
  <c r="L304" i="6"/>
  <c r="AS304" i="1"/>
  <c r="AO304" i="1"/>
  <c r="AV304" i="1"/>
  <c r="A305" i="1"/>
  <c r="AQ304" i="1"/>
  <c r="AR304" i="1"/>
  <c r="AE493" i="1"/>
  <c r="AD493" i="1"/>
  <c r="AQ239" i="1"/>
  <c r="AR239" i="1"/>
  <c r="AU239" i="1"/>
  <c r="AS239" i="1"/>
  <c r="L239" i="6"/>
  <c r="A240" i="1"/>
  <c r="AV239" i="1"/>
  <c r="AP239" i="1"/>
  <c r="K239" i="6"/>
  <c r="AT239" i="1"/>
  <c r="AO239" i="1"/>
  <c r="AB94" i="1"/>
  <c r="AC94" i="1"/>
  <c r="K298" i="6"/>
  <c r="AU298" i="1"/>
  <c r="AS298" i="1"/>
  <c r="AV298" i="1"/>
  <c r="AQ298" i="1"/>
  <c r="AR298" i="1"/>
  <c r="AP298" i="1"/>
  <c r="A299" i="1"/>
  <c r="AO298" i="1"/>
  <c r="L298" i="6"/>
  <c r="AT298" i="1"/>
  <c r="AJ503" i="1"/>
  <c r="AK503" i="1" s="1"/>
  <c r="AL503" i="1" s="1"/>
  <c r="AM503" i="1" s="1"/>
  <c r="AY503" i="1" s="1"/>
  <c r="AH503" i="1"/>
  <c r="AG503" i="1"/>
  <c r="AF503" i="1"/>
  <c r="AJ122" i="1"/>
  <c r="AK122" i="1" s="1"/>
  <c r="AL122" i="1" s="1"/>
  <c r="AM122" i="1" s="1"/>
  <c r="AY122" i="1" s="1"/>
  <c r="AH122" i="1"/>
  <c r="AG122" i="1"/>
  <c r="AF122" i="1"/>
  <c r="AT165" i="1"/>
  <c r="AU165" i="1"/>
  <c r="AP165" i="1"/>
  <c r="AO165" i="1"/>
  <c r="AQ165" i="1"/>
  <c r="A166" i="1"/>
  <c r="AR165" i="1"/>
  <c r="AV165" i="1"/>
  <c r="AS165" i="1"/>
  <c r="L165" i="6"/>
  <c r="K165" i="6"/>
  <c r="AT156" i="1"/>
  <c r="AP156" i="1"/>
  <c r="AV156" i="1"/>
  <c r="AU156" i="1"/>
  <c r="AS156" i="1"/>
  <c r="K156" i="6"/>
  <c r="AR156" i="1"/>
  <c r="AO156" i="1"/>
  <c r="L156" i="6"/>
  <c r="AQ156" i="1"/>
  <c r="A157" i="1"/>
  <c r="AP227" i="1"/>
  <c r="AS227" i="1"/>
  <c r="AQ227" i="1"/>
  <c r="AU227" i="1"/>
  <c r="A228" i="1"/>
  <c r="AV227" i="1"/>
  <c r="AR227" i="1"/>
  <c r="AT227" i="1"/>
  <c r="AO227" i="1"/>
  <c r="L227" i="6"/>
  <c r="K227" i="6"/>
  <c r="AS409" i="1"/>
  <c r="A410" i="1"/>
  <c r="AT409" i="1"/>
  <c r="AP409" i="1"/>
  <c r="AO409" i="1"/>
  <c r="K409" i="6"/>
  <c r="AV409" i="1"/>
  <c r="AU409" i="1"/>
  <c r="AQ409" i="1"/>
  <c r="AR409" i="1"/>
  <c r="L409" i="6"/>
  <c r="L314" i="6"/>
  <c r="A315" i="1"/>
  <c r="K314" i="6"/>
  <c r="AT314" i="1"/>
  <c r="BC314" i="1" s="1"/>
  <c r="BD314" i="1" s="1"/>
  <c r="AP314" i="1"/>
  <c r="AV314" i="1"/>
  <c r="AQ314" i="1"/>
  <c r="AS314" i="1"/>
  <c r="AO314" i="1"/>
  <c r="AU314" i="1"/>
  <c r="AR314" i="1"/>
  <c r="AJ497" i="1"/>
  <c r="AK497" i="1" s="1"/>
  <c r="AL497" i="1" s="1"/>
  <c r="AM497" i="1" s="1"/>
  <c r="AY497" i="1" s="1"/>
  <c r="AH497" i="1"/>
  <c r="AG497" i="1"/>
  <c r="AF497" i="1"/>
  <c r="AT123" i="1"/>
  <c r="L123" i="6"/>
  <c r="AQ123" i="1"/>
  <c r="AS123" i="1"/>
  <c r="AO123" i="1"/>
  <c r="AU123" i="1"/>
  <c r="A124" i="1"/>
  <c r="AV123" i="1"/>
  <c r="K123" i="6"/>
  <c r="AR123" i="1"/>
  <c r="AP123" i="1"/>
  <c r="AR155" i="1"/>
  <c r="A156" i="1"/>
  <c r="AV155" i="1"/>
  <c r="AU155" i="1"/>
  <c r="AS155" i="1"/>
  <c r="AP155" i="1"/>
  <c r="AT155" i="1"/>
  <c r="BC155" i="1" s="1"/>
  <c r="BD155" i="1" s="1"/>
  <c r="AO155" i="1"/>
  <c r="AQ155" i="1"/>
  <c r="L155" i="6"/>
  <c r="K155" i="6"/>
  <c r="K292" i="6"/>
  <c r="AQ292" i="1"/>
  <c r="AT292" i="1"/>
  <c r="AP292" i="1"/>
  <c r="AS292" i="1"/>
  <c r="AV292" i="1"/>
  <c r="L292" i="6"/>
  <c r="AR292" i="1"/>
  <c r="AO292" i="1"/>
  <c r="AU292" i="1"/>
  <c r="A293" i="1"/>
  <c r="AN224" i="1"/>
  <c r="AO299" i="1"/>
  <c r="AU299" i="1"/>
  <c r="AT299" i="1"/>
  <c r="K299" i="6"/>
  <c r="AS299" i="1"/>
  <c r="AV299" i="1"/>
  <c r="AQ299" i="1"/>
  <c r="A300" i="1"/>
  <c r="AR299" i="1"/>
  <c r="L299" i="6"/>
  <c r="AP299" i="1"/>
  <c r="AS421" i="1"/>
  <c r="AO421" i="1"/>
  <c r="N430" i="6"/>
  <c r="AT421" i="1"/>
  <c r="AV421" i="1"/>
  <c r="A422" i="1"/>
  <c r="AP421" i="1"/>
  <c r="AR421" i="1"/>
  <c r="O430" i="6"/>
  <c r="AQ421" i="1"/>
  <c r="AU421" i="1"/>
  <c r="L421" i="6"/>
  <c r="K421" i="6"/>
  <c r="AQ130" i="1"/>
  <c r="AP130" i="1"/>
  <c r="AO130" i="1"/>
  <c r="AR130" i="1"/>
  <c r="AU130" i="1"/>
  <c r="AV130" i="1"/>
  <c r="A131" i="1"/>
  <c r="AS130" i="1"/>
  <c r="AT130" i="1"/>
  <c r="K130" i="6"/>
  <c r="O139" i="6"/>
  <c r="L130" i="6"/>
  <c r="N139" i="6"/>
  <c r="AN188" i="1"/>
  <c r="AQ230" i="1"/>
  <c r="AP230" i="1"/>
  <c r="A231" i="1"/>
  <c r="AV230" i="1"/>
  <c r="AT230" i="1"/>
  <c r="AO230" i="1"/>
  <c r="AU230" i="1"/>
  <c r="AR230" i="1"/>
  <c r="AS230" i="1"/>
  <c r="L230" i="6"/>
  <c r="K230" i="6"/>
  <c r="AB220" i="1"/>
  <c r="AC220" i="1"/>
  <c r="AT278" i="1"/>
  <c r="BC278" i="1" s="1"/>
  <c r="BD278" i="1" s="1"/>
  <c r="AS278" i="1"/>
  <c r="A279" i="1"/>
  <c r="K278" i="6"/>
  <c r="AQ278" i="1"/>
  <c r="L278" i="6"/>
  <c r="AU278" i="1"/>
  <c r="AR278" i="1"/>
  <c r="AP278" i="1"/>
  <c r="AO278" i="1"/>
  <c r="AV278" i="1"/>
  <c r="AE195" i="1"/>
  <c r="AD195" i="1"/>
  <c r="AN195" i="1" s="1"/>
  <c r="AJ499" i="1"/>
  <c r="AK499" i="1" s="1"/>
  <c r="AL499" i="1" s="1"/>
  <c r="AM499" i="1" s="1"/>
  <c r="AG499" i="1"/>
  <c r="AY499" i="1"/>
  <c r="AF499" i="1"/>
  <c r="AH499" i="1"/>
  <c r="AE248" i="1"/>
  <c r="AD248" i="1"/>
  <c r="AJ183" i="1"/>
  <c r="AK183" i="1" s="1"/>
  <c r="AL183" i="1" s="1"/>
  <c r="AM183" i="1" s="1"/>
  <c r="AY183" i="1" s="1"/>
  <c r="AF183" i="1"/>
  <c r="AG183" i="1"/>
  <c r="AH183" i="1"/>
  <c r="AO309" i="1"/>
  <c r="AU309" i="1"/>
  <c r="AR309" i="1"/>
  <c r="K309" i="6"/>
  <c r="AQ309" i="1"/>
  <c r="A310" i="1"/>
  <c r="AP309" i="1"/>
  <c r="AT309" i="1"/>
  <c r="AS309" i="1"/>
  <c r="L309" i="6"/>
  <c r="AV309" i="1"/>
  <c r="AD142" i="1"/>
  <c r="AE142" i="1"/>
  <c r="AO293" i="1"/>
  <c r="L293" i="6"/>
  <c r="AJ502" i="1"/>
  <c r="AK502" i="1" s="1"/>
  <c r="AL502" i="1" s="1"/>
  <c r="AM502" i="1" s="1"/>
  <c r="AY502" i="1" s="1"/>
  <c r="AG502" i="1"/>
  <c r="AH502" i="1"/>
  <c r="AF502" i="1"/>
  <c r="AN191" i="1"/>
  <c r="AO316" i="1"/>
  <c r="AQ316" i="1"/>
  <c r="AT316" i="1"/>
  <c r="L316" i="6"/>
  <c r="AU316" i="1"/>
  <c r="AR316" i="1"/>
  <c r="AP316" i="1"/>
  <c r="AS316" i="1"/>
  <c r="AV316" i="1"/>
  <c r="K316" i="6"/>
  <c r="A317" i="1"/>
  <c r="AJ501" i="1"/>
  <c r="AK501" i="1" s="1"/>
  <c r="AL501" i="1" s="1"/>
  <c r="AM501" i="1" s="1"/>
  <c r="AY501" i="1" s="1"/>
  <c r="AG501" i="1"/>
  <c r="AF501" i="1"/>
  <c r="AH501" i="1"/>
  <c r="O472" i="6"/>
  <c r="O369" i="6"/>
  <c r="L305" i="6"/>
  <c r="AS305" i="1"/>
  <c r="AR305" i="1"/>
  <c r="AU305" i="1"/>
  <c r="AT305" i="1"/>
  <c r="AP305" i="1"/>
  <c r="AQ305" i="1"/>
  <c r="AV305" i="1"/>
  <c r="AO305" i="1"/>
  <c r="K305" i="6"/>
  <c r="A306" i="1"/>
  <c r="AJ127" i="1"/>
  <c r="AK127" i="1" s="1"/>
  <c r="AL127" i="1" s="1"/>
  <c r="AM127" i="1" s="1"/>
  <c r="AG127" i="1"/>
  <c r="AF127" i="1"/>
  <c r="AH127" i="1"/>
  <c r="AY127" i="1"/>
  <c r="AJ151" i="1"/>
  <c r="AK151" i="1" s="1"/>
  <c r="AL151" i="1" s="1"/>
  <c r="AM151" i="1" s="1"/>
  <c r="AY151" i="1" s="1"/>
  <c r="AG151" i="1"/>
  <c r="AH151" i="1"/>
  <c r="AF151" i="1"/>
  <c r="AT128" i="1"/>
  <c r="AO128" i="1"/>
  <c r="AS128" i="1"/>
  <c r="AV128" i="1"/>
  <c r="A129" i="1"/>
  <c r="AP128" i="1"/>
  <c r="AR128" i="1"/>
  <c r="AQ128" i="1"/>
  <c r="AU128" i="1"/>
  <c r="K128" i="6"/>
  <c r="N137" i="6"/>
  <c r="L128" i="6"/>
  <c r="O137" i="6"/>
  <c r="K303" i="6"/>
  <c r="A304" i="1"/>
  <c r="L303" i="6"/>
  <c r="AQ303" i="1"/>
  <c r="AS303" i="1"/>
  <c r="AO303" i="1"/>
  <c r="AR303" i="1"/>
  <c r="AT303" i="1"/>
  <c r="O312" i="6"/>
  <c r="AU303" i="1"/>
  <c r="AV303" i="1"/>
  <c r="AP303" i="1"/>
  <c r="N312" i="6"/>
  <c r="AJ505" i="1"/>
  <c r="AK505" i="1" s="1"/>
  <c r="AL505" i="1" s="1"/>
  <c r="AM505" i="1" s="1"/>
  <c r="AY505" i="1" s="1"/>
  <c r="AF505" i="1"/>
  <c r="AH505" i="1"/>
  <c r="AG505" i="1"/>
  <c r="AP262" i="1"/>
  <c r="AT262" i="1"/>
  <c r="AR262" i="1"/>
  <c r="AV262" i="1"/>
  <c r="AO262" i="1"/>
  <c r="AS262" i="1"/>
  <c r="AU262" i="1"/>
  <c r="A263" i="1"/>
  <c r="AQ262" i="1"/>
  <c r="K262" i="6"/>
  <c r="L262" i="6"/>
  <c r="AS335" i="1"/>
  <c r="AP335" i="1"/>
  <c r="K335" i="6"/>
  <c r="AT335" i="1"/>
  <c r="BC335" i="1" s="1"/>
  <c r="BD335" i="1" s="1"/>
  <c r="AO335" i="1"/>
  <c r="AV335" i="1"/>
  <c r="AR335" i="1"/>
  <c r="L335" i="6"/>
  <c r="AU335" i="1"/>
  <c r="A336" i="1"/>
  <c r="AQ335" i="1"/>
  <c r="AJ500" i="1"/>
  <c r="AK500" i="1" s="1"/>
  <c r="AL500" i="1" s="1"/>
  <c r="AM500" i="1" s="1"/>
  <c r="AY500" i="1" s="1"/>
  <c r="AG500" i="1"/>
  <c r="AF500" i="1"/>
  <c r="AH500" i="1"/>
  <c r="AU180" i="1"/>
  <c r="AR180" i="1"/>
  <c r="AV180" i="1"/>
  <c r="A181" i="1"/>
  <c r="AO180" i="1"/>
  <c r="AP180" i="1"/>
  <c r="AQ180" i="1"/>
  <c r="AS180" i="1"/>
  <c r="AT180" i="1"/>
  <c r="L180" i="6"/>
  <c r="K180" i="6"/>
  <c r="AT234" i="1"/>
  <c r="AP234" i="1"/>
  <c r="AR234" i="1"/>
  <c r="AU234" i="1"/>
  <c r="AO234" i="1"/>
  <c r="AS234" i="1"/>
  <c r="A235" i="1"/>
  <c r="AQ234" i="1"/>
  <c r="AV234" i="1"/>
  <c r="K234" i="6"/>
  <c r="L234" i="6"/>
  <c r="AN246" i="1"/>
  <c r="AE253" i="1"/>
  <c r="AD253" i="1"/>
  <c r="AN275" i="1"/>
  <c r="O283" i="6" s="1"/>
  <c r="AB38" i="1"/>
  <c r="AC38" i="1"/>
  <c r="AV134" i="1"/>
  <c r="A135" i="1"/>
  <c r="AQ134" i="1"/>
  <c r="AR134" i="1"/>
  <c r="AP134" i="1"/>
  <c r="AS134" i="1"/>
  <c r="AU134" i="1"/>
  <c r="AO134" i="1"/>
  <c r="AT134" i="1"/>
  <c r="K134" i="6"/>
  <c r="L134" i="6"/>
  <c r="AN203" i="1"/>
  <c r="K262" i="1"/>
  <c r="BE262" i="1"/>
  <c r="G262" i="1" s="1"/>
  <c r="BF262" i="1"/>
  <c r="D262" i="1"/>
  <c r="E262" i="1"/>
  <c r="L262" i="1"/>
  <c r="F262" i="1"/>
  <c r="M262" i="1"/>
  <c r="H262" i="1"/>
  <c r="C262" i="1"/>
  <c r="I262" i="1"/>
  <c r="J262" i="1" s="1"/>
  <c r="AW262" i="1" s="1"/>
  <c r="AX262" i="1" s="1"/>
  <c r="B262" i="1"/>
  <c r="BA262" i="1" s="1"/>
  <c r="M262" i="6"/>
  <c r="AO267" i="1"/>
  <c r="AS267" i="1"/>
  <c r="AU267" i="1"/>
  <c r="AR267" i="1"/>
  <c r="A268" i="1"/>
  <c r="AP267" i="1"/>
  <c r="AQ267" i="1"/>
  <c r="AT267" i="1"/>
  <c r="AV267" i="1"/>
  <c r="L267" i="6"/>
  <c r="K267" i="6"/>
  <c r="AO491" i="1"/>
  <c r="AV491" i="1"/>
  <c r="AR491" i="1"/>
  <c r="A492" i="1"/>
  <c r="AS491" i="1"/>
  <c r="AT491" i="1"/>
  <c r="AU491" i="1"/>
  <c r="AP491" i="1"/>
  <c r="AQ491" i="1"/>
  <c r="L491" i="6"/>
  <c r="K491" i="6"/>
  <c r="AP459" i="1"/>
  <c r="AO459" i="1"/>
  <c r="AT459" i="1"/>
  <c r="AR459" i="1"/>
  <c r="K459" i="6"/>
  <c r="AS459" i="1"/>
  <c r="AV459" i="1"/>
  <c r="AQ459" i="1"/>
  <c r="A460" i="1"/>
  <c r="AU459" i="1"/>
  <c r="L459" i="6"/>
  <c r="O468" i="6"/>
  <c r="AP427" i="1"/>
  <c r="AV427" i="1"/>
  <c r="AS427" i="1"/>
  <c r="A428" i="1"/>
  <c r="AO427" i="1"/>
  <c r="AT427" i="1"/>
  <c r="K427" i="6"/>
  <c r="AR427" i="1"/>
  <c r="AQ427" i="1"/>
  <c r="AU427" i="1"/>
  <c r="L427" i="6"/>
  <c r="O436" i="6"/>
  <c r="N436" i="6"/>
  <c r="AR395" i="1"/>
  <c r="AS395" i="1"/>
  <c r="AQ395" i="1"/>
  <c r="AP395" i="1"/>
  <c r="L395" i="6"/>
  <c r="A396" i="1"/>
  <c r="AO395" i="1"/>
  <c r="K395" i="6"/>
  <c r="AT395" i="1"/>
  <c r="AV395" i="1"/>
  <c r="AU395" i="1"/>
  <c r="AN297" i="1"/>
  <c r="AE321" i="1"/>
  <c r="AD321" i="1"/>
  <c r="AE126" i="1"/>
  <c r="AD126" i="1"/>
  <c r="AE141" i="1"/>
  <c r="AD141" i="1"/>
  <c r="AE325" i="1"/>
  <c r="AD325" i="1"/>
  <c r="AN171" i="1"/>
  <c r="O176" i="6" s="1"/>
  <c r="K170" i="6"/>
  <c r="AP170" i="1"/>
  <c r="AU170" i="1"/>
  <c r="AT170" i="1"/>
  <c r="L170" i="6"/>
  <c r="AS170" i="1"/>
  <c r="AR170" i="1"/>
  <c r="O179" i="6"/>
  <c r="A171" i="1"/>
  <c r="AQ170" i="1"/>
  <c r="AO170" i="1"/>
  <c r="AV170" i="1"/>
  <c r="AU319" i="1"/>
  <c r="A320" i="1"/>
  <c r="L319" i="6"/>
  <c r="AQ319" i="1"/>
  <c r="AP319" i="1"/>
  <c r="AO319" i="1"/>
  <c r="AV319" i="1"/>
  <c r="AT319" i="1"/>
  <c r="K319" i="6"/>
  <c r="AS319" i="1"/>
  <c r="AR319" i="1"/>
  <c r="A346" i="1"/>
  <c r="AV345" i="1"/>
  <c r="AQ345" i="1"/>
  <c r="AP345" i="1"/>
  <c r="L345" i="6"/>
  <c r="AO345" i="1"/>
  <c r="AT345" i="1"/>
  <c r="AU345" i="1"/>
  <c r="AS345" i="1"/>
  <c r="AR345" i="1"/>
  <c r="K345" i="6"/>
  <c r="AD189" i="1"/>
  <c r="AE189" i="1"/>
  <c r="AN119" i="1"/>
  <c r="AR168" i="1"/>
  <c r="AV168" i="1"/>
  <c r="A169" i="1"/>
  <c r="AQ168" i="1"/>
  <c r="AO168" i="1"/>
  <c r="AT168" i="1"/>
  <c r="AS168" i="1"/>
  <c r="AU168" i="1"/>
  <c r="AP168" i="1"/>
  <c r="O177" i="6"/>
  <c r="K168" i="6"/>
  <c r="L168" i="6"/>
  <c r="AE198" i="1"/>
  <c r="AD198" i="1"/>
  <c r="AN198" i="1" s="1"/>
  <c r="AN485" i="1"/>
  <c r="N487" i="6" s="1"/>
  <c r="AN328" i="1"/>
  <c r="AJ186" i="1"/>
  <c r="AK186" i="1" s="1"/>
  <c r="AL186" i="1" s="1"/>
  <c r="AM186" i="1" s="1"/>
  <c r="AH186" i="1"/>
  <c r="AG186" i="1"/>
  <c r="AF186" i="1"/>
  <c r="AY186" i="1"/>
  <c r="AO117" i="1"/>
  <c r="AQ117" i="1"/>
  <c r="AS117" i="1"/>
  <c r="AV117" i="1"/>
  <c r="AR117" i="1"/>
  <c r="AP117" i="1"/>
  <c r="A118" i="1"/>
  <c r="AU117" i="1"/>
  <c r="AT117" i="1"/>
  <c r="L117" i="6"/>
  <c r="K117" i="6"/>
  <c r="AR153" i="1"/>
  <c r="AT153" i="1"/>
  <c r="AQ153" i="1"/>
  <c r="AV153" i="1"/>
  <c r="A154" i="1"/>
  <c r="AP153" i="1"/>
  <c r="AU153" i="1"/>
  <c r="AO153" i="1"/>
  <c r="AS153" i="1"/>
  <c r="L153" i="6"/>
  <c r="K153" i="6"/>
  <c r="N162" i="6"/>
  <c r="AV187" i="1"/>
  <c r="AQ187" i="1"/>
  <c r="AU187" i="1"/>
  <c r="AT187" i="1"/>
  <c r="AR187" i="1"/>
  <c r="AS187" i="1"/>
  <c r="AO187" i="1"/>
  <c r="AP187" i="1"/>
  <c r="A188" i="1"/>
  <c r="L187" i="6"/>
  <c r="K187" i="6"/>
  <c r="AT181" i="1"/>
  <c r="AR181" i="1"/>
  <c r="AP181" i="1"/>
  <c r="AQ181" i="1"/>
  <c r="AV181" i="1"/>
  <c r="AO181" i="1"/>
  <c r="A182" i="1"/>
  <c r="AU181" i="1"/>
  <c r="AS181" i="1"/>
  <c r="L181" i="6"/>
  <c r="K181" i="6"/>
  <c r="AN300" i="1"/>
  <c r="AB19" i="1"/>
  <c r="AC19" i="1"/>
  <c r="AB30" i="1"/>
  <c r="AC30" i="1"/>
  <c r="AE503" i="1"/>
  <c r="AD503" i="1"/>
  <c r="AE122" i="1"/>
  <c r="AD122" i="1"/>
  <c r="AO306" i="1"/>
  <c r="AQ306" i="1"/>
  <c r="AT306" i="1"/>
  <c r="A307" i="1"/>
  <c r="AP306" i="1"/>
  <c r="K306" i="6"/>
  <c r="L306" i="6"/>
  <c r="AS306" i="1"/>
  <c r="AV306" i="1"/>
  <c r="AU306" i="1"/>
  <c r="AR306" i="1"/>
  <c r="AD497" i="1"/>
  <c r="AE497" i="1"/>
  <c r="AN249" i="1"/>
  <c r="AQ206" i="1"/>
  <c r="A207" i="1"/>
  <c r="AU206" i="1"/>
  <c r="AV206" i="1"/>
  <c r="AT206" i="1"/>
  <c r="AR206" i="1"/>
  <c r="AS206" i="1"/>
  <c r="AO206" i="1"/>
  <c r="AP206" i="1"/>
  <c r="N215" i="6"/>
  <c r="K206" i="6"/>
  <c r="L206" i="6"/>
  <c r="O215" i="6"/>
  <c r="AT222" i="1"/>
  <c r="BC222" i="1" s="1"/>
  <c r="BD222" i="1" s="1"/>
  <c r="AR222" i="1"/>
  <c r="AU222" i="1"/>
  <c r="AQ222" i="1"/>
  <c r="A223" i="1"/>
  <c r="AP222" i="1"/>
  <c r="AV222" i="1"/>
  <c r="AO222" i="1"/>
  <c r="AS222" i="1"/>
  <c r="L222" i="6"/>
  <c r="K222" i="6"/>
  <c r="AP247" i="1"/>
  <c r="A248" i="1"/>
  <c r="AR247" i="1"/>
  <c r="AO247" i="1"/>
  <c r="AQ247" i="1"/>
  <c r="AU247" i="1"/>
  <c r="AT247" i="1"/>
  <c r="AS247" i="1"/>
  <c r="AV247" i="1"/>
  <c r="L247" i="6"/>
  <c r="K247" i="6"/>
  <c r="AB357" i="1"/>
  <c r="AC357" i="1"/>
  <c r="A287" i="1"/>
  <c r="AT286" i="1"/>
  <c r="AS286" i="1"/>
  <c r="K286" i="6"/>
  <c r="AU286" i="1"/>
  <c r="AP286" i="1"/>
  <c r="AQ286" i="1"/>
  <c r="AR286" i="1"/>
  <c r="L286" i="6"/>
  <c r="AO286" i="1"/>
  <c r="AV286" i="1"/>
  <c r="AN344" i="1"/>
  <c r="O349" i="6" s="1"/>
  <c r="AT116" i="1"/>
  <c r="AR116" i="1"/>
  <c r="AO116" i="1"/>
  <c r="AU116" i="1"/>
  <c r="AV116" i="1"/>
  <c r="AS116" i="1"/>
  <c r="AQ116" i="1"/>
  <c r="A117" i="1"/>
  <c r="AP116" i="1"/>
  <c r="L116" i="6"/>
  <c r="K116" i="6"/>
  <c r="AQ135" i="1"/>
  <c r="AV135" i="1"/>
  <c r="AP135" i="1"/>
  <c r="AT135" i="1"/>
  <c r="AU135" i="1"/>
  <c r="AS135" i="1"/>
  <c r="A136" i="1"/>
  <c r="AO135" i="1"/>
  <c r="AR135" i="1"/>
  <c r="K135" i="6"/>
  <c r="L135" i="6"/>
  <c r="AN185" i="1"/>
  <c r="AN223" i="1"/>
  <c r="AN259" i="1"/>
  <c r="O267" i="6" s="1"/>
  <c r="AP436" i="1"/>
  <c r="AV436" i="1"/>
  <c r="AO436" i="1"/>
  <c r="A437" i="1"/>
  <c r="AR436" i="1"/>
  <c r="AT436" i="1"/>
  <c r="L436" i="6"/>
  <c r="AS436" i="1"/>
  <c r="K436" i="6"/>
  <c r="AQ436" i="1"/>
  <c r="AU436" i="1"/>
  <c r="AO340" i="1"/>
  <c r="AS340" i="1"/>
  <c r="AR340" i="1"/>
  <c r="A341" i="1"/>
  <c r="AP340" i="1"/>
  <c r="AT340" i="1"/>
  <c r="AV340" i="1"/>
  <c r="K340" i="6"/>
  <c r="L340" i="6"/>
  <c r="AU340" i="1"/>
  <c r="AQ340" i="1"/>
  <c r="AJ290" i="1"/>
  <c r="AK290" i="1" s="1"/>
  <c r="AL290" i="1" s="1"/>
  <c r="AM290" i="1" s="1"/>
  <c r="AH290" i="1"/>
  <c r="AG290" i="1"/>
  <c r="AY290" i="1"/>
  <c r="AF290" i="1"/>
  <c r="AE499" i="1"/>
  <c r="AD499" i="1"/>
  <c r="AJ146" i="1"/>
  <c r="AK146" i="1" s="1"/>
  <c r="AL146" i="1" s="1"/>
  <c r="AM146" i="1" s="1"/>
  <c r="AY146" i="1" s="1"/>
  <c r="AG146" i="1"/>
  <c r="AH146" i="1"/>
  <c r="AF146" i="1"/>
  <c r="AE183" i="1"/>
  <c r="AD183" i="1"/>
  <c r="AJ244" i="1"/>
  <c r="AK244" i="1" s="1"/>
  <c r="AL244" i="1" s="1"/>
  <c r="AM244" i="1" s="1"/>
  <c r="AF244" i="1"/>
  <c r="AH244" i="1"/>
  <c r="AY244" i="1"/>
  <c r="AG244" i="1"/>
  <c r="AJ257" i="1"/>
  <c r="AK257" i="1" s="1"/>
  <c r="AL257" i="1" s="1"/>
  <c r="AM257" i="1" s="1"/>
  <c r="AY257" i="1" s="1"/>
  <c r="AF257" i="1"/>
  <c r="AH257" i="1"/>
  <c r="AG257" i="1"/>
  <c r="AJ494" i="1"/>
  <c r="AK494" i="1" s="1"/>
  <c r="AL494" i="1" s="1"/>
  <c r="AM494" i="1" s="1"/>
  <c r="AY494" i="1" s="1"/>
  <c r="AH494" i="1"/>
  <c r="AF494" i="1"/>
  <c r="AG494" i="1"/>
  <c r="AT277" i="1"/>
  <c r="AO277" i="1"/>
  <c r="AU277" i="1"/>
  <c r="K277" i="6"/>
  <c r="AR277" i="1"/>
  <c r="L277" i="6"/>
  <c r="AP277" i="1"/>
  <c r="AQ277" i="1"/>
  <c r="AD502" i="1"/>
  <c r="AE502" i="1"/>
  <c r="N170" i="6"/>
  <c r="AO161" i="1"/>
  <c r="A162" i="1"/>
  <c r="O170" i="6"/>
  <c r="AS161" i="1"/>
  <c r="AV161" i="1"/>
  <c r="K161" i="6"/>
  <c r="AU161" i="1"/>
  <c r="AR161" i="1"/>
  <c r="AT161" i="1"/>
  <c r="L161" i="6"/>
  <c r="AQ161" i="1"/>
  <c r="AP161" i="1"/>
  <c r="AS256" i="1"/>
  <c r="AR256" i="1"/>
  <c r="K256" i="6"/>
  <c r="AU256" i="1"/>
  <c r="A257" i="1"/>
  <c r="AP256" i="1"/>
  <c r="L256" i="6"/>
  <c r="AV256" i="1"/>
  <c r="AQ256" i="1"/>
  <c r="AO256" i="1"/>
  <c r="AT256" i="1"/>
  <c r="K479" i="6"/>
  <c r="L479" i="6"/>
  <c r="AP479" i="1"/>
  <c r="AV479" i="1"/>
  <c r="BC479" i="1" s="1"/>
  <c r="BD479" i="1" s="1"/>
  <c r="N488" i="6"/>
  <c r="AS479" i="1"/>
  <c r="AQ479" i="1"/>
  <c r="A480" i="1"/>
  <c r="L431" i="6"/>
  <c r="AS431" i="1"/>
  <c r="A432" i="1"/>
  <c r="AR431" i="1"/>
  <c r="AQ431" i="1"/>
  <c r="AO431" i="1"/>
  <c r="AP431" i="1"/>
  <c r="AV431" i="1"/>
  <c r="AU431" i="1"/>
  <c r="K431" i="6"/>
  <c r="AT431" i="1"/>
  <c r="AN415" i="1"/>
  <c r="A271" i="1"/>
  <c r="AT270" i="1"/>
  <c r="AS270" i="1"/>
  <c r="N279" i="6"/>
  <c r="O279" i="6"/>
  <c r="AQ270" i="1"/>
  <c r="AO270" i="1"/>
  <c r="AV270" i="1"/>
  <c r="K270" i="6"/>
  <c r="L270" i="6"/>
  <c r="AR270" i="1"/>
  <c r="AP270" i="1"/>
  <c r="AU270" i="1"/>
  <c r="AN288" i="1"/>
  <c r="AS282" i="1"/>
  <c r="A283" i="1"/>
  <c r="AT282" i="1"/>
  <c r="AR282" i="1"/>
  <c r="AV282" i="1"/>
  <c r="AP282" i="1"/>
  <c r="L282" i="6"/>
  <c r="AO282" i="1"/>
  <c r="AQ282" i="1"/>
  <c r="K282" i="6"/>
  <c r="AU282" i="1"/>
  <c r="AV308" i="1"/>
  <c r="A309" i="1"/>
  <c r="AO308" i="1"/>
  <c r="AP308" i="1"/>
  <c r="AQ308" i="1"/>
  <c r="AS308" i="1"/>
  <c r="AU308" i="1"/>
  <c r="AT308" i="1"/>
  <c r="K308" i="6"/>
  <c r="L308" i="6"/>
  <c r="AR308" i="1"/>
  <c r="AD501" i="1"/>
  <c r="AE501" i="1"/>
  <c r="AR150" i="1"/>
  <c r="A151" i="1"/>
  <c r="AP150" i="1"/>
  <c r="AQ150" i="1"/>
  <c r="AU150" i="1"/>
  <c r="AO150" i="1"/>
  <c r="AT150" i="1"/>
  <c r="BC150" i="1" s="1"/>
  <c r="BD150" i="1" s="1"/>
  <c r="AS150" i="1"/>
  <c r="AV150" i="1"/>
  <c r="L150" i="6"/>
  <c r="K150" i="6"/>
  <c r="AP232" i="1"/>
  <c r="AU232" i="1"/>
  <c r="K232" i="6"/>
  <c r="A233" i="1"/>
  <c r="AV232" i="1"/>
  <c r="AT232" i="1"/>
  <c r="L232" i="6"/>
  <c r="AS232" i="1"/>
  <c r="AR232" i="1"/>
  <c r="AQ232" i="1"/>
  <c r="AO232" i="1"/>
  <c r="AT242" i="1"/>
  <c r="AV242" i="1"/>
  <c r="AR242" i="1"/>
  <c r="AU242" i="1"/>
  <c r="AQ242" i="1"/>
  <c r="AO242" i="1"/>
  <c r="AS242" i="1"/>
  <c r="A243" i="1"/>
  <c r="AP242" i="1"/>
  <c r="L242" i="6"/>
  <c r="K242" i="6"/>
  <c r="AR254" i="1"/>
  <c r="AS254" i="1"/>
  <c r="AV254" i="1"/>
  <c r="A255" i="1"/>
  <c r="AO254" i="1"/>
  <c r="AT254" i="1"/>
  <c r="BC254" i="1" s="1"/>
  <c r="BD254" i="1" s="1"/>
  <c r="AU254" i="1"/>
  <c r="AQ254" i="1"/>
  <c r="AP254" i="1"/>
  <c r="L254" i="6"/>
  <c r="K254" i="6"/>
  <c r="AN379" i="1"/>
  <c r="J140" i="6"/>
  <c r="AF95" i="1"/>
  <c r="AJ95" i="1"/>
  <c r="O371" i="6"/>
  <c r="N402" i="6"/>
  <c r="N403" i="6"/>
  <c r="O408" i="6"/>
  <c r="N473" i="6"/>
  <c r="AS265" i="1"/>
  <c r="AU265" i="1"/>
  <c r="L265" i="6"/>
  <c r="AR265" i="1"/>
  <c r="AQ265" i="1"/>
  <c r="AT265" i="1"/>
  <c r="A266" i="1"/>
  <c r="AP265" i="1"/>
  <c r="K265" i="6"/>
  <c r="AV265" i="1"/>
  <c r="AO265" i="1"/>
  <c r="AE127" i="1"/>
  <c r="AD127" i="1"/>
  <c r="AD151" i="1"/>
  <c r="AE151" i="1"/>
  <c r="AO178" i="1"/>
  <c r="AV178" i="1"/>
  <c r="AT178" i="1"/>
  <c r="AP178" i="1"/>
  <c r="AQ178" i="1"/>
  <c r="AU178" i="1"/>
  <c r="A179" i="1"/>
  <c r="AR178" i="1"/>
  <c r="AS178" i="1"/>
  <c r="L178" i="6"/>
  <c r="K178" i="6"/>
  <c r="AN240" i="1"/>
  <c r="AR474" i="1"/>
  <c r="AP474" i="1"/>
  <c r="AO474" i="1"/>
  <c r="AT474" i="1"/>
  <c r="BC474" i="1" s="1"/>
  <c r="BD474" i="1" s="1"/>
  <c r="A475" i="1"/>
  <c r="AS474" i="1"/>
  <c r="AU474" i="1"/>
  <c r="L474" i="6"/>
  <c r="K474" i="6"/>
  <c r="N483" i="6"/>
  <c r="AV474" i="1"/>
  <c r="AQ474" i="1"/>
  <c r="A443" i="1"/>
  <c r="L442" i="6"/>
  <c r="AS442" i="1"/>
  <c r="AP442" i="1"/>
  <c r="K442" i="6"/>
  <c r="AR442" i="1"/>
  <c r="AO442" i="1"/>
  <c r="AQ442" i="1"/>
  <c r="AT442" i="1"/>
  <c r="AV442" i="1"/>
  <c r="AU442" i="1"/>
  <c r="AR410" i="1"/>
  <c r="AV410" i="1"/>
  <c r="AP410" i="1"/>
  <c r="AS410" i="1"/>
  <c r="AO410" i="1"/>
  <c r="A411" i="1"/>
  <c r="L410" i="6"/>
  <c r="K410" i="6"/>
  <c r="AT410" i="1"/>
  <c r="AQ410" i="1"/>
  <c r="AU410" i="1"/>
  <c r="AV378" i="1"/>
  <c r="AP378" i="1"/>
  <c r="AS378" i="1"/>
  <c r="A379" i="1"/>
  <c r="AR378" i="1"/>
  <c r="AO378" i="1"/>
  <c r="AU378" i="1"/>
  <c r="L378" i="6"/>
  <c r="K378" i="6"/>
  <c r="AT378" i="1"/>
  <c r="AQ378" i="1"/>
  <c r="AP346" i="1"/>
  <c r="A347" i="1"/>
  <c r="AT346" i="1"/>
  <c r="AS346" i="1"/>
  <c r="AR346" i="1"/>
  <c r="AQ346" i="1"/>
  <c r="K346" i="6"/>
  <c r="AV346" i="1"/>
  <c r="L346" i="6"/>
  <c r="AO346" i="1"/>
  <c r="AU346" i="1"/>
  <c r="AP481" i="1"/>
  <c r="AV481" i="1"/>
  <c r="A482" i="1"/>
  <c r="AO481" i="1"/>
  <c r="AT481" i="1"/>
  <c r="AS481" i="1"/>
  <c r="K481" i="6"/>
  <c r="N490" i="6"/>
  <c r="AQ481" i="1"/>
  <c r="O490" i="6"/>
  <c r="AU481" i="1"/>
  <c r="AR481" i="1"/>
  <c r="L481" i="6"/>
  <c r="A450" i="1"/>
  <c r="AP449" i="1"/>
  <c r="AQ449" i="1"/>
  <c r="AO449" i="1"/>
  <c r="AS449" i="1"/>
  <c r="N458" i="6"/>
  <c r="AR449" i="1"/>
  <c r="L449" i="6"/>
  <c r="AV449" i="1"/>
  <c r="K449" i="6"/>
  <c r="AT449" i="1"/>
  <c r="AU449" i="1"/>
  <c r="O458" i="6"/>
  <c r="A418" i="1"/>
  <c r="AO417" i="1"/>
  <c r="AT417" i="1"/>
  <c r="AS417" i="1"/>
  <c r="AV417" i="1"/>
  <c r="AP417" i="1"/>
  <c r="K417" i="6"/>
  <c r="AQ417" i="1"/>
  <c r="L417" i="6"/>
  <c r="AR417" i="1"/>
  <c r="AU417" i="1"/>
  <c r="AO326" i="1"/>
  <c r="AV326" i="1"/>
  <c r="AR326" i="1"/>
  <c r="AU326" i="1"/>
  <c r="AS326" i="1"/>
  <c r="AT326" i="1"/>
  <c r="K326" i="6"/>
  <c r="AQ326" i="1"/>
  <c r="AP326" i="1"/>
  <c r="L326" i="6"/>
  <c r="A327" i="1"/>
  <c r="AE505" i="1"/>
  <c r="AD505" i="1"/>
  <c r="AO131" i="1"/>
  <c r="AP131" i="1"/>
  <c r="A132" i="1"/>
  <c r="AQ131" i="1"/>
  <c r="AU131" i="1"/>
  <c r="AR131" i="1"/>
  <c r="AS131" i="1"/>
  <c r="AV131" i="1"/>
  <c r="AT131" i="1"/>
  <c r="O140" i="6"/>
  <c r="K131" i="6"/>
  <c r="L131" i="6"/>
  <c r="N140" i="6"/>
  <c r="AS217" i="1"/>
  <c r="AT217" i="1"/>
  <c r="AR217" i="1"/>
  <c r="A218" i="1"/>
  <c r="AU217" i="1"/>
  <c r="AQ217" i="1"/>
  <c r="AP217" i="1"/>
  <c r="AV217" i="1"/>
  <c r="AO217" i="1"/>
  <c r="L217" i="6"/>
  <c r="K217" i="6"/>
  <c r="AN205" i="1"/>
  <c r="AB201" i="1"/>
  <c r="AC201" i="1"/>
  <c r="AT367" i="1"/>
  <c r="K367" i="6"/>
  <c r="AS367" i="1"/>
  <c r="AR367" i="1"/>
  <c r="AO367" i="1"/>
  <c r="AP367" i="1"/>
  <c r="AV367" i="1"/>
  <c r="AQ367" i="1"/>
  <c r="A368" i="1"/>
  <c r="L367" i="6"/>
  <c r="AU367" i="1"/>
  <c r="AN351" i="1"/>
  <c r="AV480" i="1"/>
  <c r="AO480" i="1"/>
  <c r="L480" i="6"/>
  <c r="A481" i="1"/>
  <c r="N489" i="6"/>
  <c r="K480" i="6"/>
  <c r="AR480" i="1"/>
  <c r="AS480" i="1"/>
  <c r="AQ480" i="1"/>
  <c r="AP480" i="1"/>
  <c r="AT480" i="1"/>
  <c r="AU480" i="1"/>
  <c r="O489" i="6"/>
  <c r="A449" i="1"/>
  <c r="AP448" i="1"/>
  <c r="AV448" i="1"/>
  <c r="AT448" i="1"/>
  <c r="BC448" i="1" s="1"/>
  <c r="BD448" i="1" s="1"/>
  <c r="AR448" i="1"/>
  <c r="AO448" i="1"/>
  <c r="AU448" i="1"/>
  <c r="AS448" i="1"/>
  <c r="AQ448" i="1"/>
  <c r="L448" i="6"/>
  <c r="N457" i="6"/>
  <c r="K448" i="6"/>
  <c r="O457" i="6"/>
  <c r="A417" i="1"/>
  <c r="L416" i="6"/>
  <c r="AR416" i="1"/>
  <c r="AU416" i="1"/>
  <c r="AP416" i="1"/>
  <c r="AT416" i="1"/>
  <c r="AS416" i="1"/>
  <c r="K416" i="6"/>
  <c r="AV416" i="1"/>
  <c r="AO416" i="1"/>
  <c r="AQ416" i="1"/>
  <c r="AO384" i="1"/>
  <c r="AR384" i="1"/>
  <c r="AP384" i="1"/>
  <c r="A385" i="1"/>
  <c r="AS384" i="1"/>
  <c r="AT384" i="1"/>
  <c r="N393" i="6"/>
  <c r="L384" i="6"/>
  <c r="AU384" i="1"/>
  <c r="K384" i="6"/>
  <c r="AV384" i="1"/>
  <c r="AQ384" i="1"/>
  <c r="O393" i="6"/>
  <c r="AP352" i="1"/>
  <c r="AS352" i="1"/>
  <c r="AO352" i="1"/>
  <c r="A353" i="1"/>
  <c r="AR352" i="1"/>
  <c r="AT352" i="1"/>
  <c r="L352" i="6"/>
  <c r="K352" i="6"/>
  <c r="AQ352" i="1"/>
  <c r="AU352" i="1"/>
  <c r="AV352" i="1"/>
  <c r="AE500" i="1"/>
  <c r="AD500" i="1"/>
  <c r="AR154" i="1"/>
  <c r="AQ154" i="1"/>
  <c r="AO154" i="1"/>
  <c r="AP154" i="1"/>
  <c r="AV154" i="1"/>
  <c r="AT154" i="1"/>
  <c r="AU154" i="1"/>
  <c r="A155" i="1"/>
  <c r="AS154" i="1"/>
  <c r="L154" i="6"/>
  <c r="O163" i="6"/>
  <c r="K154" i="6"/>
  <c r="L311" i="6"/>
  <c r="AU311" i="1"/>
  <c r="AS311" i="1"/>
  <c r="AO311" i="1"/>
  <c r="AP311" i="1"/>
  <c r="AT311" i="1"/>
  <c r="K311" i="6"/>
  <c r="AV311" i="1"/>
  <c r="AR311" i="1"/>
  <c r="AQ311" i="1"/>
  <c r="A312" i="1"/>
  <c r="AP358" i="1"/>
  <c r="AR461" i="1"/>
  <c r="A462" i="1"/>
  <c r="AS461" i="1"/>
  <c r="AT461" i="1"/>
  <c r="AO461" i="1"/>
  <c r="AV461" i="1"/>
  <c r="AP461" i="1"/>
  <c r="K461" i="6"/>
  <c r="AQ461" i="1"/>
  <c r="AU461" i="1"/>
  <c r="L461" i="6"/>
  <c r="N470" i="6"/>
  <c r="AO429" i="1"/>
  <c r="AP429" i="1"/>
  <c r="K429" i="6"/>
  <c r="AV429" i="1"/>
  <c r="AS429" i="1"/>
  <c r="AU429" i="1"/>
  <c r="AT429" i="1"/>
  <c r="AQ429" i="1"/>
  <c r="AR429" i="1"/>
  <c r="A430" i="1"/>
  <c r="L429" i="6"/>
  <c r="A398" i="1"/>
  <c r="AT397" i="1"/>
  <c r="AR397" i="1"/>
  <c r="AS397" i="1"/>
  <c r="AP397" i="1"/>
  <c r="AV397" i="1"/>
  <c r="K397" i="6"/>
  <c r="AO397" i="1"/>
  <c r="AU397" i="1"/>
  <c r="AQ397" i="1"/>
  <c r="L397" i="6"/>
  <c r="AT124" i="1"/>
  <c r="AP124" i="1"/>
  <c r="AU124" i="1"/>
  <c r="AO124" i="1"/>
  <c r="AS124" i="1"/>
  <c r="AV124" i="1"/>
  <c r="AQ124" i="1"/>
  <c r="A125" i="1"/>
  <c r="AR124" i="1"/>
  <c r="K124" i="6"/>
  <c r="L124" i="6"/>
  <c r="AR281" i="1"/>
  <c r="AT281" i="1"/>
  <c r="AV281" i="1"/>
  <c r="AS281" i="1"/>
  <c r="A282" i="1"/>
  <c r="L281" i="6"/>
  <c r="AQ281" i="1"/>
  <c r="AO281" i="1"/>
  <c r="AU281" i="1"/>
  <c r="AP281" i="1"/>
  <c r="K281" i="6"/>
  <c r="G6" i="5"/>
  <c r="B6" i="5" s="1"/>
  <c r="AJ269" i="1"/>
  <c r="AK269" i="1" s="1"/>
  <c r="AL269" i="1" s="1"/>
  <c r="AM269" i="1" s="1"/>
  <c r="AY269" i="1" s="1"/>
  <c r="AN269" i="1"/>
  <c r="N277" i="6" s="1"/>
  <c r="AG269" i="1"/>
  <c r="AF269" i="1"/>
  <c r="AH269" i="1"/>
  <c r="AJ317" i="1"/>
  <c r="AK317" i="1" s="1"/>
  <c r="AL317" i="1" s="1"/>
  <c r="AM317" i="1" s="1"/>
  <c r="AG317" i="1"/>
  <c r="AY317" i="1"/>
  <c r="AH317" i="1"/>
  <c r="AF317" i="1"/>
  <c r="AJ496" i="1"/>
  <c r="AK496" i="1" s="1"/>
  <c r="AL496" i="1" s="1"/>
  <c r="AM496" i="1" s="1"/>
  <c r="AN496" i="1"/>
  <c r="AF496" i="1"/>
  <c r="AG496" i="1"/>
  <c r="AY496" i="1"/>
  <c r="AH496" i="1"/>
  <c r="AU202" i="1"/>
  <c r="A203" i="1"/>
  <c r="AR202" i="1"/>
  <c r="AS202" i="1"/>
  <c r="AQ202" i="1"/>
  <c r="AP202" i="1"/>
  <c r="AV202" i="1"/>
  <c r="AO202" i="1"/>
  <c r="K202" i="6"/>
  <c r="AT202" i="1"/>
  <c r="L202" i="6"/>
  <c r="AN418" i="1"/>
  <c r="N419" i="6" s="1"/>
  <c r="AV393" i="1"/>
  <c r="AS393" i="1"/>
  <c r="AT393" i="1"/>
  <c r="AP393" i="1"/>
  <c r="A394" i="1"/>
  <c r="K393" i="6"/>
  <c r="AR393" i="1"/>
  <c r="AU393" i="1"/>
  <c r="L393" i="6"/>
  <c r="AQ393" i="1"/>
  <c r="AO393" i="1"/>
  <c r="AJ492" i="1"/>
  <c r="AK492" i="1" s="1"/>
  <c r="AL492" i="1" s="1"/>
  <c r="AM492" i="1" s="1"/>
  <c r="AN492" i="1"/>
  <c r="AG492" i="1"/>
  <c r="AF492" i="1"/>
  <c r="AY492" i="1"/>
  <c r="AH492" i="1"/>
  <c r="AN194" i="1"/>
  <c r="AT215" i="1"/>
  <c r="AQ215" i="1"/>
  <c r="AS215" i="1"/>
  <c r="AU215" i="1"/>
  <c r="A216" i="1"/>
  <c r="AV215" i="1"/>
  <c r="AP215" i="1"/>
  <c r="AO215" i="1"/>
  <c r="AR215" i="1"/>
  <c r="L215" i="6"/>
  <c r="K215" i="6"/>
  <c r="AR264" i="1"/>
  <c r="A265" i="1"/>
  <c r="O273" i="6"/>
  <c r="AQ264" i="1"/>
  <c r="AV264" i="1"/>
  <c r="K264" i="6"/>
  <c r="AO264" i="1"/>
  <c r="AP264" i="1"/>
  <c r="AS264" i="1"/>
  <c r="L264" i="6"/>
  <c r="AT264" i="1"/>
  <c r="AU264" i="1"/>
  <c r="L307" i="6"/>
  <c r="AR307" i="1"/>
  <c r="AV307" i="1"/>
  <c r="AQ307" i="1"/>
  <c r="A308" i="1"/>
  <c r="AO307" i="1"/>
  <c r="AU307" i="1"/>
  <c r="AP307" i="1"/>
  <c r="K307" i="6"/>
  <c r="AS307" i="1"/>
  <c r="AT307" i="1"/>
  <c r="AP360" i="1"/>
  <c r="AS360" i="1"/>
  <c r="AO360" i="1"/>
  <c r="A361" i="1"/>
  <c r="AR360" i="1"/>
  <c r="AT360" i="1"/>
  <c r="AU360" i="1"/>
  <c r="L360" i="6"/>
  <c r="AV360" i="1"/>
  <c r="AQ360" i="1"/>
  <c r="K360" i="6"/>
  <c r="L164" i="6"/>
  <c r="AP164" i="1"/>
  <c r="A165" i="1"/>
  <c r="AT164" i="1"/>
  <c r="K164" i="6"/>
  <c r="AR164" i="1"/>
  <c r="AQ164" i="1"/>
  <c r="N173" i="6"/>
  <c r="AU164" i="1"/>
  <c r="AS164" i="1"/>
  <c r="O173" i="6"/>
  <c r="AV164" i="1"/>
  <c r="AO164" i="1"/>
  <c r="AN437" i="1"/>
  <c r="N440" i="6" s="1"/>
  <c r="AO320" i="1"/>
  <c r="AS320" i="1"/>
  <c r="AQ320" i="1"/>
  <c r="AR320" i="1"/>
  <c r="AP320" i="1"/>
  <c r="L320" i="6"/>
  <c r="AU320" i="1"/>
  <c r="AT320" i="1"/>
  <c r="AV320" i="1"/>
  <c r="K320" i="6"/>
  <c r="A321" i="1"/>
  <c r="AD186" i="1"/>
  <c r="AE186" i="1"/>
  <c r="AQ260" i="1"/>
  <c r="AR260" i="1"/>
  <c r="A261" i="1"/>
  <c r="L260" i="6"/>
  <c r="AS260" i="1"/>
  <c r="AT260" i="1"/>
  <c r="AP260" i="1"/>
  <c r="K260" i="6"/>
  <c r="AU260" i="1"/>
  <c r="AO260" i="1"/>
  <c r="AV260" i="1"/>
  <c r="AJ152" i="1"/>
  <c r="AK152" i="1" s="1"/>
  <c r="AL152" i="1" s="1"/>
  <c r="AM152" i="1" s="1"/>
  <c r="AH152" i="1"/>
  <c r="AG152" i="1"/>
  <c r="AN152" i="1"/>
  <c r="AY152" i="1"/>
  <c r="AF152" i="1"/>
  <c r="AJ190" i="1"/>
  <c r="AK190" i="1" s="1"/>
  <c r="AL190" i="1" s="1"/>
  <c r="AM190" i="1" s="1"/>
  <c r="AY190" i="1"/>
  <c r="AF190" i="1"/>
  <c r="AG190" i="1"/>
  <c r="AH190" i="1"/>
  <c r="AN190" i="1"/>
  <c r="AJ302" i="1"/>
  <c r="AK302" i="1" s="1"/>
  <c r="AL302" i="1" s="1"/>
  <c r="AM302" i="1" s="1"/>
  <c r="AY302" i="1" s="1"/>
  <c r="AH302" i="1"/>
  <c r="AG302" i="1"/>
  <c r="AF302" i="1"/>
  <c r="A185" i="1"/>
  <c r="AQ184" i="1"/>
  <c r="AR184" i="1"/>
  <c r="AP184" i="1"/>
  <c r="AS184" i="1"/>
  <c r="AU184" i="1"/>
  <c r="AO184" i="1"/>
  <c r="AV184" i="1"/>
  <c r="AT184" i="1"/>
  <c r="K184" i="6"/>
  <c r="L184" i="6"/>
  <c r="AT175" i="1"/>
  <c r="AO175" i="1"/>
  <c r="AP175" i="1"/>
  <c r="AV175" i="1"/>
  <c r="AR175" i="1"/>
  <c r="AQ175" i="1"/>
  <c r="AS175" i="1"/>
  <c r="AU175" i="1"/>
  <c r="A176" i="1"/>
  <c r="L175" i="6"/>
  <c r="K175" i="6"/>
  <c r="AN295" i="1"/>
  <c r="K330" i="6"/>
  <c r="AU330" i="1"/>
  <c r="AS330" i="1"/>
  <c r="AT330" i="1"/>
  <c r="BC330" i="1" s="1"/>
  <c r="BD330" i="1" s="1"/>
  <c r="AV330" i="1"/>
  <c r="AQ330" i="1"/>
  <c r="AP330" i="1"/>
  <c r="O339" i="6"/>
  <c r="A331" i="1"/>
  <c r="AO330" i="1"/>
  <c r="L330" i="6"/>
  <c r="AR330" i="1"/>
  <c r="AR219" i="1"/>
  <c r="AO219" i="1"/>
  <c r="AT219" i="1"/>
  <c r="BC219" i="1" s="1"/>
  <c r="BD219" i="1" s="1"/>
  <c r="AQ219" i="1"/>
  <c r="A220" i="1"/>
  <c r="AP219" i="1"/>
  <c r="AS219" i="1"/>
  <c r="L219" i="6"/>
  <c r="AV219" i="1"/>
  <c r="AU219" i="1"/>
  <c r="K219" i="6"/>
  <c r="AJ498" i="1"/>
  <c r="AK498" i="1" s="1"/>
  <c r="AL498" i="1" s="1"/>
  <c r="AM498" i="1" s="1"/>
  <c r="AN498" i="1"/>
  <c r="AG498" i="1"/>
  <c r="AY498" i="1"/>
  <c r="AF498" i="1"/>
  <c r="AH498" i="1"/>
  <c r="AQ137" i="1"/>
  <c r="AR137" i="1"/>
  <c r="AV137" i="1"/>
  <c r="AT137" i="1"/>
  <c r="A138" i="1"/>
  <c r="AS137" i="1"/>
  <c r="AP137" i="1"/>
  <c r="AO137" i="1"/>
  <c r="AU137" i="1"/>
  <c r="K137" i="6"/>
  <c r="L137" i="6"/>
  <c r="AQ212" i="1"/>
  <c r="AU212" i="1"/>
  <c r="AV212" i="1"/>
  <c r="AP212" i="1"/>
  <c r="A213" i="1"/>
  <c r="AS212" i="1"/>
  <c r="AO212" i="1"/>
  <c r="AR212" i="1"/>
  <c r="AT212" i="1"/>
  <c r="L212" i="6"/>
  <c r="K212" i="6"/>
  <c r="AE290" i="1"/>
  <c r="AD290" i="1"/>
  <c r="AJ115" i="1"/>
  <c r="AK115" i="1" s="1"/>
  <c r="AL115" i="1" s="1"/>
  <c r="AM115" i="1" s="1"/>
  <c r="AY115" i="1" s="1"/>
  <c r="AG115" i="1"/>
  <c r="AF115" i="1"/>
  <c r="AH115" i="1"/>
  <c r="AE146" i="1"/>
  <c r="AD146" i="1"/>
  <c r="AN146" i="1" s="1"/>
  <c r="AJ313" i="1"/>
  <c r="AK313" i="1" s="1"/>
  <c r="AL313" i="1" s="1"/>
  <c r="AM313" i="1" s="1"/>
  <c r="AY313" i="1" s="1"/>
  <c r="AF313" i="1"/>
  <c r="AH313" i="1"/>
  <c r="AG313" i="1"/>
  <c r="AE244" i="1"/>
  <c r="AD244" i="1"/>
  <c r="AD257" i="1"/>
  <c r="AE257" i="1"/>
  <c r="AE494" i="1"/>
  <c r="AD494" i="1"/>
  <c r="AB48" i="1"/>
  <c r="AC48" i="1"/>
  <c r="AB236" i="1"/>
  <c r="AC236" i="1"/>
  <c r="AR463" i="1"/>
  <c r="AQ463" i="1"/>
  <c r="AT463" i="1"/>
  <c r="BC463" i="1" s="1"/>
  <c r="BD463" i="1" s="1"/>
  <c r="K463" i="6"/>
  <c r="AP463" i="1"/>
  <c r="A464" i="1"/>
  <c r="L463" i="6"/>
  <c r="AS463" i="1"/>
  <c r="AU463" i="1"/>
  <c r="AV463" i="1"/>
  <c r="AO463" i="1"/>
  <c r="N472" i="6"/>
  <c r="AR174" i="1"/>
  <c r="AU174" i="1"/>
  <c r="A175" i="1"/>
  <c r="AS174" i="1"/>
  <c r="AQ174" i="1"/>
  <c r="AV174" i="1"/>
  <c r="AT174" i="1"/>
  <c r="BC174" i="1" s="1"/>
  <c r="BD174" i="1" s="1"/>
  <c r="AP174" i="1"/>
  <c r="AO174" i="1"/>
  <c r="L174" i="6"/>
  <c r="K174" i="6"/>
  <c r="AN204" i="1"/>
  <c r="I140" i="6"/>
  <c r="C366" i="1"/>
  <c r="M366" i="1"/>
  <c r="BF366" i="1"/>
  <c r="I366" i="1"/>
  <c r="J366" i="1" s="1"/>
  <c r="AW366" i="1" s="1"/>
  <c r="AX366" i="1" s="1"/>
  <c r="B366" i="1"/>
  <c r="BA366" i="1" s="1"/>
  <c r="E366" i="1"/>
  <c r="M366" i="6"/>
  <c r="L366" i="1"/>
  <c r="F366" i="1"/>
  <c r="B366" i="6" s="1"/>
  <c r="D366" i="6" s="1"/>
  <c r="D366" i="1"/>
  <c r="M435" i="1"/>
  <c r="L435" i="1"/>
  <c r="E435" i="1"/>
  <c r="C435" i="1"/>
  <c r="BF435" i="1"/>
  <c r="M435" i="6"/>
  <c r="H435" i="1"/>
  <c r="D435" i="1"/>
  <c r="B435" i="1"/>
  <c r="I435" i="1"/>
  <c r="J435" i="1" s="1"/>
  <c r="AW435" i="1" s="1"/>
  <c r="AX435" i="1" s="1"/>
  <c r="BF400" i="1"/>
  <c r="M400" i="6"/>
  <c r="D400" i="1"/>
  <c r="F400" i="1"/>
  <c r="M400" i="1"/>
  <c r="H400" i="1"/>
  <c r="L400" i="1"/>
  <c r="B400" i="1"/>
  <c r="I400" i="1"/>
  <c r="J400" i="1" s="1"/>
  <c r="AW400" i="1" s="1"/>
  <c r="AX400" i="1" s="1"/>
  <c r="C400" i="1"/>
  <c r="E400" i="1"/>
  <c r="BE400" i="1"/>
  <c r="G400" i="1" s="1"/>
  <c r="H442" i="1"/>
  <c r="M442" i="1"/>
  <c r="F442" i="1"/>
  <c r="K400" i="1"/>
  <c r="BF373" i="1"/>
  <c r="I373" i="1"/>
  <c r="J373" i="1" s="1"/>
  <c r="AW373" i="1" s="1"/>
  <c r="AX373" i="1" s="1"/>
  <c r="M373" i="1"/>
  <c r="E373" i="1"/>
  <c r="M373" i="6"/>
  <c r="B373" i="1"/>
  <c r="H373" i="1"/>
  <c r="F373" i="1"/>
  <c r="B373" i="6" s="1"/>
  <c r="D373" i="6" s="1"/>
  <c r="D373" i="1"/>
  <c r="C373" i="1"/>
  <c r="L373" i="1"/>
  <c r="BF288" i="1"/>
  <c r="I288" i="1"/>
  <c r="J288" i="1" s="1"/>
  <c r="AW288" i="1" s="1"/>
  <c r="AX288" i="1" s="1"/>
  <c r="L288" i="1"/>
  <c r="C288" i="1"/>
  <c r="F288" i="1"/>
  <c r="E288" i="1"/>
  <c r="H288" i="1"/>
  <c r="M288" i="6"/>
  <c r="D288" i="1"/>
  <c r="M288" i="1"/>
  <c r="B288" i="1"/>
  <c r="BA288" i="1" s="1"/>
  <c r="E278" i="1"/>
  <c r="BF278" i="1"/>
  <c r="D278" i="1"/>
  <c r="C278" i="1"/>
  <c r="H278" i="1"/>
  <c r="B278" i="1"/>
  <c r="F278" i="1"/>
  <c r="B278" i="6" s="1"/>
  <c r="M278" i="1"/>
  <c r="L278" i="1"/>
  <c r="BF294" i="1"/>
  <c r="I294" i="1"/>
  <c r="J294" i="1" s="1"/>
  <c r="AW294" i="1" s="1"/>
  <c r="AX294" i="1" s="1"/>
  <c r="C294" i="1"/>
  <c r="D294" i="1"/>
  <c r="F294" i="1"/>
  <c r="A294" i="6" s="1"/>
  <c r="C294" i="6" s="1"/>
  <c r="B294" i="1"/>
  <c r="E294" i="1"/>
  <c r="M294" i="6"/>
  <c r="L294" i="1"/>
  <c r="M294" i="1"/>
  <c r="I370" i="1"/>
  <c r="J370" i="1" s="1"/>
  <c r="AW370" i="1" s="1"/>
  <c r="AX370" i="1" s="1"/>
  <c r="M370" i="1"/>
  <c r="L370" i="1"/>
  <c r="H370" i="1"/>
  <c r="M370" i="6"/>
  <c r="C370" i="1"/>
  <c r="BF370" i="1"/>
  <c r="E370" i="1"/>
  <c r="F370" i="1"/>
  <c r="B370" i="6" s="1"/>
  <c r="D370" i="6" s="1"/>
  <c r="B370" i="1"/>
  <c r="BA370" i="1" s="1"/>
  <c r="D370" i="1"/>
  <c r="BF355" i="1"/>
  <c r="M355" i="1"/>
  <c r="E355" i="1"/>
  <c r="H355" i="1"/>
  <c r="L355" i="1"/>
  <c r="D355" i="1"/>
  <c r="I355" i="1"/>
  <c r="J355" i="1" s="1"/>
  <c r="AW355" i="1" s="1"/>
  <c r="AX355" i="1" s="1"/>
  <c r="C355" i="1"/>
  <c r="M355" i="6"/>
  <c r="F355" i="1"/>
  <c r="B355" i="1"/>
  <c r="D6" i="5"/>
  <c r="AH106" i="1"/>
  <c r="BE246" i="1"/>
  <c r="G246" i="1" s="1"/>
  <c r="BE359" i="1"/>
  <c r="AG98" i="1"/>
  <c r="AH98" i="1"/>
  <c r="AF98" i="1"/>
  <c r="AK95" i="1"/>
  <c r="AL95" i="1" s="1"/>
  <c r="AM95" i="1" s="1"/>
  <c r="AY95" i="1" s="1"/>
  <c r="K359" i="1"/>
  <c r="H400" i="6"/>
  <c r="J400" i="6" s="1"/>
  <c r="G400" i="6"/>
  <c r="I400" i="6" s="1"/>
  <c r="K246" i="1"/>
  <c r="A400" i="6"/>
  <c r="C400" i="6" s="1"/>
  <c r="AG95" i="1"/>
  <c r="G370" i="6"/>
  <c r="I370" i="6" s="1"/>
  <c r="H370" i="6"/>
  <c r="J370" i="6" s="1"/>
  <c r="H373" i="6"/>
  <c r="J373" i="6" s="1"/>
  <c r="G373" i="6"/>
  <c r="I373" i="6" s="1"/>
  <c r="G278" i="6"/>
  <c r="I278" i="6" s="1"/>
  <c r="H278" i="6"/>
  <c r="J278" i="6" s="1"/>
  <c r="H366" i="6"/>
  <c r="J366" i="6" s="1"/>
  <c r="G366" i="6"/>
  <c r="I366" i="6" s="1"/>
  <c r="A366" i="6"/>
  <c r="C366" i="6" s="1"/>
  <c r="AH95" i="1"/>
  <c r="H294" i="6"/>
  <c r="J294" i="6" s="1"/>
  <c r="G294" i="6"/>
  <c r="I294" i="6" s="1"/>
  <c r="G359" i="1"/>
  <c r="C359" i="1"/>
  <c r="L359" i="1"/>
  <c r="H359" i="1"/>
  <c r="D359" i="1"/>
  <c r="M359" i="6"/>
  <c r="I359" i="1"/>
  <c r="J359" i="1" s="1"/>
  <c r="AW359" i="1" s="1"/>
  <c r="AX359" i="1" s="1"/>
  <c r="F359" i="1"/>
  <c r="M359" i="1"/>
  <c r="BF359" i="1"/>
  <c r="E359" i="1"/>
  <c r="B359" i="1"/>
  <c r="BF246" i="1"/>
  <c r="C246" i="1"/>
  <c r="M246" i="1"/>
  <c r="H246" i="1"/>
  <c r="E246" i="1"/>
  <c r="L246" i="1"/>
  <c r="I246" i="1"/>
  <c r="J246" i="1" s="1"/>
  <c r="AW246" i="1" s="1"/>
  <c r="AX246" i="1" s="1"/>
  <c r="D246" i="1"/>
  <c r="M246" i="6"/>
  <c r="B246" i="1"/>
  <c r="BA246" i="1" s="1"/>
  <c r="F246" i="1"/>
  <c r="AH97" i="1"/>
  <c r="AF97" i="1"/>
  <c r="AG97" i="1"/>
  <c r="H288" i="6"/>
  <c r="J288" i="6" s="1"/>
  <c r="G288" i="6"/>
  <c r="I288" i="6" s="1"/>
  <c r="A288" i="6"/>
  <c r="B288" i="6"/>
  <c r="AF107" i="1"/>
  <c r="AD107" i="1"/>
  <c r="AG107" i="1"/>
  <c r="AE107" i="1"/>
  <c r="AH107" i="1"/>
  <c r="AF110" i="1"/>
  <c r="AD110" i="1"/>
  <c r="AG110" i="1"/>
  <c r="AE110" i="1"/>
  <c r="AH110" i="1"/>
  <c r="AF114" i="1"/>
  <c r="AD114" i="1"/>
  <c r="AG114" i="1"/>
  <c r="AE114" i="1"/>
  <c r="AH114" i="1"/>
  <c r="AF111" i="1"/>
  <c r="AD111" i="1"/>
  <c r="AG111" i="1"/>
  <c r="AE111" i="1"/>
  <c r="AH111" i="1"/>
  <c r="AK107" i="1"/>
  <c r="AL107" i="1" s="1"/>
  <c r="AM107" i="1" s="1"/>
  <c r="AY107" i="1" s="1"/>
  <c r="AK110" i="1"/>
  <c r="AL110" i="1" s="1"/>
  <c r="AM110" i="1" s="1"/>
  <c r="AY110" i="1" s="1"/>
  <c r="AK114" i="1"/>
  <c r="AL114" i="1" s="1"/>
  <c r="AM114" i="1" s="1"/>
  <c r="AK111" i="1"/>
  <c r="AL111" i="1" s="1"/>
  <c r="AM111" i="1" s="1"/>
  <c r="AY111" i="1" s="1"/>
  <c r="AF109" i="1"/>
  <c r="AD109" i="1"/>
  <c r="AG109" i="1"/>
  <c r="AE109" i="1"/>
  <c r="AH109" i="1"/>
  <c r="AF113" i="1"/>
  <c r="AD113" i="1"/>
  <c r="AG113" i="1"/>
  <c r="AE113" i="1"/>
  <c r="AH113" i="1"/>
  <c r="AF108" i="1"/>
  <c r="AD108" i="1"/>
  <c r="AG108" i="1"/>
  <c r="AE108" i="1"/>
  <c r="AH108" i="1"/>
  <c r="AF112" i="1"/>
  <c r="AD112" i="1"/>
  <c r="AG112" i="1"/>
  <c r="AE112" i="1"/>
  <c r="AH112" i="1"/>
  <c r="AK109" i="1"/>
  <c r="AL109" i="1" s="1"/>
  <c r="AM109" i="1" s="1"/>
  <c r="AY109" i="1" s="1"/>
  <c r="AK113" i="1"/>
  <c r="AL113" i="1" s="1"/>
  <c r="AM113" i="1" s="1"/>
  <c r="AY113" i="1" s="1"/>
  <c r="AK108" i="1"/>
  <c r="AL108" i="1" s="1"/>
  <c r="AM108" i="1" s="1"/>
  <c r="AK112" i="1"/>
  <c r="AL112" i="1" s="1"/>
  <c r="AM112" i="1" s="1"/>
  <c r="AY112" i="1" s="1"/>
  <c r="AE91" i="1"/>
  <c r="AH91" i="1"/>
  <c r="AF91" i="1"/>
  <c r="AD91" i="1"/>
  <c r="AG91" i="1"/>
  <c r="AK91" i="1"/>
  <c r="AL91" i="1" s="1"/>
  <c r="AM91" i="1" s="1"/>
  <c r="AY91" i="1" s="1"/>
  <c r="AE88" i="1"/>
  <c r="AH88" i="1"/>
  <c r="AF88" i="1"/>
  <c r="AD88" i="1"/>
  <c r="AG88" i="1"/>
  <c r="AK88" i="1"/>
  <c r="AL88" i="1" s="1"/>
  <c r="AM88" i="1" s="1"/>
  <c r="AY88" i="1" s="1"/>
  <c r="AE89" i="1"/>
  <c r="AH89" i="1"/>
  <c r="AF89" i="1"/>
  <c r="AD89" i="1"/>
  <c r="AG89" i="1"/>
  <c r="AE90" i="1"/>
  <c r="AH90" i="1"/>
  <c r="AF90" i="1"/>
  <c r="AD90" i="1"/>
  <c r="AG90" i="1"/>
  <c r="AK89" i="1"/>
  <c r="AL89" i="1" s="1"/>
  <c r="AM89" i="1" s="1"/>
  <c r="AK90" i="1"/>
  <c r="AL90" i="1" s="1"/>
  <c r="AM90" i="1" s="1"/>
  <c r="AY90" i="1" s="1"/>
  <c r="AY87" i="1"/>
  <c r="AD84" i="1"/>
  <c r="AG84" i="1"/>
  <c r="AE84" i="1"/>
  <c r="AH84" i="1"/>
  <c r="AF84" i="1"/>
  <c r="AK84" i="1"/>
  <c r="AL84" i="1" s="1"/>
  <c r="AM84" i="1" s="1"/>
  <c r="AY84" i="1" s="1"/>
  <c r="AD85" i="1"/>
  <c r="AG85" i="1"/>
  <c r="AE85" i="1"/>
  <c r="AH85" i="1"/>
  <c r="AF85" i="1"/>
  <c r="AK85" i="1"/>
  <c r="AL85" i="1" s="1"/>
  <c r="AM85" i="1" s="1"/>
  <c r="AF83" i="1"/>
  <c r="AD83" i="1"/>
  <c r="AG83" i="1"/>
  <c r="AE83" i="1"/>
  <c r="AH83" i="1"/>
  <c r="AK83" i="1"/>
  <c r="AL83" i="1" s="1"/>
  <c r="AM83" i="1" s="1"/>
  <c r="AY83" i="1" s="1"/>
  <c r="AK74" i="1"/>
  <c r="AL74" i="1" s="1"/>
  <c r="AM74" i="1" s="1"/>
  <c r="AY74" i="1" s="1"/>
  <c r="AK79" i="1"/>
  <c r="AL79" i="1" s="1"/>
  <c r="AM79" i="1" s="1"/>
  <c r="AY79" i="1" s="1"/>
  <c r="AK77" i="1"/>
  <c r="AL77" i="1" s="1"/>
  <c r="AM77" i="1" s="1"/>
  <c r="AY77" i="1" s="1"/>
  <c r="AK78" i="1"/>
  <c r="AL78" i="1" s="1"/>
  <c r="AM78" i="1" s="1"/>
  <c r="AY78" i="1" s="1"/>
  <c r="AF74" i="1"/>
  <c r="AD74" i="1"/>
  <c r="AG74" i="1"/>
  <c r="AE74" i="1"/>
  <c r="AH74" i="1"/>
  <c r="AF79" i="1"/>
  <c r="AD79" i="1"/>
  <c r="AG79" i="1"/>
  <c r="AE79" i="1"/>
  <c r="AH79" i="1"/>
  <c r="AF77" i="1"/>
  <c r="AD77" i="1"/>
  <c r="AG77" i="1"/>
  <c r="AE77" i="1"/>
  <c r="AH77" i="1"/>
  <c r="AF78" i="1"/>
  <c r="AD78" i="1"/>
  <c r="AG78" i="1"/>
  <c r="AE78" i="1"/>
  <c r="AH78" i="1"/>
  <c r="AK76" i="1"/>
  <c r="AL76" i="1" s="1"/>
  <c r="AM76" i="1" s="1"/>
  <c r="AY76" i="1" s="1"/>
  <c r="AK81" i="1"/>
  <c r="AL81" i="1" s="1"/>
  <c r="AM81" i="1" s="1"/>
  <c r="AY81" i="1" s="1"/>
  <c r="AK75" i="1"/>
  <c r="AL75" i="1" s="1"/>
  <c r="AM75" i="1" s="1"/>
  <c r="AY75" i="1" s="1"/>
  <c r="AK80" i="1"/>
  <c r="AL80" i="1" s="1"/>
  <c r="AM80" i="1" s="1"/>
  <c r="AY80" i="1" s="1"/>
  <c r="AF76" i="1"/>
  <c r="AD76" i="1"/>
  <c r="AG76" i="1"/>
  <c r="AE76" i="1"/>
  <c r="AH76" i="1"/>
  <c r="AF81" i="1"/>
  <c r="AD81" i="1"/>
  <c r="AG81" i="1"/>
  <c r="AE81" i="1"/>
  <c r="AH81" i="1"/>
  <c r="AF75" i="1"/>
  <c r="AD75" i="1"/>
  <c r="AG75" i="1"/>
  <c r="AE75" i="1"/>
  <c r="AH75" i="1"/>
  <c r="AF80" i="1"/>
  <c r="AD80" i="1"/>
  <c r="AG80" i="1"/>
  <c r="AE80" i="1"/>
  <c r="AH80" i="1"/>
  <c r="AE69" i="1"/>
  <c r="AH69" i="1"/>
  <c r="AF69" i="1"/>
  <c r="AD69" i="1"/>
  <c r="AG69" i="1"/>
  <c r="AK69" i="1"/>
  <c r="AL69" i="1" s="1"/>
  <c r="AM69" i="1" s="1"/>
  <c r="AY69" i="1" s="1"/>
  <c r="AD68" i="1"/>
  <c r="AG68" i="1"/>
  <c r="AE68" i="1"/>
  <c r="AH68" i="1"/>
  <c r="AF68" i="1"/>
  <c r="AK68" i="1"/>
  <c r="AL68" i="1" s="1"/>
  <c r="AM68" i="1" s="1"/>
  <c r="AY68" i="1" s="1"/>
  <c r="AF67" i="1"/>
  <c r="AD67" i="1"/>
  <c r="AG67" i="1"/>
  <c r="AE67" i="1"/>
  <c r="AH67" i="1"/>
  <c r="AK67" i="1"/>
  <c r="AL67" i="1" s="1"/>
  <c r="AM67" i="1" s="1"/>
  <c r="AY67" i="1" s="1"/>
  <c r="AF57" i="1"/>
  <c r="AG57" i="1"/>
  <c r="AE57" i="1"/>
  <c r="AD57" i="1"/>
  <c r="AH57" i="1"/>
  <c r="AE49" i="1"/>
  <c r="AG49" i="1"/>
  <c r="AH49" i="1"/>
  <c r="AF49" i="1"/>
  <c r="AD49" i="1"/>
  <c r="AK57" i="1"/>
  <c r="AL57" i="1" s="1"/>
  <c r="AM57" i="1" s="1"/>
  <c r="AY57" i="1" s="1"/>
  <c r="AK49" i="1"/>
  <c r="AL49" i="1" s="1"/>
  <c r="AM49" i="1" s="1"/>
  <c r="AY49" i="1" s="1"/>
  <c r="AD51" i="1"/>
  <c r="AG51" i="1"/>
  <c r="AF51" i="1"/>
  <c r="AE51" i="1"/>
  <c r="AH51" i="1"/>
  <c r="AK51" i="1"/>
  <c r="AL51" i="1" s="1"/>
  <c r="AM51" i="1" s="1"/>
  <c r="AY51" i="1" s="1"/>
  <c r="AY35" i="1"/>
  <c r="AD24" i="1"/>
  <c r="AG24" i="1"/>
  <c r="AE24" i="1"/>
  <c r="AH24" i="1"/>
  <c r="AF24" i="1"/>
  <c r="AK24" i="1"/>
  <c r="AL24" i="1" s="1"/>
  <c r="AM24" i="1" s="1"/>
  <c r="AY24" i="1" s="1"/>
  <c r="AF23" i="1"/>
  <c r="AD23" i="1"/>
  <c r="AG23" i="1"/>
  <c r="AE23" i="1"/>
  <c r="AH23" i="1"/>
  <c r="AK23" i="1"/>
  <c r="AL23" i="1" s="1"/>
  <c r="AM23" i="1" s="1"/>
  <c r="AY23" i="1" s="1"/>
  <c r="AK22" i="1"/>
  <c r="AL22" i="1" s="1"/>
  <c r="AM22" i="1" s="1"/>
  <c r="AY22" i="1" s="1"/>
  <c r="AF22" i="1"/>
  <c r="AD22" i="1"/>
  <c r="AG22" i="1"/>
  <c r="AE22" i="1"/>
  <c r="AH22" i="1"/>
  <c r="AE21" i="1"/>
  <c r="AH21" i="1"/>
  <c r="AF21" i="1"/>
  <c r="AD21" i="1"/>
  <c r="AG21" i="1"/>
  <c r="AK21" i="1"/>
  <c r="AL21" i="1" s="1"/>
  <c r="AM21" i="1" s="1"/>
  <c r="AY21" i="1" s="1"/>
  <c r="P18" i="6"/>
  <c r="E19" i="6"/>
  <c r="E100" i="6"/>
  <c r="E30" i="6"/>
  <c r="E48" i="6"/>
  <c r="E236" i="6"/>
  <c r="E94" i="6"/>
  <c r="E357" i="6"/>
  <c r="E32" i="6"/>
  <c r="E93" i="6"/>
  <c r="E220" i="6"/>
  <c r="E18" i="6"/>
  <c r="E38" i="6"/>
  <c r="E201" i="6"/>
  <c r="AN501" i="1" l="1"/>
  <c r="AN183" i="1"/>
  <c r="AN497" i="1"/>
  <c r="AN122" i="1"/>
  <c r="AN141" i="1"/>
  <c r="AN321" i="1"/>
  <c r="AN493" i="1"/>
  <c r="AU196" i="1"/>
  <c r="AO196" i="1"/>
  <c r="AS196" i="1"/>
  <c r="L350" i="6"/>
  <c r="AP350" i="1"/>
  <c r="K350" i="6"/>
  <c r="K209" i="6"/>
  <c r="AT209" i="1"/>
  <c r="AQ355" i="1"/>
  <c r="A356" i="1"/>
  <c r="AO355" i="1"/>
  <c r="AQ472" i="1"/>
  <c r="AT472" i="1"/>
  <c r="L489" i="6"/>
  <c r="AT489" i="1"/>
  <c r="AV489" i="1"/>
  <c r="L132" i="6"/>
  <c r="AQ132" i="1"/>
  <c r="AU132" i="1"/>
  <c r="K192" i="6"/>
  <c r="AU192" i="1"/>
  <c r="AT192" i="1"/>
  <c r="AO157" i="1"/>
  <c r="AS157" i="1"/>
  <c r="AT157" i="1"/>
  <c r="AQ337" i="1"/>
  <c r="AP337" i="1"/>
  <c r="O269" i="6"/>
  <c r="AN500" i="1"/>
  <c r="AN502" i="1"/>
  <c r="AN499" i="1"/>
  <c r="AN503" i="1"/>
  <c r="N179" i="6"/>
  <c r="K196" i="6"/>
  <c r="AQ196" i="1"/>
  <c r="A351" i="1"/>
  <c r="AV350" i="1"/>
  <c r="AS350" i="1"/>
  <c r="AT355" i="1"/>
  <c r="AS355" i="1"/>
  <c r="AP472" i="1"/>
  <c r="AS472" i="1"/>
  <c r="AO489" i="1"/>
  <c r="AS489" i="1"/>
  <c r="AR489" i="1"/>
  <c r="AT132" i="1"/>
  <c r="AP132" i="1"/>
  <c r="AV132" i="1"/>
  <c r="AO192" i="1"/>
  <c r="AQ192" i="1"/>
  <c r="L157" i="6"/>
  <c r="AQ157" i="1"/>
  <c r="AP157" i="1"/>
  <c r="AR337" i="1"/>
  <c r="K337" i="6"/>
  <c r="A338" i="1"/>
  <c r="L283" i="6"/>
  <c r="AR283" i="1"/>
  <c r="AV283" i="1"/>
  <c r="AS283" i="1"/>
  <c r="AU283" i="1"/>
  <c r="AQ283" i="1"/>
  <c r="K283" i="6"/>
  <c r="AO283" i="1"/>
  <c r="AP283" i="1"/>
  <c r="A284" i="1"/>
  <c r="AT283" i="1"/>
  <c r="K466" i="6"/>
  <c r="AV466" i="1"/>
  <c r="A467" i="1"/>
  <c r="AO350" i="1"/>
  <c r="AQ489" i="1"/>
  <c r="K489" i="6"/>
  <c r="AS132" i="1"/>
  <c r="K157" i="6"/>
  <c r="AU157" i="1"/>
  <c r="AU337" i="1"/>
  <c r="AO337" i="1"/>
  <c r="K435" i="1"/>
  <c r="O375" i="6"/>
  <c r="A278" i="6"/>
  <c r="C278" i="6" s="1"/>
  <c r="AN505" i="1"/>
  <c r="AN317" i="1"/>
  <c r="K441" i="6"/>
  <c r="AR441" i="1"/>
  <c r="AV441" i="1"/>
  <c r="AS441" i="1"/>
  <c r="AS402" i="1"/>
  <c r="AR402" i="1"/>
  <c r="AV402" i="1"/>
  <c r="AP402" i="1"/>
  <c r="AN504" i="1"/>
  <c r="AN302" i="1"/>
  <c r="N310" i="6" s="1"/>
  <c r="AT354" i="1"/>
  <c r="AP354" i="1"/>
  <c r="AU354" i="1"/>
  <c r="AN257" i="1"/>
  <c r="AN189" i="1"/>
  <c r="AO291" i="1"/>
  <c r="AQ291" i="1"/>
  <c r="AV291" i="1"/>
  <c r="AT291" i="1"/>
  <c r="A292" i="1"/>
  <c r="AU291" i="1"/>
  <c r="AP291" i="1"/>
  <c r="K291" i="6"/>
  <c r="L291" i="6"/>
  <c r="AR291" i="1"/>
  <c r="AS291" i="1"/>
  <c r="AT479" i="1"/>
  <c r="AU479" i="1"/>
  <c r="AR479" i="1"/>
  <c r="AO479" i="1"/>
  <c r="AN494" i="1"/>
  <c r="AN290" i="1"/>
  <c r="AN186" i="1"/>
  <c r="AN151" i="1"/>
  <c r="AN126" i="1"/>
  <c r="AN495" i="1"/>
  <c r="I295" i="1"/>
  <c r="J295" i="1" s="1"/>
  <c r="AW295" i="1" s="1"/>
  <c r="AX295" i="1" s="1"/>
  <c r="D295" i="1"/>
  <c r="M295" i="1"/>
  <c r="F295" i="1"/>
  <c r="C295" i="1"/>
  <c r="M295" i="6"/>
  <c r="BF295" i="1"/>
  <c r="B295" i="1"/>
  <c r="L295" i="1"/>
  <c r="E295" i="1"/>
  <c r="BB295" i="1" s="1"/>
  <c r="K295" i="1"/>
  <c r="H295" i="1"/>
  <c r="BE295" i="1"/>
  <c r="G295" i="1" s="1"/>
  <c r="BC442" i="1"/>
  <c r="BD442" i="1" s="1"/>
  <c r="N421" i="6"/>
  <c r="BC256" i="1"/>
  <c r="BD256" i="1" s="1"/>
  <c r="O307" i="6"/>
  <c r="O164" i="6"/>
  <c r="BC165" i="1"/>
  <c r="BD165" i="1" s="1"/>
  <c r="BC390" i="1"/>
  <c r="BD390" i="1" s="1"/>
  <c r="BC221" i="1"/>
  <c r="BD221" i="1" s="1"/>
  <c r="BC225" i="1"/>
  <c r="BD225" i="1" s="1"/>
  <c r="BC355" i="1"/>
  <c r="BD355" i="1" s="1"/>
  <c r="BC266" i="1"/>
  <c r="BD266" i="1" s="1"/>
  <c r="BE442" i="1"/>
  <c r="G442" i="1" s="1"/>
  <c r="K442" i="1"/>
  <c r="D442" i="1"/>
  <c r="E442" i="1"/>
  <c r="BF442" i="1"/>
  <c r="A370" i="6"/>
  <c r="C370" i="6" s="1"/>
  <c r="A435" i="6"/>
  <c r="C435" i="6" s="1"/>
  <c r="BA294" i="1"/>
  <c r="C442" i="1"/>
  <c r="B442" i="1"/>
  <c r="BA442" i="1" s="1"/>
  <c r="BA400" i="1"/>
  <c r="BC393" i="1"/>
  <c r="BD393" i="1" s="1"/>
  <c r="BC461" i="1"/>
  <c r="BD461" i="1" s="1"/>
  <c r="N425" i="6"/>
  <c r="BC367" i="1"/>
  <c r="BD367" i="1" s="1"/>
  <c r="O419" i="6"/>
  <c r="O386" i="6"/>
  <c r="BC431" i="1"/>
  <c r="BD431" i="1" s="1"/>
  <c r="BC319" i="1"/>
  <c r="BD319" i="1" s="1"/>
  <c r="BC491" i="1"/>
  <c r="BD491" i="1" s="1"/>
  <c r="N164" i="6"/>
  <c r="BC227" i="1"/>
  <c r="BD227" i="1" s="1"/>
  <c r="O165" i="6"/>
  <c r="N165" i="6"/>
  <c r="O310" i="6"/>
  <c r="N289" i="6"/>
  <c r="BC144" i="1"/>
  <c r="BD144" i="1" s="1"/>
  <c r="BC434" i="1"/>
  <c r="BD434" i="1" s="1"/>
  <c r="BC218" i="1"/>
  <c r="BD218" i="1" s="1"/>
  <c r="BC471" i="1"/>
  <c r="BD471" i="1" s="1"/>
  <c r="BC487" i="1"/>
  <c r="BD487" i="1" s="1"/>
  <c r="BC454" i="1"/>
  <c r="BD454" i="1" s="1"/>
  <c r="BC430" i="1"/>
  <c r="BD430" i="1" s="1"/>
  <c r="BC216" i="1"/>
  <c r="BD216" i="1" s="1"/>
  <c r="BC462" i="1"/>
  <c r="BD462" i="1" s="1"/>
  <c r="BC199" i="1"/>
  <c r="BD199" i="1" s="1"/>
  <c r="BC446" i="1"/>
  <c r="BD446" i="1" s="1"/>
  <c r="BC287" i="1"/>
  <c r="BD287" i="1" s="1"/>
  <c r="D278" i="6"/>
  <c r="BC264" i="1"/>
  <c r="BD264" i="1" s="1"/>
  <c r="BA355" i="1"/>
  <c r="P355" i="6" s="1"/>
  <c r="L442" i="1"/>
  <c r="I442" i="1"/>
  <c r="J442" i="1" s="1"/>
  <c r="AW442" i="1" s="1"/>
  <c r="AX442" i="1" s="1"/>
  <c r="M442" i="6"/>
  <c r="BA435" i="1"/>
  <c r="P435" i="6" s="1"/>
  <c r="BC212" i="1"/>
  <c r="BD212" i="1" s="1"/>
  <c r="BC175" i="1"/>
  <c r="BD175" i="1" s="1"/>
  <c r="BC202" i="1"/>
  <c r="BD202" i="1" s="1"/>
  <c r="N163" i="6"/>
  <c r="BC384" i="1"/>
  <c r="BD384" i="1" s="1"/>
  <c r="O426" i="6"/>
  <c r="BC265" i="1"/>
  <c r="BD265" i="1" s="1"/>
  <c r="BC270" i="1"/>
  <c r="BD270" i="1" s="1"/>
  <c r="BC135" i="1"/>
  <c r="BD135" i="1" s="1"/>
  <c r="O162" i="6"/>
  <c r="BC117" i="1"/>
  <c r="BD117" i="1" s="1"/>
  <c r="BC395" i="1"/>
  <c r="BD395" i="1" s="1"/>
  <c r="BC477" i="1"/>
  <c r="BD477" i="1" s="1"/>
  <c r="BC310" i="1"/>
  <c r="BD310" i="1" s="1"/>
  <c r="BC312" i="1"/>
  <c r="BD312" i="1" s="1"/>
  <c r="N381" i="6"/>
  <c r="O411" i="6"/>
  <c r="BC483" i="1"/>
  <c r="BD483" i="1" s="1"/>
  <c r="BC243" i="1"/>
  <c r="BD243" i="1" s="1"/>
  <c r="BC484" i="1"/>
  <c r="BD484" i="1" s="1"/>
  <c r="BC451" i="1"/>
  <c r="BD451" i="1" s="1"/>
  <c r="BC488" i="1"/>
  <c r="BD488" i="1" s="1"/>
  <c r="BC422" i="1"/>
  <c r="BD422" i="1" s="1"/>
  <c r="H355" i="6"/>
  <c r="J355" i="6" s="1"/>
  <c r="G355" i="6"/>
  <c r="I355" i="6" s="1"/>
  <c r="BC441" i="1"/>
  <c r="BD441" i="1" s="1"/>
  <c r="G18" i="6"/>
  <c r="H18" i="6"/>
  <c r="A502" i="1"/>
  <c r="AP501" i="1"/>
  <c r="AS501" i="1"/>
  <c r="AV501" i="1"/>
  <c r="AU501" i="1"/>
  <c r="AT501" i="1"/>
  <c r="AO501" i="1"/>
  <c r="AQ501" i="1"/>
  <c r="AR501" i="1"/>
  <c r="AR126" i="1"/>
  <c r="A127" i="1"/>
  <c r="AP126" i="1"/>
  <c r="AT126" i="1"/>
  <c r="AV126" i="1"/>
  <c r="AO126" i="1"/>
  <c r="AU126" i="1"/>
  <c r="AQ126" i="1"/>
  <c r="AS126" i="1"/>
  <c r="K126" i="6"/>
  <c r="L126" i="6"/>
  <c r="AV504" i="1"/>
  <c r="AU504" i="1"/>
  <c r="AP504" i="1"/>
  <c r="AO504" i="1"/>
  <c r="AT504" i="1"/>
  <c r="AS504" i="1"/>
  <c r="A505" i="1"/>
  <c r="AR504" i="1"/>
  <c r="AQ504" i="1"/>
  <c r="AQ146" i="1"/>
  <c r="AU146" i="1"/>
  <c r="A147" i="1"/>
  <c r="AP146" i="1"/>
  <c r="AS146" i="1"/>
  <c r="AT146" i="1"/>
  <c r="BC146" i="1" s="1"/>
  <c r="BD146" i="1" s="1"/>
  <c r="AO146" i="1"/>
  <c r="AV146" i="1"/>
  <c r="AR146" i="1"/>
  <c r="N155" i="6"/>
  <c r="K146" i="6"/>
  <c r="L146" i="6"/>
  <c r="O155" i="6"/>
  <c r="O152" i="6"/>
  <c r="N152" i="6"/>
  <c r="O154" i="6"/>
  <c r="N153" i="6"/>
  <c r="O153" i="6"/>
  <c r="N154" i="6"/>
  <c r="AO183" i="1"/>
  <c r="AR183" i="1"/>
  <c r="A184" i="1"/>
  <c r="AQ183" i="1"/>
  <c r="AU183" i="1"/>
  <c r="AS183" i="1"/>
  <c r="AT183" i="1"/>
  <c r="BC183" i="1" s="1"/>
  <c r="BD183" i="1" s="1"/>
  <c r="AP183" i="1"/>
  <c r="AV183" i="1"/>
  <c r="N192" i="6"/>
  <c r="O192" i="6"/>
  <c r="L183" i="6"/>
  <c r="K183" i="6"/>
  <c r="N189" i="6"/>
  <c r="N184" i="6"/>
  <c r="O189" i="6"/>
  <c r="N190" i="6"/>
  <c r="O187" i="6"/>
  <c r="O184" i="6"/>
  <c r="O183" i="6"/>
  <c r="O190" i="6"/>
  <c r="N187" i="6"/>
  <c r="N183" i="6"/>
  <c r="AT497" i="1"/>
  <c r="AR497" i="1"/>
  <c r="A498" i="1"/>
  <c r="L497" i="6"/>
  <c r="K497" i="6"/>
  <c r="AP497" i="1"/>
  <c r="AU497" i="1"/>
  <c r="AV497" i="1"/>
  <c r="AQ497" i="1"/>
  <c r="AS497" i="1"/>
  <c r="AO497" i="1"/>
  <c r="A123" i="1"/>
  <c r="AU122" i="1"/>
  <c r="AT122" i="1"/>
  <c r="AV122" i="1"/>
  <c r="AP122" i="1"/>
  <c r="AS122" i="1"/>
  <c r="AR122" i="1"/>
  <c r="AQ122" i="1"/>
  <c r="AO122" i="1"/>
  <c r="K122" i="6"/>
  <c r="L122" i="6"/>
  <c r="N125" i="6"/>
  <c r="O126" i="6"/>
  <c r="O125" i="6"/>
  <c r="AT195" i="1"/>
  <c r="AV195" i="1"/>
  <c r="AP195" i="1"/>
  <c r="AQ195" i="1"/>
  <c r="AU195" i="1"/>
  <c r="AR195" i="1"/>
  <c r="AS195" i="1"/>
  <c r="A196" i="1"/>
  <c r="AO195" i="1"/>
  <c r="L195" i="6"/>
  <c r="K195" i="6"/>
  <c r="AT329" i="1"/>
  <c r="A330" i="1"/>
  <c r="AV329" i="1"/>
  <c r="AR329" i="1"/>
  <c r="AS329" i="1"/>
  <c r="AP329" i="1"/>
  <c r="AQ329" i="1"/>
  <c r="L329" i="6"/>
  <c r="AU329" i="1"/>
  <c r="AO329" i="1"/>
  <c r="K329" i="6"/>
  <c r="O338" i="6"/>
  <c r="N338" i="6"/>
  <c r="AS257" i="1"/>
  <c r="AR257" i="1"/>
  <c r="A258" i="1"/>
  <c r="AO257" i="1"/>
  <c r="AV257" i="1"/>
  <c r="AP257" i="1"/>
  <c r="AT257" i="1"/>
  <c r="AU257" i="1"/>
  <c r="AQ257" i="1"/>
  <c r="K257" i="6"/>
  <c r="N266" i="6"/>
  <c r="L257" i="6"/>
  <c r="O266" i="6"/>
  <c r="O265" i="6"/>
  <c r="N265" i="6"/>
  <c r="O263" i="6"/>
  <c r="N264" i="6"/>
  <c r="O264" i="6"/>
  <c r="N263" i="6"/>
  <c r="AP505" i="1"/>
  <c r="AR505" i="1"/>
  <c r="AQ505" i="1"/>
  <c r="AV505" i="1"/>
  <c r="AO505" i="1"/>
  <c r="AS505" i="1"/>
  <c r="AT505" i="1"/>
  <c r="AU505" i="1"/>
  <c r="A503" i="1"/>
  <c r="AP502" i="1"/>
  <c r="AV502" i="1"/>
  <c r="AQ502" i="1"/>
  <c r="AO502" i="1"/>
  <c r="AT502" i="1"/>
  <c r="AR502" i="1"/>
  <c r="AU502" i="1"/>
  <c r="AS502" i="1"/>
  <c r="AR141" i="1"/>
  <c r="AV141" i="1"/>
  <c r="A142" i="1"/>
  <c r="AU141" i="1"/>
  <c r="AP141" i="1"/>
  <c r="AT141" i="1"/>
  <c r="AS141" i="1"/>
  <c r="AQ141" i="1"/>
  <c r="AO141" i="1"/>
  <c r="K141" i="6"/>
  <c r="L141" i="6"/>
  <c r="N141" i="6"/>
  <c r="O141" i="6"/>
  <c r="AV321" i="1"/>
  <c r="AS321" i="1"/>
  <c r="A322" i="1"/>
  <c r="AT321" i="1"/>
  <c r="L321" i="6"/>
  <c r="AO321" i="1"/>
  <c r="AQ321" i="1"/>
  <c r="AR321" i="1"/>
  <c r="AP321" i="1"/>
  <c r="K321" i="6"/>
  <c r="AU321" i="1"/>
  <c r="N323" i="6"/>
  <c r="O323" i="6"/>
  <c r="O324" i="6"/>
  <c r="N324" i="6"/>
  <c r="A494" i="1"/>
  <c r="AT493" i="1"/>
  <c r="AV493" i="1"/>
  <c r="K493" i="6"/>
  <c r="AO493" i="1"/>
  <c r="AQ493" i="1"/>
  <c r="AR493" i="1"/>
  <c r="L493" i="6"/>
  <c r="AU493" i="1"/>
  <c r="AS493" i="1"/>
  <c r="AP493" i="1"/>
  <c r="AT495" i="1"/>
  <c r="BC495" i="1" s="1"/>
  <c r="BD495" i="1" s="1"/>
  <c r="A496" i="1"/>
  <c r="AS495" i="1"/>
  <c r="L495" i="6"/>
  <c r="AP495" i="1"/>
  <c r="K495" i="6"/>
  <c r="AV495" i="1"/>
  <c r="AU495" i="1"/>
  <c r="AR495" i="1"/>
  <c r="AO495" i="1"/>
  <c r="AQ495" i="1"/>
  <c r="O186" i="6"/>
  <c r="AR494" i="1"/>
  <c r="AP494" i="1"/>
  <c r="A495" i="1"/>
  <c r="AT494" i="1"/>
  <c r="AS494" i="1"/>
  <c r="K494" i="6"/>
  <c r="AU494" i="1"/>
  <c r="L494" i="6"/>
  <c r="AQ494" i="1"/>
  <c r="AV494" i="1"/>
  <c r="AO494" i="1"/>
  <c r="AT290" i="1"/>
  <c r="A291" i="1"/>
  <c r="AR290" i="1"/>
  <c r="AO290" i="1"/>
  <c r="L290" i="6"/>
  <c r="K290" i="6"/>
  <c r="AU290" i="1"/>
  <c r="AS290" i="1"/>
  <c r="AV290" i="1"/>
  <c r="AQ290" i="1"/>
  <c r="AP290" i="1"/>
  <c r="O299" i="6"/>
  <c r="N299" i="6"/>
  <c r="AO500" i="1"/>
  <c r="AS500" i="1"/>
  <c r="AP500" i="1"/>
  <c r="AT500" i="1"/>
  <c r="AV500" i="1"/>
  <c r="AR500" i="1"/>
  <c r="A501" i="1"/>
  <c r="L500" i="6"/>
  <c r="K500" i="6"/>
  <c r="AQ500" i="1"/>
  <c r="AU500" i="1"/>
  <c r="A152" i="1"/>
  <c r="AP151" i="1"/>
  <c r="AV151" i="1"/>
  <c r="AS151" i="1"/>
  <c r="AR151" i="1"/>
  <c r="AU151" i="1"/>
  <c r="AT151" i="1"/>
  <c r="AQ151" i="1"/>
  <c r="AO151" i="1"/>
  <c r="O160" i="6"/>
  <c r="L151" i="6"/>
  <c r="K151" i="6"/>
  <c r="N160" i="6"/>
  <c r="O158" i="6"/>
  <c r="O156" i="6"/>
  <c r="O159" i="6"/>
  <c r="N159" i="6"/>
  <c r="N158" i="6"/>
  <c r="N156" i="6"/>
  <c r="AT499" i="1"/>
  <c r="A500" i="1"/>
  <c r="AS499" i="1"/>
  <c r="AQ499" i="1"/>
  <c r="AP499" i="1"/>
  <c r="K499" i="6"/>
  <c r="AU499" i="1"/>
  <c r="AR499" i="1"/>
  <c r="AO499" i="1"/>
  <c r="L499" i="6"/>
  <c r="AV499" i="1"/>
  <c r="AP503" i="1"/>
  <c r="A504" i="1"/>
  <c r="AV503" i="1"/>
  <c r="AT503" i="1"/>
  <c r="AO503" i="1"/>
  <c r="AS503" i="1"/>
  <c r="AU503" i="1"/>
  <c r="AR503" i="1"/>
  <c r="AQ503" i="1"/>
  <c r="AU198" i="1"/>
  <c r="AR198" i="1"/>
  <c r="AQ198" i="1"/>
  <c r="AV198" i="1"/>
  <c r="AP198" i="1"/>
  <c r="AO198" i="1"/>
  <c r="A199" i="1"/>
  <c r="AS198" i="1"/>
  <c r="AT198" i="1"/>
  <c r="BC198" i="1" s="1"/>
  <c r="BD198" i="1" s="1"/>
  <c r="K198" i="6"/>
  <c r="L198" i="6"/>
  <c r="A190" i="1"/>
  <c r="AV189" i="1"/>
  <c r="AR189" i="1"/>
  <c r="AS189" i="1"/>
  <c r="AT189" i="1"/>
  <c r="AO189" i="1"/>
  <c r="AQ189" i="1"/>
  <c r="AP189" i="1"/>
  <c r="AU189" i="1"/>
  <c r="K189" i="6"/>
  <c r="L189" i="6"/>
  <c r="N198" i="6"/>
  <c r="O198" i="6"/>
  <c r="O193" i="6"/>
  <c r="N193" i="6"/>
  <c r="AV241" i="1"/>
  <c r="AQ241" i="1"/>
  <c r="AO241" i="1"/>
  <c r="AT241" i="1"/>
  <c r="L241" i="6"/>
  <c r="AR241" i="1"/>
  <c r="AP241" i="1"/>
  <c r="AS241" i="1"/>
  <c r="K241" i="6"/>
  <c r="A242" i="1"/>
  <c r="AU241" i="1"/>
  <c r="BA359" i="1"/>
  <c r="BA284" i="1"/>
  <c r="BA278" i="1"/>
  <c r="BA373" i="1"/>
  <c r="BB435" i="1"/>
  <c r="AQ204" i="1"/>
  <c r="AO204" i="1"/>
  <c r="AP204" i="1"/>
  <c r="AR204" i="1"/>
  <c r="AS204" i="1"/>
  <c r="A205" i="1"/>
  <c r="AU204" i="1"/>
  <c r="AV204" i="1"/>
  <c r="N213" i="6"/>
  <c r="O213" i="6"/>
  <c r="K204" i="6"/>
  <c r="AT204" i="1"/>
  <c r="L204" i="6"/>
  <c r="H464" i="1"/>
  <c r="BF464" i="1"/>
  <c r="I464" i="1"/>
  <c r="J464" i="1" s="1"/>
  <c r="AW464" i="1" s="1"/>
  <c r="AX464" i="1" s="1"/>
  <c r="D464" i="1"/>
  <c r="F464" i="1"/>
  <c r="L464" i="1"/>
  <c r="B464" i="1"/>
  <c r="BA464" i="1" s="1"/>
  <c r="C464" i="1"/>
  <c r="M464" i="1"/>
  <c r="E464" i="1"/>
  <c r="BE464" i="1"/>
  <c r="G464" i="1" s="1"/>
  <c r="K464" i="1"/>
  <c r="M464" i="6"/>
  <c r="AJ48" i="1"/>
  <c r="AK48" i="1" s="1"/>
  <c r="AL48" i="1" s="1"/>
  <c r="AM48" i="1" s="1"/>
  <c r="AY48" i="1" s="1"/>
  <c r="AH48" i="1"/>
  <c r="AF48" i="1"/>
  <c r="AG48" i="1"/>
  <c r="BC137" i="1"/>
  <c r="BD137" i="1" s="1"/>
  <c r="AT498" i="1"/>
  <c r="AP498" i="1"/>
  <c r="AS498" i="1"/>
  <c r="A499" i="1"/>
  <c r="AR498" i="1"/>
  <c r="AV498" i="1"/>
  <c r="AQ498" i="1"/>
  <c r="AO498" i="1"/>
  <c r="AU498" i="1"/>
  <c r="K498" i="6"/>
  <c r="L498" i="6"/>
  <c r="B176" i="1"/>
  <c r="BA176" i="1" s="1"/>
  <c r="E176" i="1"/>
  <c r="C176" i="1"/>
  <c r="L176" i="1"/>
  <c r="BE176" i="1"/>
  <c r="G176" i="1" s="1"/>
  <c r="K176" i="1"/>
  <c r="BF176" i="1"/>
  <c r="F176" i="1"/>
  <c r="I176" i="1"/>
  <c r="J176" i="1" s="1"/>
  <c r="AW176" i="1" s="1"/>
  <c r="AX176" i="1" s="1"/>
  <c r="M176" i="6"/>
  <c r="M176" i="1"/>
  <c r="D176" i="1"/>
  <c r="H176" i="1"/>
  <c r="N269" i="6"/>
  <c r="C261" i="1"/>
  <c r="M261" i="1"/>
  <c r="H261" i="1"/>
  <c r="B261" i="1"/>
  <c r="BA261" i="1" s="1"/>
  <c r="L261" i="1"/>
  <c r="I261" i="1"/>
  <c r="J261" i="1" s="1"/>
  <c r="AW261" i="1" s="1"/>
  <c r="AX261" i="1" s="1"/>
  <c r="D261" i="1"/>
  <c r="F261" i="1"/>
  <c r="E261" i="1"/>
  <c r="M261" i="6"/>
  <c r="BE261" i="1"/>
  <c r="G261" i="1" s="1"/>
  <c r="K261" i="1"/>
  <c r="BF261" i="1"/>
  <c r="AU186" i="1"/>
  <c r="AT186" i="1"/>
  <c r="K186" i="6"/>
  <c r="AR186" i="1"/>
  <c r="A187" i="1"/>
  <c r="L186" i="6"/>
  <c r="AV186" i="1"/>
  <c r="AP186" i="1"/>
  <c r="AQ186" i="1"/>
  <c r="AO186" i="1"/>
  <c r="AS186" i="1"/>
  <c r="O195" i="6"/>
  <c r="N195" i="6"/>
  <c r="H361" i="1"/>
  <c r="K361" i="1"/>
  <c r="BE361" i="1"/>
  <c r="G361" i="1" s="1"/>
  <c r="BF361" i="1"/>
  <c r="F361" i="1"/>
  <c r="D361" i="1"/>
  <c r="E361" i="1"/>
  <c r="M361" i="1"/>
  <c r="I361" i="1"/>
  <c r="J361" i="1" s="1"/>
  <c r="AW361" i="1" s="1"/>
  <c r="AX361" i="1" s="1"/>
  <c r="L361" i="1"/>
  <c r="B361" i="1"/>
  <c r="M361" i="6"/>
  <c r="C361" i="1"/>
  <c r="BC307" i="1"/>
  <c r="BD307" i="1" s="1"/>
  <c r="AP492" i="1"/>
  <c r="AO492" i="1"/>
  <c r="AV492" i="1"/>
  <c r="AT492" i="1"/>
  <c r="AR492" i="1"/>
  <c r="AS492" i="1"/>
  <c r="A493" i="1"/>
  <c r="K492" i="6"/>
  <c r="L492" i="6"/>
  <c r="AU492" i="1"/>
  <c r="AQ492" i="1"/>
  <c r="BF394" i="1"/>
  <c r="E394" i="1"/>
  <c r="D394" i="1"/>
  <c r="I394" i="1"/>
  <c r="J394" i="1" s="1"/>
  <c r="AW394" i="1" s="1"/>
  <c r="AX394" i="1" s="1"/>
  <c r="B394" i="1"/>
  <c r="BA394" i="1" s="1"/>
  <c r="L394" i="1"/>
  <c r="M394" i="6"/>
  <c r="M394" i="1"/>
  <c r="F394" i="1"/>
  <c r="C394" i="1"/>
  <c r="BE394" i="1"/>
  <c r="G394" i="1" s="1"/>
  <c r="H394" i="1"/>
  <c r="K394" i="1"/>
  <c r="N211" i="6"/>
  <c r="BC124" i="1"/>
  <c r="BD124" i="1" s="1"/>
  <c r="BC429" i="1"/>
  <c r="BD429" i="1" s="1"/>
  <c r="BC311" i="1"/>
  <c r="BD311" i="1" s="1"/>
  <c r="H353" i="1"/>
  <c r="K353" i="1"/>
  <c r="BE353" i="1"/>
  <c r="G353" i="1" s="1"/>
  <c r="BF353" i="1"/>
  <c r="F353" i="1"/>
  <c r="D353" i="1"/>
  <c r="I353" i="1"/>
  <c r="J353" i="1" s="1"/>
  <c r="AW353" i="1" s="1"/>
  <c r="AX353" i="1" s="1"/>
  <c r="M353" i="1"/>
  <c r="L353" i="1"/>
  <c r="M353" i="6"/>
  <c r="C353" i="1"/>
  <c r="B353" i="1"/>
  <c r="E353" i="1"/>
  <c r="BC416" i="1"/>
  <c r="BD416" i="1" s="1"/>
  <c r="H481" i="1"/>
  <c r="BF481" i="1"/>
  <c r="F481" i="1"/>
  <c r="E481" i="1"/>
  <c r="M481" i="1"/>
  <c r="L481" i="1"/>
  <c r="I481" i="1"/>
  <c r="J481" i="1" s="1"/>
  <c r="AW481" i="1" s="1"/>
  <c r="AX481" i="1" s="1"/>
  <c r="B481" i="1"/>
  <c r="D481" i="1"/>
  <c r="M481" i="6"/>
  <c r="C481" i="1"/>
  <c r="K481" i="1"/>
  <c r="BE481" i="1"/>
  <c r="G481" i="1" s="1"/>
  <c r="AR351" i="1"/>
  <c r="AS351" i="1"/>
  <c r="AU351" i="1"/>
  <c r="K351" i="6"/>
  <c r="AP351" i="1"/>
  <c r="AV351" i="1"/>
  <c r="AT351" i="1"/>
  <c r="AQ351" i="1"/>
  <c r="AO351" i="1"/>
  <c r="L351" i="6"/>
  <c r="A352" i="1"/>
  <c r="AJ201" i="1"/>
  <c r="AK201" i="1" s="1"/>
  <c r="AL201" i="1" s="1"/>
  <c r="AM201" i="1" s="1"/>
  <c r="AY201" i="1" s="1"/>
  <c r="AF201" i="1"/>
  <c r="AH201" i="1"/>
  <c r="AG201" i="1"/>
  <c r="BE218" i="1"/>
  <c r="G218" i="1" s="1"/>
  <c r="E218" i="1"/>
  <c r="BF218" i="1"/>
  <c r="M218" i="1"/>
  <c r="L218" i="1"/>
  <c r="I218" i="1"/>
  <c r="J218" i="1" s="1"/>
  <c r="AW218" i="1" s="1"/>
  <c r="AX218" i="1" s="1"/>
  <c r="K218" i="1"/>
  <c r="H218" i="1"/>
  <c r="F218" i="1"/>
  <c r="M218" i="6"/>
  <c r="D218" i="1"/>
  <c r="C218" i="1"/>
  <c r="B218" i="1"/>
  <c r="BA218" i="1" s="1"/>
  <c r="BC131" i="1"/>
  <c r="BD131" i="1" s="1"/>
  <c r="BC326" i="1"/>
  <c r="BD326" i="1" s="1"/>
  <c r="N426" i="6"/>
  <c r="BC417" i="1"/>
  <c r="BD417" i="1" s="1"/>
  <c r="BC481" i="1"/>
  <c r="BD481" i="1" s="1"/>
  <c r="AN127" i="1"/>
  <c r="O133" i="6" s="1"/>
  <c r="BC282" i="1"/>
  <c r="BD282" i="1" s="1"/>
  <c r="M271" i="6"/>
  <c r="BE271" i="1"/>
  <c r="G271" i="1" s="1"/>
  <c r="K271" i="1"/>
  <c r="I271" i="1"/>
  <c r="J271" i="1" s="1"/>
  <c r="AW271" i="1" s="1"/>
  <c r="AX271" i="1" s="1"/>
  <c r="H271" i="1"/>
  <c r="BF271" i="1"/>
  <c r="D271" i="1"/>
  <c r="E271" i="1"/>
  <c r="L271" i="1"/>
  <c r="M271" i="1"/>
  <c r="C271" i="1"/>
  <c r="F271" i="1"/>
  <c r="B271" i="1"/>
  <c r="BA271" i="1" s="1"/>
  <c r="D257" i="1"/>
  <c r="F257" i="1"/>
  <c r="M257" i="1"/>
  <c r="E257" i="1"/>
  <c r="L257" i="1"/>
  <c r="M257" i="6"/>
  <c r="C257" i="1"/>
  <c r="BE257" i="1"/>
  <c r="G257" i="1" s="1"/>
  <c r="H257" i="1"/>
  <c r="I257" i="1"/>
  <c r="J257" i="1" s="1"/>
  <c r="AW257" i="1" s="1"/>
  <c r="AX257" i="1" s="1"/>
  <c r="B257" i="1"/>
  <c r="BA257" i="1" s="1"/>
  <c r="BF257" i="1"/>
  <c r="K257" i="1"/>
  <c r="M162" i="6"/>
  <c r="H162" i="1"/>
  <c r="M162" i="1"/>
  <c r="L162" i="1"/>
  <c r="B162" i="1"/>
  <c r="E162" i="1"/>
  <c r="BE162" i="1"/>
  <c r="G162" i="1" s="1"/>
  <c r="K162" i="1"/>
  <c r="F162" i="1"/>
  <c r="BF162" i="1"/>
  <c r="C162" i="1"/>
  <c r="I162" i="1"/>
  <c r="J162" i="1" s="1"/>
  <c r="AW162" i="1" s="1"/>
  <c r="AX162" i="1" s="1"/>
  <c r="D162" i="1"/>
  <c r="BC277" i="1"/>
  <c r="BD277" i="1" s="1"/>
  <c r="K341" i="1"/>
  <c r="BE341" i="1"/>
  <c r="G341" i="1" s="1"/>
  <c r="BF341" i="1"/>
  <c r="H341" i="1"/>
  <c r="C341" i="1"/>
  <c r="M341" i="1"/>
  <c r="I341" i="1"/>
  <c r="J341" i="1" s="1"/>
  <c r="AW341" i="1" s="1"/>
  <c r="AX341" i="1" s="1"/>
  <c r="D341" i="1"/>
  <c r="L341" i="1"/>
  <c r="M341" i="6"/>
  <c r="B341" i="1"/>
  <c r="F341" i="1"/>
  <c r="E341" i="1"/>
  <c r="AU223" i="1"/>
  <c r="AS223" i="1"/>
  <c r="K223" i="6"/>
  <c r="AQ223" i="1"/>
  <c r="AT223" i="1"/>
  <c r="AR223" i="1"/>
  <c r="A224" i="1"/>
  <c r="O232" i="6"/>
  <c r="N232" i="6"/>
  <c r="AP223" i="1"/>
  <c r="AO223" i="1"/>
  <c r="AV223" i="1"/>
  <c r="L223" i="6"/>
  <c r="E136" i="1"/>
  <c r="BE136" i="1"/>
  <c r="G136" i="1" s="1"/>
  <c r="K136" i="1"/>
  <c r="I136" i="1"/>
  <c r="J136" i="1" s="1"/>
  <c r="AW136" i="1" s="1"/>
  <c r="AX136" i="1" s="1"/>
  <c r="BF136" i="1"/>
  <c r="L136" i="1"/>
  <c r="D136" i="1"/>
  <c r="B136" i="1"/>
  <c r="H136" i="1"/>
  <c r="M136" i="1"/>
  <c r="C136" i="1"/>
  <c r="F136" i="1"/>
  <c r="M136" i="6"/>
  <c r="B117" i="1"/>
  <c r="F117" i="1"/>
  <c r="D117" i="1"/>
  <c r="BE117" i="1"/>
  <c r="G117" i="1" s="1"/>
  <c r="E117" i="1"/>
  <c r="L117" i="1"/>
  <c r="C117" i="1"/>
  <c r="K117" i="1"/>
  <c r="I117" i="1"/>
  <c r="J117" i="1" s="1"/>
  <c r="AW117" i="1" s="1"/>
  <c r="AX117" i="1" s="1"/>
  <c r="M117" i="1"/>
  <c r="BF117" i="1"/>
  <c r="M117" i="6"/>
  <c r="H117" i="1"/>
  <c r="AS344" i="1"/>
  <c r="AR344" i="1"/>
  <c r="AU344" i="1"/>
  <c r="K344" i="6"/>
  <c r="AO344" i="1"/>
  <c r="AQ344" i="1"/>
  <c r="O353" i="6"/>
  <c r="L344" i="6"/>
  <c r="AT344" i="1"/>
  <c r="BC344" i="1" s="1"/>
  <c r="BD344" i="1" s="1"/>
  <c r="AP344" i="1"/>
  <c r="A345" i="1"/>
  <c r="AV344" i="1"/>
  <c r="N353" i="6"/>
  <c r="O351" i="6"/>
  <c r="N352" i="6"/>
  <c r="AJ357" i="1"/>
  <c r="AK357" i="1" s="1"/>
  <c r="AL357" i="1" s="1"/>
  <c r="AM357" i="1" s="1"/>
  <c r="AY357" i="1"/>
  <c r="AG357" i="1"/>
  <c r="AH357" i="1"/>
  <c r="AF357" i="1"/>
  <c r="BC247" i="1"/>
  <c r="BD247" i="1" s="1"/>
  <c r="N231" i="6"/>
  <c r="BC206" i="1"/>
  <c r="BD206" i="1" s="1"/>
  <c r="I307" i="1"/>
  <c r="J307" i="1" s="1"/>
  <c r="AW307" i="1" s="1"/>
  <c r="AX307" i="1" s="1"/>
  <c r="C307" i="1"/>
  <c r="L307" i="1"/>
  <c r="B307" i="1"/>
  <c r="M307" i="1"/>
  <c r="D307" i="1"/>
  <c r="F307" i="1"/>
  <c r="E307" i="1"/>
  <c r="BE307" i="1"/>
  <c r="G307" i="1" s="1"/>
  <c r="K307" i="1"/>
  <c r="H307" i="1"/>
  <c r="M307" i="6"/>
  <c r="BF307" i="1"/>
  <c r="AD19" i="1"/>
  <c r="AE19" i="1"/>
  <c r="C182" i="1"/>
  <c r="D182" i="1"/>
  <c r="E182" i="1"/>
  <c r="F182" i="1"/>
  <c r="B182" i="1"/>
  <c r="BA182" i="1" s="1"/>
  <c r="L182" i="1"/>
  <c r="BE182" i="1"/>
  <c r="G182" i="1" s="1"/>
  <c r="K182" i="1"/>
  <c r="BF182" i="1"/>
  <c r="H182" i="1"/>
  <c r="I182" i="1"/>
  <c r="J182" i="1" s="1"/>
  <c r="AW182" i="1" s="1"/>
  <c r="AX182" i="1" s="1"/>
  <c r="M182" i="6"/>
  <c r="M182" i="1"/>
  <c r="N177" i="6"/>
  <c r="BC168" i="1"/>
  <c r="BD168" i="1" s="1"/>
  <c r="AN325" i="1"/>
  <c r="N330" i="6" s="1"/>
  <c r="H428" i="1"/>
  <c r="BE428" i="1"/>
  <c r="G428" i="1" s="1"/>
  <c r="K428" i="1"/>
  <c r="BF428" i="1"/>
  <c r="F428" i="1"/>
  <c r="B428" i="1"/>
  <c r="D428" i="1"/>
  <c r="C428" i="1"/>
  <c r="I428" i="1"/>
  <c r="J428" i="1" s="1"/>
  <c r="AW428" i="1" s="1"/>
  <c r="AX428" i="1" s="1"/>
  <c r="L428" i="1"/>
  <c r="M428" i="1"/>
  <c r="M428" i="6"/>
  <c r="E428" i="1"/>
  <c r="N276" i="6"/>
  <c r="A262" i="6"/>
  <c r="C262" i="6" s="1"/>
  <c r="BC134" i="1"/>
  <c r="BD134" i="1" s="1"/>
  <c r="BC180" i="1"/>
  <c r="BD180" i="1" s="1"/>
  <c r="N271" i="6"/>
  <c r="BC262" i="1"/>
  <c r="BD262" i="1" s="1"/>
  <c r="M317" i="1"/>
  <c r="E317" i="1"/>
  <c r="M317" i="6"/>
  <c r="B317" i="1"/>
  <c r="D317" i="1"/>
  <c r="I317" i="1"/>
  <c r="J317" i="1" s="1"/>
  <c r="AW317" i="1" s="1"/>
  <c r="AX317" i="1" s="1"/>
  <c r="L317" i="1"/>
  <c r="F317" i="1"/>
  <c r="C317" i="1"/>
  <c r="K317" i="1"/>
  <c r="BE317" i="1"/>
  <c r="G317" i="1" s="1"/>
  <c r="H317" i="1"/>
  <c r="BF317" i="1"/>
  <c r="AN248" i="1"/>
  <c r="AJ220" i="1"/>
  <c r="AK220" i="1" s="1"/>
  <c r="AL220" i="1" s="1"/>
  <c r="AM220" i="1" s="1"/>
  <c r="AY220" i="1" s="1"/>
  <c r="AF220" i="1"/>
  <c r="AH220" i="1"/>
  <c r="AG220" i="1"/>
  <c r="BE231" i="1"/>
  <c r="G231" i="1" s="1"/>
  <c r="K231" i="1"/>
  <c r="BF231" i="1"/>
  <c r="E231" i="1"/>
  <c r="M231" i="6"/>
  <c r="H231" i="1"/>
  <c r="C231" i="1"/>
  <c r="M231" i="1"/>
  <c r="I231" i="1"/>
  <c r="J231" i="1" s="1"/>
  <c r="AW231" i="1" s="1"/>
  <c r="AX231" i="1" s="1"/>
  <c r="F231" i="1"/>
  <c r="L231" i="1"/>
  <c r="D231" i="1"/>
  <c r="B231" i="1"/>
  <c r="BC130" i="1"/>
  <c r="BD130" i="1" s="1"/>
  <c r="BE422" i="1"/>
  <c r="G422" i="1" s="1"/>
  <c r="K422" i="1"/>
  <c r="BF422" i="1"/>
  <c r="M422" i="6"/>
  <c r="E422" i="1"/>
  <c r="F422" i="1"/>
  <c r="B422" i="6" s="1"/>
  <c r="D422" i="6" s="1"/>
  <c r="D422" i="1"/>
  <c r="M422" i="1"/>
  <c r="B422" i="1"/>
  <c r="BA422" i="1" s="1"/>
  <c r="I422" i="1"/>
  <c r="J422" i="1" s="1"/>
  <c r="AW422" i="1" s="1"/>
  <c r="AX422" i="1" s="1"/>
  <c r="L422" i="1"/>
  <c r="C422" i="1"/>
  <c r="H422" i="1"/>
  <c r="N308" i="6"/>
  <c r="BC299" i="1"/>
  <c r="BD299" i="1" s="1"/>
  <c r="F293" i="1"/>
  <c r="B293" i="1"/>
  <c r="BA293" i="1" s="1"/>
  <c r="M293" i="1"/>
  <c r="C293" i="1"/>
  <c r="D293" i="1"/>
  <c r="L293" i="1"/>
  <c r="M293" i="6"/>
  <c r="I293" i="1"/>
  <c r="J293" i="1" s="1"/>
  <c r="AW293" i="1" s="1"/>
  <c r="AX293" i="1" s="1"/>
  <c r="E293" i="1"/>
  <c r="BE293" i="1"/>
  <c r="G293" i="1" s="1"/>
  <c r="K293" i="1"/>
  <c r="BF293" i="1"/>
  <c r="H293" i="1"/>
  <c r="BC292" i="1"/>
  <c r="BD292" i="1" s="1"/>
  <c r="BF124" i="1"/>
  <c r="B124" i="1"/>
  <c r="E124" i="1"/>
  <c r="D124" i="1"/>
  <c r="H124" i="1"/>
  <c r="L124" i="1"/>
  <c r="I124" i="1"/>
  <c r="J124" i="1" s="1"/>
  <c r="AW124" i="1" s="1"/>
  <c r="AX124" i="1" s="1"/>
  <c r="M124" i="6"/>
  <c r="M124" i="1"/>
  <c r="K124" i="1"/>
  <c r="F124" i="1"/>
  <c r="BE124" i="1"/>
  <c r="G124" i="1" s="1"/>
  <c r="C124" i="1"/>
  <c r="BC123" i="1"/>
  <c r="BD123" i="1" s="1"/>
  <c r="O418" i="6"/>
  <c r="BC298" i="1"/>
  <c r="BD298" i="1" s="1"/>
  <c r="BC239" i="1"/>
  <c r="BD239" i="1" s="1"/>
  <c r="H240" i="1"/>
  <c r="F240" i="1"/>
  <c r="I240" i="1"/>
  <c r="J240" i="1" s="1"/>
  <c r="AW240" i="1" s="1"/>
  <c r="AX240" i="1" s="1"/>
  <c r="M240" i="6"/>
  <c r="D240" i="1"/>
  <c r="M240" i="1"/>
  <c r="B240" i="1"/>
  <c r="BA240" i="1" s="1"/>
  <c r="L240" i="1"/>
  <c r="BE240" i="1"/>
  <c r="G240" i="1" s="1"/>
  <c r="E240" i="1"/>
  <c r="K240" i="1"/>
  <c r="C240" i="1"/>
  <c r="BF240" i="1"/>
  <c r="BC469" i="1"/>
  <c r="BD469" i="1" s="1"/>
  <c r="BF302" i="1"/>
  <c r="E302" i="1"/>
  <c r="L302" i="1"/>
  <c r="I302" i="1"/>
  <c r="J302" i="1" s="1"/>
  <c r="AW302" i="1" s="1"/>
  <c r="AX302" i="1" s="1"/>
  <c r="C302" i="1"/>
  <c r="B302" i="1"/>
  <c r="M302" i="6"/>
  <c r="M302" i="1"/>
  <c r="F302" i="1"/>
  <c r="D302" i="1"/>
  <c r="BE302" i="1"/>
  <c r="G302" i="1" s="1"/>
  <c r="K302" i="1"/>
  <c r="H302" i="1"/>
  <c r="BC133" i="1"/>
  <c r="BD133" i="1" s="1"/>
  <c r="N272" i="6"/>
  <c r="BF414" i="1"/>
  <c r="F414" i="1"/>
  <c r="C414" i="1"/>
  <c r="D414" i="1"/>
  <c r="L414" i="1"/>
  <c r="I414" i="1"/>
  <c r="J414" i="1" s="1"/>
  <c r="AW414" i="1" s="1"/>
  <c r="AX414" i="1" s="1"/>
  <c r="M414" i="1"/>
  <c r="B414" i="1"/>
  <c r="M414" i="6"/>
  <c r="E414" i="1"/>
  <c r="H414" i="1"/>
  <c r="BE414" i="1"/>
  <c r="G414" i="1" s="1"/>
  <c r="K414" i="1"/>
  <c r="H446" i="1"/>
  <c r="BE446" i="1"/>
  <c r="G446" i="1" s="1"/>
  <c r="K446" i="1"/>
  <c r="BF446" i="1"/>
  <c r="I446" i="1"/>
  <c r="J446" i="1" s="1"/>
  <c r="AW446" i="1" s="1"/>
  <c r="AX446" i="1" s="1"/>
  <c r="E446" i="1"/>
  <c r="L446" i="1"/>
  <c r="M446" i="6"/>
  <c r="M446" i="1"/>
  <c r="F446" i="1"/>
  <c r="C446" i="1"/>
  <c r="D446" i="1"/>
  <c r="B446" i="1"/>
  <c r="BA446" i="1" s="1"/>
  <c r="BC368" i="1"/>
  <c r="BD368" i="1" s="1"/>
  <c r="H433" i="1"/>
  <c r="K433" i="1"/>
  <c r="BE433" i="1"/>
  <c r="G433" i="1" s="1"/>
  <c r="BF433" i="1"/>
  <c r="I433" i="1"/>
  <c r="J433" i="1" s="1"/>
  <c r="AW433" i="1" s="1"/>
  <c r="AX433" i="1" s="1"/>
  <c r="M433" i="1"/>
  <c r="D433" i="1"/>
  <c r="M433" i="6"/>
  <c r="E433" i="1"/>
  <c r="F433" i="1"/>
  <c r="B433" i="1"/>
  <c r="BA433" i="1" s="1"/>
  <c r="C433" i="1"/>
  <c r="L433" i="1"/>
  <c r="BC464" i="1"/>
  <c r="BD464" i="1" s="1"/>
  <c r="M277" i="6"/>
  <c r="I277" i="1"/>
  <c r="J277" i="1" s="1"/>
  <c r="AW277" i="1" s="1"/>
  <c r="AX277" i="1" s="1"/>
  <c r="L277" i="1"/>
  <c r="F277" i="1"/>
  <c r="D277" i="1"/>
  <c r="BF277" i="1"/>
  <c r="E277" i="1"/>
  <c r="C277" i="1"/>
  <c r="H277" i="1"/>
  <c r="M277" i="1"/>
  <c r="B277" i="1"/>
  <c r="BE277" i="1"/>
  <c r="G277" i="1" s="1"/>
  <c r="K277" i="1"/>
  <c r="BE211" i="1"/>
  <c r="G211" i="1" s="1"/>
  <c r="K211" i="1"/>
  <c r="BF211" i="1"/>
  <c r="B211" i="1"/>
  <c r="BA211" i="1" s="1"/>
  <c r="M211" i="6"/>
  <c r="H211" i="1"/>
  <c r="C211" i="1"/>
  <c r="L211" i="1"/>
  <c r="I211" i="1"/>
  <c r="J211" i="1" s="1"/>
  <c r="AW211" i="1" s="1"/>
  <c r="AX211" i="1" s="1"/>
  <c r="D211" i="1"/>
  <c r="M211" i="1"/>
  <c r="F211" i="1"/>
  <c r="E211" i="1"/>
  <c r="BC401" i="1"/>
  <c r="BD401" i="1" s="1"/>
  <c r="K363" i="1"/>
  <c r="BE363" i="1"/>
  <c r="G363" i="1" s="1"/>
  <c r="BF363" i="1"/>
  <c r="M363" i="6"/>
  <c r="H363" i="1"/>
  <c r="C363" i="1"/>
  <c r="L363" i="1"/>
  <c r="I363" i="1"/>
  <c r="J363" i="1" s="1"/>
  <c r="AW363" i="1" s="1"/>
  <c r="AX363" i="1" s="1"/>
  <c r="D363" i="1"/>
  <c r="F363" i="1"/>
  <c r="M363" i="1"/>
  <c r="E363" i="1"/>
  <c r="B363" i="1"/>
  <c r="BC394" i="1"/>
  <c r="BD394" i="1" s="1"/>
  <c r="K395" i="1"/>
  <c r="BE395" i="1"/>
  <c r="G395" i="1" s="1"/>
  <c r="BF395" i="1"/>
  <c r="M395" i="6"/>
  <c r="D395" i="1"/>
  <c r="E395" i="1"/>
  <c r="C395" i="1"/>
  <c r="L395" i="1"/>
  <c r="H395" i="1"/>
  <c r="B395" i="1"/>
  <c r="I395" i="1"/>
  <c r="J395" i="1" s="1"/>
  <c r="AW395" i="1" s="1"/>
  <c r="AX395" i="1" s="1"/>
  <c r="F395" i="1"/>
  <c r="M395" i="1"/>
  <c r="BE427" i="1"/>
  <c r="G427" i="1" s="1"/>
  <c r="K427" i="1"/>
  <c r="BF427" i="1"/>
  <c r="M427" i="6"/>
  <c r="H427" i="1"/>
  <c r="C427" i="1"/>
  <c r="D427" i="1"/>
  <c r="I427" i="1"/>
  <c r="J427" i="1" s="1"/>
  <c r="AW427" i="1" s="1"/>
  <c r="AX427" i="1" s="1"/>
  <c r="B427" i="1"/>
  <c r="E427" i="1"/>
  <c r="F427" i="1"/>
  <c r="L427" i="1"/>
  <c r="M427" i="1"/>
  <c r="M491" i="6"/>
  <c r="BE491" i="1"/>
  <c r="G491" i="1" s="1"/>
  <c r="K491" i="1"/>
  <c r="BF491" i="1"/>
  <c r="I491" i="1"/>
  <c r="J491" i="1" s="1"/>
  <c r="AW491" i="1" s="1"/>
  <c r="AX491" i="1" s="1"/>
  <c r="L491" i="1"/>
  <c r="B491" i="1"/>
  <c r="BA491" i="1" s="1"/>
  <c r="C491" i="1"/>
  <c r="H491" i="1"/>
  <c r="F491" i="1"/>
  <c r="D491" i="1"/>
  <c r="E491" i="1"/>
  <c r="M491" i="1"/>
  <c r="F316" i="1"/>
  <c r="I316" i="1"/>
  <c r="J316" i="1" s="1"/>
  <c r="AW316" i="1" s="1"/>
  <c r="AX316" i="1" s="1"/>
  <c r="B316" i="1"/>
  <c r="M316" i="1"/>
  <c r="H316" i="1"/>
  <c r="BF316" i="1"/>
  <c r="D316" i="1"/>
  <c r="E316" i="1"/>
  <c r="C316" i="1"/>
  <c r="L316" i="1"/>
  <c r="BE316" i="1"/>
  <c r="G316" i="1" s="1"/>
  <c r="K316" i="1"/>
  <c r="M316" i="6"/>
  <c r="BC255" i="1"/>
  <c r="BD255" i="1" s="1"/>
  <c r="N392" i="6"/>
  <c r="AP383" i="1"/>
  <c r="AV383" i="1"/>
  <c r="AS383" i="1"/>
  <c r="AR383" i="1"/>
  <c r="A384" i="1"/>
  <c r="K383" i="6"/>
  <c r="O392" i="6"/>
  <c r="AQ383" i="1"/>
  <c r="L383" i="6"/>
  <c r="AU383" i="1"/>
  <c r="AO383" i="1"/>
  <c r="AT383" i="1"/>
  <c r="AN313" i="1"/>
  <c r="BC356" i="1"/>
  <c r="BD356" i="1" s="1"/>
  <c r="BC327" i="1"/>
  <c r="BD327" i="1" s="1"/>
  <c r="K273" i="6"/>
  <c r="AT273" i="1"/>
  <c r="AP273" i="1"/>
  <c r="AU273" i="1"/>
  <c r="AV273" i="1"/>
  <c r="L273" i="6"/>
  <c r="AQ273" i="1"/>
  <c r="AR273" i="1"/>
  <c r="AO273" i="1"/>
  <c r="AS273" i="1"/>
  <c r="A274" i="1"/>
  <c r="N282" i="6"/>
  <c r="O282" i="6"/>
  <c r="BC214" i="1"/>
  <c r="BD214" i="1" s="1"/>
  <c r="BC322" i="1"/>
  <c r="BD322" i="1" s="1"/>
  <c r="AU279" i="1"/>
  <c r="N288" i="6"/>
  <c r="A280" i="1"/>
  <c r="AR279" i="1"/>
  <c r="N287" i="6"/>
  <c r="O287" i="6"/>
  <c r="N286" i="6"/>
  <c r="AQ279" i="1"/>
  <c r="K279" i="6"/>
  <c r="L279" i="6"/>
  <c r="AP279" i="1"/>
  <c r="O288" i="6"/>
  <c r="AS279" i="1"/>
  <c r="AT279" i="1"/>
  <c r="AO279" i="1"/>
  <c r="AV279" i="1"/>
  <c r="O286" i="6"/>
  <c r="BC138" i="1"/>
  <c r="BD138" i="1" s="1"/>
  <c r="BE122" i="1"/>
  <c r="G122" i="1" s="1"/>
  <c r="F122" i="1"/>
  <c r="B122" i="1"/>
  <c r="BA122" i="1" s="1"/>
  <c r="L122" i="1"/>
  <c r="D122" i="1"/>
  <c r="E122" i="1"/>
  <c r="K122" i="1"/>
  <c r="C122" i="1"/>
  <c r="BF122" i="1"/>
  <c r="M122" i="6"/>
  <c r="M122" i="1"/>
  <c r="H122" i="1"/>
  <c r="I122" i="1"/>
  <c r="J122" i="1" s="1"/>
  <c r="AW122" i="1" s="1"/>
  <c r="AX122" i="1" s="1"/>
  <c r="B313" i="1"/>
  <c r="BA313" i="1" s="1"/>
  <c r="M313" i="6"/>
  <c r="F313" i="1"/>
  <c r="E313" i="1"/>
  <c r="H313" i="1"/>
  <c r="BE313" i="1"/>
  <c r="G313" i="1" s="1"/>
  <c r="K313" i="1"/>
  <c r="M313" i="1"/>
  <c r="L313" i="1"/>
  <c r="I313" i="1"/>
  <c r="J313" i="1" s="1"/>
  <c r="AW313" i="1" s="1"/>
  <c r="AX313" i="1" s="1"/>
  <c r="D313" i="1"/>
  <c r="C313" i="1"/>
  <c r="BF313" i="1"/>
  <c r="N175" i="6"/>
  <c r="AP289" i="1"/>
  <c r="AU289" i="1"/>
  <c r="AS289" i="1"/>
  <c r="AO289" i="1"/>
  <c r="AQ289" i="1"/>
  <c r="AV289" i="1"/>
  <c r="K289" i="6"/>
  <c r="AR289" i="1"/>
  <c r="A290" i="1"/>
  <c r="L289" i="6"/>
  <c r="AT289" i="1"/>
  <c r="BC289" i="1" s="1"/>
  <c r="BD289" i="1" s="1"/>
  <c r="N298" i="6"/>
  <c r="O298" i="6"/>
  <c r="K146" i="1"/>
  <c r="BE146" i="1"/>
  <c r="G146" i="1" s="1"/>
  <c r="BF146" i="1"/>
  <c r="F146" i="1"/>
  <c r="C146" i="1"/>
  <c r="H146" i="1"/>
  <c r="D146" i="1"/>
  <c r="M146" i="6"/>
  <c r="I146" i="1"/>
  <c r="J146" i="1" s="1"/>
  <c r="AW146" i="1" s="1"/>
  <c r="AX146" i="1" s="1"/>
  <c r="L146" i="1"/>
  <c r="M146" i="1"/>
  <c r="B146" i="1"/>
  <c r="E146" i="1"/>
  <c r="BC402" i="1"/>
  <c r="BD402" i="1" s="1"/>
  <c r="O491" i="6"/>
  <c r="BC252" i="1"/>
  <c r="BD252" i="1" s="1"/>
  <c r="N340" i="6"/>
  <c r="AT347" i="1"/>
  <c r="BC347" i="1" s="1"/>
  <c r="BD347" i="1" s="1"/>
  <c r="AV347" i="1"/>
  <c r="AU347" i="1"/>
  <c r="AO347" i="1"/>
  <c r="L347" i="6"/>
  <c r="AP347" i="1"/>
  <c r="K347" i="6"/>
  <c r="AQ347" i="1"/>
  <c r="AR347" i="1"/>
  <c r="AS347" i="1"/>
  <c r="A348" i="1"/>
  <c r="N356" i="6"/>
  <c r="N354" i="6"/>
  <c r="O356" i="6"/>
  <c r="O354" i="6"/>
  <c r="N355" i="6"/>
  <c r="O355" i="6"/>
  <c r="BC411" i="1"/>
  <c r="BD411" i="1" s="1"/>
  <c r="B234" i="1"/>
  <c r="F234" i="1"/>
  <c r="L234" i="1"/>
  <c r="K234" i="1"/>
  <c r="D234" i="1"/>
  <c r="H234" i="1"/>
  <c r="E234" i="1"/>
  <c r="C234" i="1"/>
  <c r="BE234" i="1"/>
  <c r="G234" i="1" s="1"/>
  <c r="BF234" i="1"/>
  <c r="M234" i="6"/>
  <c r="M234" i="1"/>
  <c r="I234" i="1"/>
  <c r="J234" i="1" s="1"/>
  <c r="AW234" i="1" s="1"/>
  <c r="AX234" i="1" s="1"/>
  <c r="BC365" i="1"/>
  <c r="BD365" i="1" s="1"/>
  <c r="BC149" i="1"/>
  <c r="BD149" i="1" s="1"/>
  <c r="N267" i="6"/>
  <c r="BC258" i="1"/>
  <c r="BD258" i="1" s="1"/>
  <c r="N477" i="6"/>
  <c r="BF469" i="1"/>
  <c r="H469" i="1"/>
  <c r="F469" i="1"/>
  <c r="M469" i="1"/>
  <c r="E469" i="1"/>
  <c r="D469" i="1"/>
  <c r="I469" i="1"/>
  <c r="J469" i="1" s="1"/>
  <c r="AW469" i="1" s="1"/>
  <c r="AX469" i="1" s="1"/>
  <c r="C469" i="1"/>
  <c r="B469" i="1"/>
  <c r="BA469" i="1" s="1"/>
  <c r="M469" i="6"/>
  <c r="L469" i="1"/>
  <c r="BE469" i="1"/>
  <c r="G469" i="1" s="1"/>
  <c r="K469" i="1"/>
  <c r="BE415" i="1"/>
  <c r="G415" i="1" s="1"/>
  <c r="K415" i="1"/>
  <c r="BF415" i="1"/>
  <c r="M415" i="6"/>
  <c r="H415" i="1"/>
  <c r="F415" i="1"/>
  <c r="B415" i="6" s="1"/>
  <c r="D415" i="1"/>
  <c r="I415" i="1"/>
  <c r="J415" i="1" s="1"/>
  <c r="AW415" i="1" s="1"/>
  <c r="AX415" i="1" s="1"/>
  <c r="C415" i="1"/>
  <c r="L415" i="1"/>
  <c r="B415" i="1"/>
  <c r="E415" i="1"/>
  <c r="M415" i="1"/>
  <c r="BE130" i="1"/>
  <c r="G130" i="1" s="1"/>
  <c r="K130" i="1"/>
  <c r="BF130" i="1"/>
  <c r="I130" i="1"/>
  <c r="J130" i="1" s="1"/>
  <c r="AW130" i="1" s="1"/>
  <c r="AX130" i="1" s="1"/>
  <c r="H130" i="1"/>
  <c r="B130" i="1"/>
  <c r="L130" i="1"/>
  <c r="F130" i="1"/>
  <c r="M130" i="6"/>
  <c r="C130" i="1"/>
  <c r="E130" i="1"/>
  <c r="D130" i="1"/>
  <c r="M130" i="1"/>
  <c r="BC387" i="1"/>
  <c r="BD387" i="1" s="1"/>
  <c r="BC419" i="1"/>
  <c r="BD419" i="1" s="1"/>
  <c r="N492" i="6"/>
  <c r="N349" i="6"/>
  <c r="BC341" i="1"/>
  <c r="BD341" i="1" s="1"/>
  <c r="N417" i="6"/>
  <c r="BC408" i="1"/>
  <c r="BD408" i="1" s="1"/>
  <c r="N449" i="6"/>
  <c r="BC440" i="1"/>
  <c r="BD440" i="1" s="1"/>
  <c r="BC391" i="1"/>
  <c r="BD391" i="1" s="1"/>
  <c r="BC455" i="1"/>
  <c r="BD455" i="1" s="1"/>
  <c r="N347" i="6"/>
  <c r="BE451" i="1"/>
  <c r="G451" i="1" s="1"/>
  <c r="K451" i="1"/>
  <c r="BF451" i="1"/>
  <c r="I451" i="1"/>
  <c r="J451" i="1" s="1"/>
  <c r="AW451" i="1" s="1"/>
  <c r="AX451" i="1" s="1"/>
  <c r="H451" i="1"/>
  <c r="M451" i="1"/>
  <c r="D451" i="1"/>
  <c r="L451" i="1"/>
  <c r="C451" i="1"/>
  <c r="F451" i="1"/>
  <c r="A451" i="6" s="1"/>
  <c r="C451" i="6" s="1"/>
  <c r="M451" i="6"/>
  <c r="B451" i="1"/>
  <c r="E451" i="1"/>
  <c r="BE397" i="1"/>
  <c r="G397" i="1" s="1"/>
  <c r="K397" i="1"/>
  <c r="H397" i="1"/>
  <c r="BF397" i="1"/>
  <c r="M397" i="6"/>
  <c r="L397" i="1"/>
  <c r="F397" i="1"/>
  <c r="M397" i="1"/>
  <c r="B397" i="1"/>
  <c r="BA397" i="1" s="1"/>
  <c r="E397" i="1"/>
  <c r="I397" i="1"/>
  <c r="J397" i="1" s="1"/>
  <c r="AW397" i="1" s="1"/>
  <c r="AX397" i="1" s="1"/>
  <c r="C397" i="1"/>
  <c r="D397" i="1"/>
  <c r="BC177" i="1"/>
  <c r="BD177" i="1" s="1"/>
  <c r="O281" i="6"/>
  <c r="BC272" i="1"/>
  <c r="BD272" i="1" s="1"/>
  <c r="BC374" i="1"/>
  <c r="BD374" i="1" s="1"/>
  <c r="BE455" i="1"/>
  <c r="G455" i="1" s="1"/>
  <c r="BF455" i="1"/>
  <c r="H455" i="1"/>
  <c r="L455" i="1"/>
  <c r="E455" i="1"/>
  <c r="M455" i="6"/>
  <c r="I455" i="1"/>
  <c r="J455" i="1" s="1"/>
  <c r="AW455" i="1" s="1"/>
  <c r="AX455" i="1" s="1"/>
  <c r="F455" i="1"/>
  <c r="D455" i="1"/>
  <c r="C455" i="1"/>
  <c r="M455" i="1"/>
  <c r="B455" i="1"/>
  <c r="BA455" i="1" s="1"/>
  <c r="K455" i="1"/>
  <c r="K405" i="1"/>
  <c r="BF405" i="1"/>
  <c r="H405" i="1"/>
  <c r="F405" i="1"/>
  <c r="E405" i="1"/>
  <c r="D405" i="1"/>
  <c r="B405" i="1"/>
  <c r="BA405" i="1" s="1"/>
  <c r="L405" i="1"/>
  <c r="C405" i="1"/>
  <c r="M405" i="1"/>
  <c r="BE405" i="1"/>
  <c r="G405" i="1" s="1"/>
  <c r="M405" i="6"/>
  <c r="I405" i="1"/>
  <c r="J405" i="1" s="1"/>
  <c r="AW405" i="1" s="1"/>
  <c r="AX405" i="1" s="1"/>
  <c r="N438" i="6"/>
  <c r="M431" i="6"/>
  <c r="K431" i="1"/>
  <c r="BF431" i="1"/>
  <c r="H431" i="1"/>
  <c r="F431" i="1"/>
  <c r="E431" i="1"/>
  <c r="I431" i="1"/>
  <c r="J431" i="1" s="1"/>
  <c r="AW431" i="1" s="1"/>
  <c r="AX431" i="1" s="1"/>
  <c r="L431" i="1"/>
  <c r="C431" i="1"/>
  <c r="M431" i="1"/>
  <c r="D431" i="1"/>
  <c r="B431" i="1"/>
  <c r="BE431" i="1"/>
  <c r="G431" i="1" s="1"/>
  <c r="H457" i="1"/>
  <c r="BE457" i="1"/>
  <c r="G457" i="1" s="1"/>
  <c r="K457" i="1"/>
  <c r="BF457" i="1"/>
  <c r="F457" i="1"/>
  <c r="M457" i="1"/>
  <c r="M457" i="6"/>
  <c r="C457" i="1"/>
  <c r="L457" i="1"/>
  <c r="D457" i="1"/>
  <c r="I457" i="1"/>
  <c r="J457" i="1" s="1"/>
  <c r="AW457" i="1" s="1"/>
  <c r="AX457" i="1" s="1"/>
  <c r="E457" i="1"/>
  <c r="B457" i="1"/>
  <c r="BC343" i="1"/>
  <c r="BD343" i="1" s="1"/>
  <c r="BC377" i="1"/>
  <c r="BD377" i="1" s="1"/>
  <c r="H426" i="1"/>
  <c r="BF426" i="1"/>
  <c r="F426" i="1"/>
  <c r="C426" i="1"/>
  <c r="M426" i="6"/>
  <c r="D426" i="1"/>
  <c r="M426" i="1"/>
  <c r="E426" i="1"/>
  <c r="I426" i="1"/>
  <c r="J426" i="1" s="1"/>
  <c r="AW426" i="1" s="1"/>
  <c r="AX426" i="1" s="1"/>
  <c r="L426" i="1"/>
  <c r="B426" i="1"/>
  <c r="BE426" i="1"/>
  <c r="G426" i="1" s="1"/>
  <c r="K426" i="1"/>
  <c r="N376" i="6"/>
  <c r="N339" i="6"/>
  <c r="BC333" i="1"/>
  <c r="BD333" i="1" s="1"/>
  <c r="BE391" i="1"/>
  <c r="G391" i="1" s="1"/>
  <c r="K391" i="1"/>
  <c r="BF391" i="1"/>
  <c r="M391" i="6"/>
  <c r="D391" i="1"/>
  <c r="F391" i="1"/>
  <c r="B391" i="6" s="1"/>
  <c r="D391" i="6" s="1"/>
  <c r="M391" i="1"/>
  <c r="H391" i="1"/>
  <c r="E391" i="1"/>
  <c r="B391" i="1"/>
  <c r="I391" i="1"/>
  <c r="J391" i="1" s="1"/>
  <c r="AW391" i="1" s="1"/>
  <c r="AX391" i="1" s="1"/>
  <c r="L391" i="1"/>
  <c r="C391" i="1"/>
  <c r="N495" i="6"/>
  <c r="I487" i="1"/>
  <c r="J487" i="1" s="1"/>
  <c r="AW487" i="1" s="1"/>
  <c r="AX487" i="1" s="1"/>
  <c r="M487" i="6"/>
  <c r="K487" i="1"/>
  <c r="BE487" i="1"/>
  <c r="G487" i="1" s="1"/>
  <c r="BF487" i="1"/>
  <c r="H487" i="1"/>
  <c r="M487" i="1"/>
  <c r="E487" i="1"/>
  <c r="L487" i="1"/>
  <c r="D487" i="1"/>
  <c r="B487" i="1"/>
  <c r="BA487" i="1" s="1"/>
  <c r="F487" i="1"/>
  <c r="C487" i="1"/>
  <c r="BC213" i="1"/>
  <c r="BD213" i="1" s="1"/>
  <c r="BE214" i="1"/>
  <c r="G214" i="1" s="1"/>
  <c r="K214" i="1"/>
  <c r="BF214" i="1"/>
  <c r="H214" i="1"/>
  <c r="I214" i="1"/>
  <c r="J214" i="1" s="1"/>
  <c r="AW214" i="1" s="1"/>
  <c r="AX214" i="1" s="1"/>
  <c r="F214" i="1"/>
  <c r="E214" i="1"/>
  <c r="L214" i="1"/>
  <c r="B214" i="1"/>
  <c r="BA214" i="1" s="1"/>
  <c r="C214" i="1"/>
  <c r="M214" i="1"/>
  <c r="D214" i="1"/>
  <c r="M214" i="6"/>
  <c r="N280" i="6"/>
  <c r="O168" i="6"/>
  <c r="K463" i="1"/>
  <c r="BE463" i="1"/>
  <c r="G463" i="1" s="1"/>
  <c r="BF463" i="1"/>
  <c r="M463" i="6"/>
  <c r="I463" i="1"/>
  <c r="J463" i="1" s="1"/>
  <c r="AW463" i="1" s="1"/>
  <c r="AX463" i="1" s="1"/>
  <c r="C463" i="1"/>
  <c r="M463" i="1"/>
  <c r="L463" i="1"/>
  <c r="B463" i="1"/>
  <c r="E463" i="1"/>
  <c r="H463" i="1"/>
  <c r="D463" i="1"/>
  <c r="F463" i="1"/>
  <c r="B463" i="6" s="1"/>
  <c r="D463" i="6" s="1"/>
  <c r="BE159" i="1"/>
  <c r="G159" i="1" s="1"/>
  <c r="K159" i="1"/>
  <c r="BF159" i="1"/>
  <c r="D159" i="1"/>
  <c r="M159" i="1"/>
  <c r="H159" i="1"/>
  <c r="B159" i="1"/>
  <c r="E159" i="1"/>
  <c r="I159" i="1"/>
  <c r="J159" i="1" s="1"/>
  <c r="AW159" i="1" s="1"/>
  <c r="AX159" i="1" s="1"/>
  <c r="F159" i="1"/>
  <c r="L159" i="1"/>
  <c r="C159" i="1"/>
  <c r="M159" i="6"/>
  <c r="O348" i="6"/>
  <c r="BC339" i="1"/>
  <c r="BD339" i="1" s="1"/>
  <c r="H404" i="1"/>
  <c r="BE404" i="1"/>
  <c r="G404" i="1" s="1"/>
  <c r="BF404" i="1"/>
  <c r="F404" i="1"/>
  <c r="B404" i="1"/>
  <c r="M404" i="6"/>
  <c r="C404" i="1"/>
  <c r="E404" i="1"/>
  <c r="L404" i="1"/>
  <c r="I404" i="1"/>
  <c r="J404" i="1" s="1"/>
  <c r="AW404" i="1" s="1"/>
  <c r="AX404" i="1" s="1"/>
  <c r="M404" i="1"/>
  <c r="D404" i="1"/>
  <c r="K404" i="1"/>
  <c r="BC403" i="1"/>
  <c r="BD403" i="1" s="1"/>
  <c r="N443" i="6"/>
  <c r="O440" i="6"/>
  <c r="O442" i="6"/>
  <c r="BC435" i="1"/>
  <c r="BD435" i="1" s="1"/>
  <c r="O473" i="6"/>
  <c r="N476" i="6"/>
  <c r="BC467" i="1"/>
  <c r="BD467" i="1" s="1"/>
  <c r="O382" i="6"/>
  <c r="BC424" i="1"/>
  <c r="BD424" i="1" s="1"/>
  <c r="N448" i="6"/>
  <c r="BC439" i="1"/>
  <c r="BD439" i="1" s="1"/>
  <c r="BE177" i="1"/>
  <c r="G177" i="1" s="1"/>
  <c r="K177" i="1"/>
  <c r="BF177" i="1"/>
  <c r="I177" i="1"/>
  <c r="J177" i="1" s="1"/>
  <c r="AW177" i="1" s="1"/>
  <c r="AX177" i="1" s="1"/>
  <c r="C177" i="1"/>
  <c r="M177" i="1"/>
  <c r="F177" i="1"/>
  <c r="L177" i="1"/>
  <c r="D177" i="1"/>
  <c r="B177" i="1"/>
  <c r="H177" i="1"/>
  <c r="E177" i="1"/>
  <c r="M177" i="6"/>
  <c r="BE387" i="1"/>
  <c r="G387" i="1" s="1"/>
  <c r="K387" i="1"/>
  <c r="I387" i="1"/>
  <c r="J387" i="1" s="1"/>
  <c r="AW387" i="1" s="1"/>
  <c r="AX387" i="1" s="1"/>
  <c r="BF387" i="1"/>
  <c r="D387" i="1"/>
  <c r="C387" i="1"/>
  <c r="M387" i="6"/>
  <c r="B387" i="1"/>
  <c r="BA387" i="1" s="1"/>
  <c r="F387" i="1"/>
  <c r="H387" i="1"/>
  <c r="M387" i="1"/>
  <c r="E387" i="1"/>
  <c r="L387" i="1"/>
  <c r="BC380" i="1"/>
  <c r="BD380" i="1" s="1"/>
  <c r="O421" i="6"/>
  <c r="N450" i="6"/>
  <c r="O450" i="6"/>
  <c r="BC444" i="1"/>
  <c r="BD444" i="1" s="1"/>
  <c r="N485" i="6"/>
  <c r="K477" i="1"/>
  <c r="BE477" i="1"/>
  <c r="G477" i="1" s="1"/>
  <c r="H477" i="1"/>
  <c r="BF477" i="1"/>
  <c r="M477" i="6"/>
  <c r="L477" i="1"/>
  <c r="F477" i="1"/>
  <c r="C477" i="1"/>
  <c r="E477" i="1"/>
  <c r="B477" i="1"/>
  <c r="I477" i="1"/>
  <c r="J477" i="1" s="1"/>
  <c r="AW477" i="1" s="1"/>
  <c r="AX477" i="1" s="1"/>
  <c r="M477" i="1"/>
  <c r="D477" i="1"/>
  <c r="BE471" i="1"/>
  <c r="G471" i="1" s="1"/>
  <c r="K471" i="1"/>
  <c r="M471" i="6"/>
  <c r="BF471" i="1"/>
  <c r="F471" i="1"/>
  <c r="M471" i="1"/>
  <c r="C471" i="1"/>
  <c r="H471" i="1"/>
  <c r="L471" i="1"/>
  <c r="E471" i="1"/>
  <c r="I471" i="1"/>
  <c r="J471" i="1" s="1"/>
  <c r="AW471" i="1" s="1"/>
  <c r="AX471" i="1" s="1"/>
  <c r="B471" i="1"/>
  <c r="BA471" i="1" s="1"/>
  <c r="D471" i="1"/>
  <c r="BC268" i="1"/>
  <c r="BD268" i="1" s="1"/>
  <c r="N344" i="6"/>
  <c r="K337" i="1"/>
  <c r="BF337" i="1"/>
  <c r="I337" i="1"/>
  <c r="J337" i="1" s="1"/>
  <c r="AW337" i="1" s="1"/>
  <c r="AX337" i="1" s="1"/>
  <c r="C337" i="1"/>
  <c r="M337" i="1"/>
  <c r="F337" i="1"/>
  <c r="L337" i="1"/>
  <c r="M337" i="6"/>
  <c r="D337" i="1"/>
  <c r="E337" i="1"/>
  <c r="B337" i="1"/>
  <c r="H337" i="1"/>
  <c r="BE337" i="1"/>
  <c r="G337" i="1" s="1"/>
  <c r="BC336" i="1"/>
  <c r="BD336" i="1" s="1"/>
  <c r="BC196" i="1"/>
  <c r="BD196" i="1" s="1"/>
  <c r="N178" i="6"/>
  <c r="O127" i="6"/>
  <c r="L119" i="1"/>
  <c r="K119" i="1"/>
  <c r="BE119" i="1"/>
  <c r="G119" i="1" s="1"/>
  <c r="C119" i="1"/>
  <c r="F119" i="1"/>
  <c r="D119" i="1"/>
  <c r="B119" i="1"/>
  <c r="BF119" i="1"/>
  <c r="E119" i="1"/>
  <c r="M119" i="1"/>
  <c r="H119" i="1"/>
  <c r="I119" i="1"/>
  <c r="J119" i="1" s="1"/>
  <c r="AW119" i="1" s="1"/>
  <c r="AX119" i="1" s="1"/>
  <c r="M119" i="6"/>
  <c r="E236" i="1"/>
  <c r="K236" i="1"/>
  <c r="BE236" i="1"/>
  <c r="G236" i="1" s="1"/>
  <c r="BF236" i="1"/>
  <c r="C236" i="1"/>
  <c r="M236" i="1"/>
  <c r="B236" i="1"/>
  <c r="BA236" i="1" s="1"/>
  <c r="L236" i="1"/>
  <c r="H236" i="1"/>
  <c r="F236" i="1"/>
  <c r="B236" i="6" s="1"/>
  <c r="I236" i="1"/>
  <c r="J236" i="1" s="1"/>
  <c r="AW236" i="1" s="1"/>
  <c r="AX236" i="1" s="1"/>
  <c r="D236" i="1"/>
  <c r="M236" i="6"/>
  <c r="N290" i="6"/>
  <c r="O293" i="6"/>
  <c r="N391" i="6"/>
  <c r="BC382" i="1"/>
  <c r="BD382" i="1" s="1"/>
  <c r="BC238" i="1"/>
  <c r="BD238" i="1" s="1"/>
  <c r="BC389" i="1"/>
  <c r="BD389" i="1" s="1"/>
  <c r="H473" i="1"/>
  <c r="K473" i="1"/>
  <c r="BF473" i="1"/>
  <c r="E473" i="1"/>
  <c r="D473" i="1"/>
  <c r="I473" i="1"/>
  <c r="J473" i="1" s="1"/>
  <c r="AW473" i="1" s="1"/>
  <c r="AX473" i="1" s="1"/>
  <c r="L473" i="1"/>
  <c r="M473" i="1"/>
  <c r="M473" i="6"/>
  <c r="B473" i="1"/>
  <c r="F473" i="1"/>
  <c r="B473" i="6" s="1"/>
  <c r="C473" i="1"/>
  <c r="BE473" i="1"/>
  <c r="G473" i="1" s="1"/>
  <c r="N497" i="6"/>
  <c r="N498" i="6"/>
  <c r="BE349" i="1"/>
  <c r="G349" i="1" s="1"/>
  <c r="K349" i="1"/>
  <c r="H349" i="1"/>
  <c r="BF349" i="1"/>
  <c r="M349" i="6"/>
  <c r="L349" i="1"/>
  <c r="M349" i="1"/>
  <c r="D349" i="1"/>
  <c r="I349" i="1"/>
  <c r="J349" i="1" s="1"/>
  <c r="AW349" i="1" s="1"/>
  <c r="AX349" i="1" s="1"/>
  <c r="C349" i="1"/>
  <c r="B349" i="1"/>
  <c r="F349" i="1"/>
  <c r="E349" i="1"/>
  <c r="H194" i="1"/>
  <c r="C194" i="1"/>
  <c r="E194" i="1"/>
  <c r="B194" i="1"/>
  <c r="BA194" i="1" s="1"/>
  <c r="BE194" i="1"/>
  <c r="G194" i="1" s="1"/>
  <c r="D194" i="1"/>
  <c r="F194" i="1"/>
  <c r="K194" i="1"/>
  <c r="BF194" i="1"/>
  <c r="M194" i="1"/>
  <c r="M194" i="6"/>
  <c r="L194" i="1"/>
  <c r="I194" i="1"/>
  <c r="J194" i="1" s="1"/>
  <c r="AW194" i="1" s="1"/>
  <c r="AX194" i="1" s="1"/>
  <c r="BE168" i="1"/>
  <c r="G168" i="1" s="1"/>
  <c r="K168" i="1"/>
  <c r="BF168" i="1"/>
  <c r="H168" i="1"/>
  <c r="C168" i="1"/>
  <c r="M168" i="6"/>
  <c r="I168" i="1"/>
  <c r="J168" i="1" s="1"/>
  <c r="AW168" i="1" s="1"/>
  <c r="AX168" i="1" s="1"/>
  <c r="B168" i="1"/>
  <c r="M168" i="1"/>
  <c r="F168" i="1"/>
  <c r="L168" i="1"/>
  <c r="E168" i="1"/>
  <c r="D168" i="1"/>
  <c r="BC167" i="1"/>
  <c r="BD167" i="1" s="1"/>
  <c r="BC132" i="1"/>
  <c r="BD132" i="1" s="1"/>
  <c r="H350" i="1"/>
  <c r="K350" i="1"/>
  <c r="BE350" i="1"/>
  <c r="G350" i="1" s="1"/>
  <c r="BF350" i="1"/>
  <c r="I350" i="1"/>
  <c r="J350" i="1" s="1"/>
  <c r="AW350" i="1" s="1"/>
  <c r="AX350" i="1" s="1"/>
  <c r="L350" i="1"/>
  <c r="E350" i="1"/>
  <c r="M350" i="6"/>
  <c r="M350" i="1"/>
  <c r="F350" i="1"/>
  <c r="B350" i="6" s="1"/>
  <c r="D350" i="6" s="1"/>
  <c r="C350" i="1"/>
  <c r="B350" i="1"/>
  <c r="BA350" i="1" s="1"/>
  <c r="D350" i="1"/>
  <c r="O275" i="6"/>
  <c r="M267" i="1"/>
  <c r="F267" i="1"/>
  <c r="L267" i="1"/>
  <c r="H267" i="1"/>
  <c r="D267" i="1"/>
  <c r="E267" i="1"/>
  <c r="BE267" i="1"/>
  <c r="G267" i="1" s="1"/>
  <c r="BF267" i="1"/>
  <c r="I267" i="1"/>
  <c r="J267" i="1" s="1"/>
  <c r="AW267" i="1" s="1"/>
  <c r="AX267" i="1" s="1"/>
  <c r="K267" i="1"/>
  <c r="C267" i="1"/>
  <c r="M267" i="6"/>
  <c r="B267" i="1"/>
  <c r="N346" i="6"/>
  <c r="BC385" i="1"/>
  <c r="BD385" i="1" s="1"/>
  <c r="P246" i="6"/>
  <c r="BB246" i="1"/>
  <c r="BB292" i="1"/>
  <c r="AE48" i="1"/>
  <c r="AD48" i="1"/>
  <c r="M220" i="6"/>
  <c r="BF220" i="1"/>
  <c r="I220" i="1"/>
  <c r="J220" i="1" s="1"/>
  <c r="AW220" i="1" s="1"/>
  <c r="AX220" i="1" s="1"/>
  <c r="M220" i="1"/>
  <c r="BE220" i="1"/>
  <c r="G220" i="1" s="1"/>
  <c r="L220" i="1"/>
  <c r="D220" i="1"/>
  <c r="K220" i="1"/>
  <c r="F220" i="1"/>
  <c r="H220" i="1"/>
  <c r="B220" i="1"/>
  <c r="C220" i="1"/>
  <c r="E220" i="1"/>
  <c r="BC184" i="1"/>
  <c r="BD184" i="1" s="1"/>
  <c r="D185" i="1"/>
  <c r="BE185" i="1"/>
  <c r="G185" i="1" s="1"/>
  <c r="K185" i="1"/>
  <c r="I185" i="1"/>
  <c r="J185" i="1" s="1"/>
  <c r="AW185" i="1" s="1"/>
  <c r="AX185" i="1" s="1"/>
  <c r="BF185" i="1"/>
  <c r="C185" i="1"/>
  <c r="L185" i="1"/>
  <c r="M185" i="6"/>
  <c r="B185" i="1"/>
  <c r="M185" i="1"/>
  <c r="H185" i="1"/>
  <c r="F185" i="1"/>
  <c r="E185" i="1"/>
  <c r="BC260" i="1"/>
  <c r="BD260" i="1" s="1"/>
  <c r="BC320" i="1"/>
  <c r="BD320" i="1" s="1"/>
  <c r="BC164" i="1"/>
  <c r="BD164" i="1" s="1"/>
  <c r="N273" i="6"/>
  <c r="A419" i="1"/>
  <c r="N427" i="6"/>
  <c r="AS418" i="1"/>
  <c r="AR418" i="1"/>
  <c r="AT418" i="1"/>
  <c r="K418" i="6"/>
  <c r="AQ418" i="1"/>
  <c r="AP418" i="1"/>
  <c r="AO418" i="1"/>
  <c r="AV418" i="1"/>
  <c r="O427" i="6"/>
  <c r="AU418" i="1"/>
  <c r="L418" i="6"/>
  <c r="C203" i="1"/>
  <c r="K203" i="1"/>
  <c r="BE203" i="1"/>
  <c r="G203" i="1" s="1"/>
  <c r="E203" i="1"/>
  <c r="F203" i="1"/>
  <c r="D203" i="1"/>
  <c r="BF203" i="1"/>
  <c r="H203" i="1"/>
  <c r="B203" i="1"/>
  <c r="BA203" i="1" s="1"/>
  <c r="I203" i="1"/>
  <c r="J203" i="1" s="1"/>
  <c r="AW203" i="1" s="1"/>
  <c r="AX203" i="1" s="1"/>
  <c r="M203" i="6"/>
  <c r="L203" i="1"/>
  <c r="M203" i="1"/>
  <c r="E125" i="1"/>
  <c r="D125" i="1"/>
  <c r="B125" i="1"/>
  <c r="F125" i="1"/>
  <c r="BE125" i="1"/>
  <c r="G125" i="1" s="1"/>
  <c r="K125" i="1"/>
  <c r="C125" i="1"/>
  <c r="BF125" i="1"/>
  <c r="H125" i="1"/>
  <c r="I125" i="1"/>
  <c r="J125" i="1" s="1"/>
  <c r="AW125" i="1" s="1"/>
  <c r="AX125" i="1" s="1"/>
  <c r="M125" i="6"/>
  <c r="M125" i="1"/>
  <c r="L125" i="1"/>
  <c r="BE430" i="1"/>
  <c r="G430" i="1" s="1"/>
  <c r="K430" i="1"/>
  <c r="BF430" i="1"/>
  <c r="H430" i="1"/>
  <c r="F430" i="1"/>
  <c r="E430" i="1"/>
  <c r="B430" i="1"/>
  <c r="M430" i="1"/>
  <c r="I430" i="1"/>
  <c r="J430" i="1" s="1"/>
  <c r="AW430" i="1" s="1"/>
  <c r="AX430" i="1" s="1"/>
  <c r="L430" i="1"/>
  <c r="C430" i="1"/>
  <c r="M430" i="6"/>
  <c r="D430" i="1"/>
  <c r="BE462" i="1"/>
  <c r="G462" i="1" s="1"/>
  <c r="K462" i="1"/>
  <c r="BF462" i="1"/>
  <c r="H462" i="1"/>
  <c r="M462" i="6"/>
  <c r="L462" i="1"/>
  <c r="F462" i="1"/>
  <c r="E462" i="1"/>
  <c r="M462" i="1"/>
  <c r="C462" i="1"/>
  <c r="I462" i="1"/>
  <c r="J462" i="1" s="1"/>
  <c r="AW462" i="1" s="1"/>
  <c r="AX462" i="1" s="1"/>
  <c r="B462" i="1"/>
  <c r="BA462" i="1" s="1"/>
  <c r="D462" i="1"/>
  <c r="H312" i="1"/>
  <c r="BF312" i="1"/>
  <c r="M312" i="6"/>
  <c r="B312" i="1"/>
  <c r="D312" i="1"/>
  <c r="L312" i="1"/>
  <c r="I312" i="1"/>
  <c r="J312" i="1" s="1"/>
  <c r="AW312" i="1" s="1"/>
  <c r="AX312" i="1" s="1"/>
  <c r="C312" i="1"/>
  <c r="E312" i="1"/>
  <c r="F312" i="1"/>
  <c r="M312" i="1"/>
  <c r="BE312" i="1"/>
  <c r="G312" i="1" s="1"/>
  <c r="K312" i="1"/>
  <c r="BC154" i="1"/>
  <c r="BD154" i="1" s="1"/>
  <c r="H385" i="1"/>
  <c r="BE385" i="1"/>
  <c r="G385" i="1" s="1"/>
  <c r="K385" i="1"/>
  <c r="BF385" i="1"/>
  <c r="I385" i="1"/>
  <c r="J385" i="1" s="1"/>
  <c r="AW385" i="1" s="1"/>
  <c r="AX385" i="1" s="1"/>
  <c r="M385" i="1"/>
  <c r="L385" i="1"/>
  <c r="M385" i="6"/>
  <c r="B385" i="1"/>
  <c r="BA385" i="1" s="1"/>
  <c r="F385" i="1"/>
  <c r="C385" i="1"/>
  <c r="D385" i="1"/>
  <c r="E385" i="1"/>
  <c r="O425" i="6"/>
  <c r="K417" i="1"/>
  <c r="BE417" i="1"/>
  <c r="G417" i="1" s="1"/>
  <c r="BF417" i="1"/>
  <c r="C417" i="1"/>
  <c r="M417" i="1"/>
  <c r="D417" i="1"/>
  <c r="F417" i="1"/>
  <c r="E417" i="1"/>
  <c r="L417" i="1"/>
  <c r="B417" i="1"/>
  <c r="H417" i="1"/>
  <c r="I417" i="1"/>
  <c r="J417" i="1" s="1"/>
  <c r="AW417" i="1" s="1"/>
  <c r="AX417" i="1" s="1"/>
  <c r="M417" i="6"/>
  <c r="BC480" i="1"/>
  <c r="BD480" i="1" s="1"/>
  <c r="AE201" i="1"/>
  <c r="AD201" i="1"/>
  <c r="BC449" i="1"/>
  <c r="BD449" i="1" s="1"/>
  <c r="BC346" i="1"/>
  <c r="BD346" i="1" s="1"/>
  <c r="BC378" i="1"/>
  <c r="BD378" i="1" s="1"/>
  <c r="I266" i="1"/>
  <c r="J266" i="1" s="1"/>
  <c r="AW266" i="1" s="1"/>
  <c r="AX266" i="1" s="1"/>
  <c r="L266" i="1"/>
  <c r="B266" i="1"/>
  <c r="F266" i="1"/>
  <c r="D266" i="1"/>
  <c r="H266" i="1"/>
  <c r="M266" i="6"/>
  <c r="E266" i="1"/>
  <c r="M266" i="1"/>
  <c r="BE266" i="1"/>
  <c r="G266" i="1" s="1"/>
  <c r="K266" i="1"/>
  <c r="BF266" i="1"/>
  <c r="C266" i="1"/>
  <c r="O274" i="6"/>
  <c r="L379" i="6"/>
  <c r="AS379" i="1"/>
  <c r="AR379" i="1"/>
  <c r="A380" i="1"/>
  <c r="AV379" i="1"/>
  <c r="AT379" i="1"/>
  <c r="BC379" i="1" s="1"/>
  <c r="BD379" i="1" s="1"/>
  <c r="AP379" i="1"/>
  <c r="N387" i="6"/>
  <c r="AQ379" i="1"/>
  <c r="O388" i="6"/>
  <c r="O387" i="6"/>
  <c r="AU379" i="1"/>
  <c r="N388" i="6"/>
  <c r="K379" i="6"/>
  <c r="AO379" i="1"/>
  <c r="BC232" i="1"/>
  <c r="BD232" i="1" s="1"/>
  <c r="E283" i="1"/>
  <c r="BE283" i="1"/>
  <c r="G283" i="1" s="1"/>
  <c r="B283" i="1"/>
  <c r="I283" i="1"/>
  <c r="J283" i="1" s="1"/>
  <c r="AW283" i="1" s="1"/>
  <c r="AX283" i="1" s="1"/>
  <c r="K283" i="1"/>
  <c r="D283" i="1"/>
  <c r="H283" i="1"/>
  <c r="M283" i="6"/>
  <c r="M283" i="1"/>
  <c r="C283" i="1"/>
  <c r="BF283" i="1"/>
  <c r="F283" i="1"/>
  <c r="L283" i="1"/>
  <c r="AS415" i="1"/>
  <c r="AR415" i="1"/>
  <c r="AU415" i="1"/>
  <c r="AP415" i="1"/>
  <c r="O424" i="6"/>
  <c r="L415" i="6"/>
  <c r="N424" i="6"/>
  <c r="A416" i="1"/>
  <c r="AQ415" i="1"/>
  <c r="AO415" i="1"/>
  <c r="AT415" i="1"/>
  <c r="K415" i="6"/>
  <c r="AV415" i="1"/>
  <c r="BF480" i="1"/>
  <c r="C480" i="1"/>
  <c r="L480" i="1"/>
  <c r="E480" i="1"/>
  <c r="D480" i="1"/>
  <c r="H480" i="1"/>
  <c r="M480" i="6"/>
  <c r="I480" i="1"/>
  <c r="J480" i="1" s="1"/>
  <c r="AW480" i="1" s="1"/>
  <c r="AX480" i="1" s="1"/>
  <c r="F480" i="1"/>
  <c r="BE480" i="1"/>
  <c r="G480" i="1" s="1"/>
  <c r="B480" i="1"/>
  <c r="BA480" i="1" s="1"/>
  <c r="M480" i="1"/>
  <c r="K480" i="1"/>
  <c r="BC161" i="1"/>
  <c r="BD161" i="1" s="1"/>
  <c r="BC436" i="1"/>
  <c r="BD436" i="1" s="1"/>
  <c r="AR185" i="1"/>
  <c r="AQ185" i="1"/>
  <c r="L185" i="6"/>
  <c r="AU185" i="1"/>
  <c r="AO185" i="1"/>
  <c r="K185" i="6"/>
  <c r="AV185" i="1"/>
  <c r="AS185" i="1"/>
  <c r="AT185" i="1"/>
  <c r="BC185" i="1" s="1"/>
  <c r="BD185" i="1" s="1"/>
  <c r="A186" i="1"/>
  <c r="AP185" i="1"/>
  <c r="O194" i="6"/>
  <c r="N194" i="6"/>
  <c r="AD357" i="1"/>
  <c r="AE357" i="1"/>
  <c r="K248" i="1"/>
  <c r="BE248" i="1"/>
  <c r="G248" i="1" s="1"/>
  <c r="BF248" i="1"/>
  <c r="E248" i="1"/>
  <c r="H248" i="1"/>
  <c r="C248" i="1"/>
  <c r="M248" i="1"/>
  <c r="I248" i="1"/>
  <c r="J248" i="1" s="1"/>
  <c r="AW248" i="1" s="1"/>
  <c r="AX248" i="1" s="1"/>
  <c r="F248" i="1"/>
  <c r="L248" i="1"/>
  <c r="D248" i="1"/>
  <c r="B248" i="1"/>
  <c r="M248" i="6"/>
  <c r="O231" i="6"/>
  <c r="A250" i="1"/>
  <c r="AS249" i="1"/>
  <c r="K249" i="6"/>
  <c r="AQ249" i="1"/>
  <c r="AP249" i="1"/>
  <c r="AR249" i="1"/>
  <c r="AT249" i="1"/>
  <c r="AO249" i="1"/>
  <c r="L249" i="6"/>
  <c r="AV249" i="1"/>
  <c r="AU249" i="1"/>
  <c r="BC306" i="1"/>
  <c r="BD306" i="1" s="1"/>
  <c r="AJ30" i="1"/>
  <c r="AK30" i="1" s="1"/>
  <c r="AL30" i="1" s="1"/>
  <c r="AM30" i="1" s="1"/>
  <c r="AY30" i="1" s="1"/>
  <c r="AG30" i="1"/>
  <c r="AF30" i="1"/>
  <c r="AH30" i="1"/>
  <c r="K300" i="6"/>
  <c r="AP300" i="1"/>
  <c r="A301" i="1"/>
  <c r="AV300" i="1"/>
  <c r="AT300" i="1"/>
  <c r="BC300" i="1" s="1"/>
  <c r="BD300" i="1" s="1"/>
  <c r="AO300" i="1"/>
  <c r="O309" i="6"/>
  <c r="AU300" i="1"/>
  <c r="AS300" i="1"/>
  <c r="N309" i="6"/>
  <c r="L300" i="6"/>
  <c r="AQ300" i="1"/>
  <c r="AR300" i="1"/>
  <c r="M188" i="1"/>
  <c r="H188" i="1"/>
  <c r="D188" i="1"/>
  <c r="C188" i="1"/>
  <c r="M188" i="6"/>
  <c r="L188" i="1"/>
  <c r="K188" i="1"/>
  <c r="F188" i="1"/>
  <c r="B188" i="1"/>
  <c r="BF188" i="1"/>
  <c r="E188" i="1"/>
  <c r="I188" i="1"/>
  <c r="J188" i="1" s="1"/>
  <c r="AW188" i="1" s="1"/>
  <c r="AX188" i="1" s="1"/>
  <c r="BE188" i="1"/>
  <c r="G188" i="1" s="1"/>
  <c r="BC153" i="1"/>
  <c r="BD153" i="1" s="1"/>
  <c r="N126" i="6"/>
  <c r="BE118" i="1"/>
  <c r="G118" i="1" s="1"/>
  <c r="K118" i="1"/>
  <c r="I118" i="1"/>
  <c r="J118" i="1" s="1"/>
  <c r="AW118" i="1" s="1"/>
  <c r="AX118" i="1" s="1"/>
  <c r="H118" i="1"/>
  <c r="BF118" i="1"/>
  <c r="M118" i="6"/>
  <c r="M118" i="1"/>
  <c r="F118" i="1"/>
  <c r="E118" i="1"/>
  <c r="L118" i="1"/>
  <c r="D118" i="1"/>
  <c r="C118" i="1"/>
  <c r="B118" i="1"/>
  <c r="BA118" i="1" s="1"/>
  <c r="AO328" i="1"/>
  <c r="AU328" i="1"/>
  <c r="A329" i="1"/>
  <c r="AV328" i="1"/>
  <c r="AQ328" i="1"/>
  <c r="AR328" i="1"/>
  <c r="L328" i="6"/>
  <c r="AS328" i="1"/>
  <c r="AP328" i="1"/>
  <c r="K328" i="6"/>
  <c r="AT328" i="1"/>
  <c r="N336" i="6"/>
  <c r="O335" i="6"/>
  <c r="O336" i="6"/>
  <c r="N335" i="6"/>
  <c r="O337" i="6"/>
  <c r="N337" i="6"/>
  <c r="BC345" i="1"/>
  <c r="BD345" i="1" s="1"/>
  <c r="BF171" i="1"/>
  <c r="I171" i="1"/>
  <c r="J171" i="1" s="1"/>
  <c r="AW171" i="1" s="1"/>
  <c r="AX171" i="1" s="1"/>
  <c r="H171" i="1"/>
  <c r="M171" i="6"/>
  <c r="C171" i="1"/>
  <c r="L171" i="1"/>
  <c r="D171" i="1"/>
  <c r="M171" i="1"/>
  <c r="E171" i="1"/>
  <c r="F171" i="1"/>
  <c r="BE171" i="1"/>
  <c r="G171" i="1" s="1"/>
  <c r="K171" i="1"/>
  <c r="B171" i="1"/>
  <c r="BA171" i="1" s="1"/>
  <c r="H396" i="1"/>
  <c r="K396" i="1"/>
  <c r="BE396" i="1"/>
  <c r="G396" i="1" s="1"/>
  <c r="BF396" i="1"/>
  <c r="F396" i="1"/>
  <c r="D396" i="1"/>
  <c r="C396" i="1"/>
  <c r="B396" i="1"/>
  <c r="I396" i="1"/>
  <c r="J396" i="1" s="1"/>
  <c r="AW396" i="1" s="1"/>
  <c r="AX396" i="1" s="1"/>
  <c r="M396" i="1"/>
  <c r="E396" i="1"/>
  <c r="M396" i="6"/>
  <c r="L396" i="1"/>
  <c r="BC459" i="1"/>
  <c r="BD459" i="1" s="1"/>
  <c r="N500" i="6"/>
  <c r="H492" i="1"/>
  <c r="K492" i="1"/>
  <c r="BE492" i="1"/>
  <c r="G492" i="1" s="1"/>
  <c r="BF492" i="1"/>
  <c r="F492" i="1"/>
  <c r="E492" i="1"/>
  <c r="B492" i="1"/>
  <c r="BA492" i="1" s="1"/>
  <c r="C492" i="1"/>
  <c r="I492" i="1"/>
  <c r="J492" i="1" s="1"/>
  <c r="AW492" i="1" s="1"/>
  <c r="AX492" i="1" s="1"/>
  <c r="L492" i="1"/>
  <c r="M492" i="1"/>
  <c r="M492" i="6"/>
  <c r="D492" i="1"/>
  <c r="O276" i="6"/>
  <c r="K268" i="1"/>
  <c r="BE268" i="1"/>
  <c r="G268" i="1" s="1"/>
  <c r="D268" i="1"/>
  <c r="BF268" i="1"/>
  <c r="I268" i="1"/>
  <c r="J268" i="1" s="1"/>
  <c r="AW268" i="1" s="1"/>
  <c r="AX268" i="1" s="1"/>
  <c r="F268" i="1"/>
  <c r="M268" i="1"/>
  <c r="M268" i="6"/>
  <c r="L268" i="1"/>
  <c r="H268" i="1"/>
  <c r="C268" i="1"/>
  <c r="B268" i="1"/>
  <c r="BA268" i="1" s="1"/>
  <c r="E268" i="1"/>
  <c r="AJ38" i="1"/>
  <c r="AK38" i="1" s="1"/>
  <c r="AL38" i="1" s="1"/>
  <c r="AM38" i="1" s="1"/>
  <c r="AY38" i="1" s="1"/>
  <c r="AF38" i="1"/>
  <c r="AH38" i="1"/>
  <c r="AG38" i="1"/>
  <c r="AN253" i="1"/>
  <c r="O258" i="6" s="1"/>
  <c r="C235" i="1"/>
  <c r="BE235" i="1"/>
  <c r="G235" i="1" s="1"/>
  <c r="K235" i="1"/>
  <c r="D235" i="1"/>
  <c r="BF235" i="1"/>
  <c r="M235" i="6"/>
  <c r="E235" i="1"/>
  <c r="L235" i="1"/>
  <c r="F235" i="1"/>
  <c r="H235" i="1"/>
  <c r="M235" i="1"/>
  <c r="I235" i="1"/>
  <c r="J235" i="1" s="1"/>
  <c r="AW235" i="1" s="1"/>
  <c r="AX235" i="1" s="1"/>
  <c r="B235" i="1"/>
  <c r="BA235" i="1" s="1"/>
  <c r="BE181" i="1"/>
  <c r="G181" i="1" s="1"/>
  <c r="K181" i="1"/>
  <c r="F181" i="1"/>
  <c r="M181" i="1"/>
  <c r="M181" i="6"/>
  <c r="B181" i="1"/>
  <c r="E181" i="1"/>
  <c r="BF181" i="1"/>
  <c r="H181" i="1"/>
  <c r="D181" i="1"/>
  <c r="I181" i="1"/>
  <c r="J181" i="1" s="1"/>
  <c r="AW181" i="1" s="1"/>
  <c r="AX181" i="1" s="1"/>
  <c r="C181" i="1"/>
  <c r="L181" i="1"/>
  <c r="M336" i="6"/>
  <c r="K336" i="1"/>
  <c r="BE336" i="1"/>
  <c r="G336" i="1" s="1"/>
  <c r="H336" i="1"/>
  <c r="L336" i="1"/>
  <c r="I336" i="1"/>
  <c r="J336" i="1" s="1"/>
  <c r="AW336" i="1" s="1"/>
  <c r="AX336" i="1" s="1"/>
  <c r="F336" i="1"/>
  <c r="D336" i="1"/>
  <c r="M336" i="1"/>
  <c r="C336" i="1"/>
  <c r="BF336" i="1"/>
  <c r="B336" i="1"/>
  <c r="E336" i="1"/>
  <c r="BC303" i="1"/>
  <c r="BD303" i="1" s="1"/>
  <c r="F129" i="1"/>
  <c r="C129" i="1"/>
  <c r="BE129" i="1"/>
  <c r="G129" i="1" s="1"/>
  <c r="K129" i="1"/>
  <c r="D129" i="1"/>
  <c r="BF129" i="1"/>
  <c r="L129" i="1"/>
  <c r="E129" i="1"/>
  <c r="B129" i="1"/>
  <c r="H129" i="1"/>
  <c r="I129" i="1"/>
  <c r="J129" i="1" s="1"/>
  <c r="AW129" i="1" s="1"/>
  <c r="AX129" i="1" s="1"/>
  <c r="M129" i="6"/>
  <c r="M129" i="1"/>
  <c r="BC128" i="1"/>
  <c r="BD128" i="1" s="1"/>
  <c r="M306" i="6"/>
  <c r="D306" i="1"/>
  <c r="BF306" i="1"/>
  <c r="C306" i="1"/>
  <c r="E306" i="1"/>
  <c r="M306" i="1"/>
  <c r="F306" i="1"/>
  <c r="B306" i="1"/>
  <c r="BA306" i="1" s="1"/>
  <c r="L306" i="1"/>
  <c r="I306" i="1"/>
  <c r="J306" i="1" s="1"/>
  <c r="AW306" i="1" s="1"/>
  <c r="AX306" i="1" s="1"/>
  <c r="BE306" i="1"/>
  <c r="G306" i="1" s="1"/>
  <c r="K306" i="1"/>
  <c r="H306" i="1"/>
  <c r="BC305" i="1"/>
  <c r="BD305" i="1" s="1"/>
  <c r="BC316" i="1"/>
  <c r="BD316" i="1" s="1"/>
  <c r="L191" i="6"/>
  <c r="AU191" i="1"/>
  <c r="A192" i="1"/>
  <c r="K191" i="6"/>
  <c r="AP191" i="1"/>
  <c r="AV191" i="1"/>
  <c r="AT191" i="1"/>
  <c r="AQ191" i="1"/>
  <c r="AR191" i="1"/>
  <c r="AO191" i="1"/>
  <c r="AS191" i="1"/>
  <c r="O200" i="6"/>
  <c r="N200" i="6"/>
  <c r="BC309" i="1"/>
  <c r="BD309" i="1" s="1"/>
  <c r="M279" i="6"/>
  <c r="BE279" i="1"/>
  <c r="G279" i="1" s="1"/>
  <c r="I279" i="1"/>
  <c r="J279" i="1" s="1"/>
  <c r="AW279" i="1" s="1"/>
  <c r="AX279" i="1" s="1"/>
  <c r="K279" i="1"/>
  <c r="BF279" i="1"/>
  <c r="H279" i="1"/>
  <c r="C279" i="1"/>
  <c r="F279" i="1"/>
  <c r="A279" i="6" s="1"/>
  <c r="M279" i="1"/>
  <c r="D279" i="1"/>
  <c r="L279" i="1"/>
  <c r="E279" i="1"/>
  <c r="B279" i="1"/>
  <c r="AE220" i="1"/>
  <c r="AD220" i="1"/>
  <c r="BF300" i="1"/>
  <c r="H300" i="1"/>
  <c r="I300" i="1"/>
  <c r="J300" i="1" s="1"/>
  <c r="AW300" i="1" s="1"/>
  <c r="AX300" i="1" s="1"/>
  <c r="M300" i="1"/>
  <c r="D300" i="1"/>
  <c r="M300" i="6"/>
  <c r="C300" i="1"/>
  <c r="F300" i="1"/>
  <c r="B300" i="1"/>
  <c r="L300" i="1"/>
  <c r="E300" i="1"/>
  <c r="K300" i="1"/>
  <c r="BE300" i="1"/>
  <c r="G300" i="1" s="1"/>
  <c r="BC409" i="1"/>
  <c r="BD409" i="1" s="1"/>
  <c r="BF228" i="1"/>
  <c r="H228" i="1"/>
  <c r="D228" i="1"/>
  <c r="B228" i="1"/>
  <c r="I228" i="1"/>
  <c r="J228" i="1" s="1"/>
  <c r="AW228" i="1" s="1"/>
  <c r="AX228" i="1" s="1"/>
  <c r="E228" i="1"/>
  <c r="M228" i="6"/>
  <c r="C228" i="1"/>
  <c r="M228" i="1"/>
  <c r="F228" i="1"/>
  <c r="L228" i="1"/>
  <c r="BE228" i="1"/>
  <c r="G228" i="1" s="1"/>
  <c r="K228" i="1"/>
  <c r="BC156" i="1"/>
  <c r="BD156" i="1" s="1"/>
  <c r="O174" i="6"/>
  <c r="N307" i="6"/>
  <c r="AJ94" i="1"/>
  <c r="AK94" i="1" s="1"/>
  <c r="AL94" i="1" s="1"/>
  <c r="AM94" i="1" s="1"/>
  <c r="AY94" i="1" s="1"/>
  <c r="AF94" i="1"/>
  <c r="AH94" i="1"/>
  <c r="AG94" i="1"/>
  <c r="BC304" i="1"/>
  <c r="BD304" i="1" s="1"/>
  <c r="BC323" i="1"/>
  <c r="BD323" i="1" s="1"/>
  <c r="H134" i="1"/>
  <c r="I134" i="1"/>
  <c r="J134" i="1" s="1"/>
  <c r="AW134" i="1" s="1"/>
  <c r="AX134" i="1" s="1"/>
  <c r="BF134" i="1"/>
  <c r="M134" i="6"/>
  <c r="M134" i="1"/>
  <c r="L134" i="1"/>
  <c r="K134" i="1"/>
  <c r="F134" i="1"/>
  <c r="B134" i="1"/>
  <c r="E134" i="1"/>
  <c r="BE134" i="1"/>
  <c r="G134" i="1" s="1"/>
  <c r="C134" i="1"/>
  <c r="D134" i="1"/>
  <c r="BE458" i="1"/>
  <c r="G458" i="1" s="1"/>
  <c r="BF458" i="1"/>
  <c r="B458" i="1"/>
  <c r="M458" i="1"/>
  <c r="I458" i="1"/>
  <c r="J458" i="1" s="1"/>
  <c r="AW458" i="1" s="1"/>
  <c r="AX458" i="1" s="1"/>
  <c r="D458" i="1"/>
  <c r="E458" i="1"/>
  <c r="M458" i="6"/>
  <c r="L458" i="1"/>
  <c r="F458" i="1"/>
  <c r="C458" i="1"/>
  <c r="H458" i="1"/>
  <c r="K458" i="1"/>
  <c r="BC263" i="1"/>
  <c r="BD263" i="1" s="1"/>
  <c r="BE365" i="1"/>
  <c r="G365" i="1" s="1"/>
  <c r="K365" i="1"/>
  <c r="BF365" i="1"/>
  <c r="H365" i="1"/>
  <c r="I365" i="1"/>
  <c r="J365" i="1" s="1"/>
  <c r="AW365" i="1" s="1"/>
  <c r="AX365" i="1" s="1"/>
  <c r="D365" i="1"/>
  <c r="M365" i="1"/>
  <c r="M365" i="6"/>
  <c r="E365" i="1"/>
  <c r="F365" i="1"/>
  <c r="A365" i="6" s="1"/>
  <c r="C365" i="6" s="1"/>
  <c r="B365" i="1"/>
  <c r="C365" i="1"/>
  <c r="L365" i="1"/>
  <c r="BC363" i="1"/>
  <c r="BD363" i="1" s="1"/>
  <c r="C209" i="1"/>
  <c r="F209" i="1"/>
  <c r="L209" i="1"/>
  <c r="E209" i="1"/>
  <c r="B209" i="1"/>
  <c r="BA209" i="1" s="1"/>
  <c r="BE209" i="1"/>
  <c r="G209" i="1" s="1"/>
  <c r="K209" i="1"/>
  <c r="BF209" i="1"/>
  <c r="H209" i="1"/>
  <c r="D209" i="1"/>
  <c r="M209" i="6"/>
  <c r="I209" i="1"/>
  <c r="J209" i="1" s="1"/>
  <c r="AW209" i="1" s="1"/>
  <c r="AX209" i="1" s="1"/>
  <c r="M209" i="1"/>
  <c r="BF148" i="1"/>
  <c r="I148" i="1"/>
  <c r="J148" i="1" s="1"/>
  <c r="AW148" i="1" s="1"/>
  <c r="AX148" i="1" s="1"/>
  <c r="F148" i="1"/>
  <c r="B148" i="1"/>
  <c r="C148" i="1"/>
  <c r="M148" i="6"/>
  <c r="H148" i="1"/>
  <c r="L148" i="1"/>
  <c r="D148" i="1"/>
  <c r="M148" i="1"/>
  <c r="K148" i="1"/>
  <c r="E148" i="1"/>
  <c r="BE148" i="1"/>
  <c r="G148" i="1" s="1"/>
  <c r="BC381" i="1"/>
  <c r="BD381" i="1" s="1"/>
  <c r="BC413" i="1"/>
  <c r="BD413" i="1" s="1"/>
  <c r="H478" i="1"/>
  <c r="BF478" i="1"/>
  <c r="F478" i="1"/>
  <c r="E478" i="1"/>
  <c r="B478" i="1"/>
  <c r="C478" i="1"/>
  <c r="I478" i="1"/>
  <c r="J478" i="1" s="1"/>
  <c r="AW478" i="1" s="1"/>
  <c r="AX478" i="1" s="1"/>
  <c r="M478" i="1"/>
  <c r="L478" i="1"/>
  <c r="M478" i="6"/>
  <c r="D478" i="1"/>
  <c r="K478" i="1"/>
  <c r="BE478" i="1"/>
  <c r="G478" i="1" s="1"/>
  <c r="H369" i="1"/>
  <c r="BE369" i="1"/>
  <c r="G369" i="1" s="1"/>
  <c r="K369" i="1"/>
  <c r="BF369" i="1"/>
  <c r="M369" i="6"/>
  <c r="E369" i="1"/>
  <c r="F369" i="1"/>
  <c r="B369" i="1"/>
  <c r="D369" i="1"/>
  <c r="L369" i="1"/>
  <c r="I369" i="1"/>
  <c r="J369" i="1" s="1"/>
  <c r="AW369" i="1" s="1"/>
  <c r="AX369" i="1" s="1"/>
  <c r="M369" i="1"/>
  <c r="C369" i="1"/>
  <c r="H401" i="1"/>
  <c r="K401" i="1"/>
  <c r="BE401" i="1"/>
  <c r="G401" i="1" s="1"/>
  <c r="BF401" i="1"/>
  <c r="D401" i="1"/>
  <c r="F401" i="1"/>
  <c r="E401" i="1"/>
  <c r="B401" i="1"/>
  <c r="I401" i="1"/>
  <c r="J401" i="1" s="1"/>
  <c r="AW401" i="1" s="1"/>
  <c r="AX401" i="1" s="1"/>
  <c r="L401" i="1"/>
  <c r="M401" i="1"/>
  <c r="M401" i="6"/>
  <c r="C401" i="1"/>
  <c r="BC433" i="1"/>
  <c r="BD433" i="1" s="1"/>
  <c r="F297" i="1"/>
  <c r="B297" i="1"/>
  <c r="M297" i="6"/>
  <c r="H297" i="1"/>
  <c r="D297" i="1"/>
  <c r="C297" i="1"/>
  <c r="L297" i="1"/>
  <c r="M297" i="1"/>
  <c r="I297" i="1"/>
  <c r="J297" i="1" s="1"/>
  <c r="AW297" i="1" s="1"/>
  <c r="AX297" i="1" s="1"/>
  <c r="E297" i="1"/>
  <c r="BE297" i="1"/>
  <c r="G297" i="1" s="1"/>
  <c r="K297" i="1"/>
  <c r="BF297" i="1"/>
  <c r="BC296" i="1"/>
  <c r="BD296" i="1" s="1"/>
  <c r="BC458" i="1"/>
  <c r="BD458" i="1" s="1"/>
  <c r="BE459" i="1"/>
  <c r="G459" i="1" s="1"/>
  <c r="K459" i="1"/>
  <c r="BF459" i="1"/>
  <c r="H459" i="1"/>
  <c r="M459" i="6"/>
  <c r="D459" i="1"/>
  <c r="L459" i="1"/>
  <c r="I459" i="1"/>
  <c r="J459" i="1" s="1"/>
  <c r="AW459" i="1" s="1"/>
  <c r="AX459" i="1" s="1"/>
  <c r="B459" i="1"/>
  <c r="E459" i="1"/>
  <c r="C459" i="1"/>
  <c r="M459" i="1"/>
  <c r="F459" i="1"/>
  <c r="N499" i="6"/>
  <c r="BC315" i="1"/>
  <c r="BD315" i="1" s="1"/>
  <c r="I256" i="1"/>
  <c r="J256" i="1" s="1"/>
  <c r="AW256" i="1" s="1"/>
  <c r="AX256" i="1" s="1"/>
  <c r="H256" i="1"/>
  <c r="B256" i="1"/>
  <c r="M256" i="6"/>
  <c r="L256" i="1"/>
  <c r="C256" i="1"/>
  <c r="M256" i="1"/>
  <c r="D256" i="1"/>
  <c r="F256" i="1"/>
  <c r="E256" i="1"/>
  <c r="K256" i="1"/>
  <c r="BF256" i="1"/>
  <c r="BE256" i="1"/>
  <c r="G256" i="1" s="1"/>
  <c r="AU447" i="1"/>
  <c r="AR447" i="1"/>
  <c r="AO447" i="1"/>
  <c r="K447" i="6"/>
  <c r="AS447" i="1"/>
  <c r="O456" i="6"/>
  <c r="AQ447" i="1"/>
  <c r="AP447" i="1"/>
  <c r="AT447" i="1"/>
  <c r="AV447" i="1"/>
  <c r="O447" i="6"/>
  <c r="N456" i="6"/>
  <c r="N447" i="6"/>
  <c r="L447" i="6"/>
  <c r="A448" i="1"/>
  <c r="AJ93" i="1"/>
  <c r="AK93" i="1" s="1"/>
  <c r="AL93" i="1" s="1"/>
  <c r="AM93" i="1" s="1"/>
  <c r="AY93" i="1" s="1"/>
  <c r="AG93" i="1"/>
  <c r="AF93" i="1"/>
  <c r="AH93" i="1"/>
  <c r="AJ100" i="1"/>
  <c r="AK100" i="1" s="1"/>
  <c r="AL100" i="1" s="1"/>
  <c r="AM100" i="1" s="1"/>
  <c r="AY100" i="1" s="1"/>
  <c r="AG100" i="1"/>
  <c r="AF100" i="1"/>
  <c r="AH100" i="1"/>
  <c r="AJ18" i="1"/>
  <c r="AK18" i="1" s="1"/>
  <c r="AL18" i="1" s="1"/>
  <c r="AM18" i="1" s="1"/>
  <c r="AY18" i="1" s="1"/>
  <c r="AF18" i="1"/>
  <c r="AH18" i="1"/>
  <c r="AG18" i="1"/>
  <c r="N171" i="6"/>
  <c r="AR197" i="1"/>
  <c r="AO197" i="1"/>
  <c r="L197" i="6"/>
  <c r="AV197" i="1"/>
  <c r="AS197" i="1"/>
  <c r="K197" i="6"/>
  <c r="AQ197" i="1"/>
  <c r="A198" i="1"/>
  <c r="AT197" i="1"/>
  <c r="AU197" i="1"/>
  <c r="AP197" i="1"/>
  <c r="I323" i="1"/>
  <c r="J323" i="1" s="1"/>
  <c r="AW323" i="1" s="1"/>
  <c r="AX323" i="1" s="1"/>
  <c r="D323" i="1"/>
  <c r="L323" i="1"/>
  <c r="B323" i="1"/>
  <c r="BA323" i="1" s="1"/>
  <c r="M323" i="1"/>
  <c r="C323" i="1"/>
  <c r="E323" i="1"/>
  <c r="F323" i="1"/>
  <c r="M323" i="6"/>
  <c r="BE323" i="1"/>
  <c r="G323" i="1" s="1"/>
  <c r="H323" i="1"/>
  <c r="BF323" i="1"/>
  <c r="K323" i="1"/>
  <c r="BC121" i="1"/>
  <c r="BD121" i="1" s="1"/>
  <c r="AQ405" i="1"/>
  <c r="L405" i="6"/>
  <c r="K405" i="6"/>
  <c r="AO405" i="1"/>
  <c r="AR405" i="1"/>
  <c r="O414" i="6"/>
  <c r="AV405" i="1"/>
  <c r="AP405" i="1"/>
  <c r="AU405" i="1"/>
  <c r="AT405" i="1"/>
  <c r="N414" i="6"/>
  <c r="AS405" i="1"/>
  <c r="A406" i="1"/>
  <c r="BF167" i="1"/>
  <c r="H167" i="1"/>
  <c r="I167" i="1"/>
  <c r="J167" i="1" s="1"/>
  <c r="AW167" i="1" s="1"/>
  <c r="AX167" i="1" s="1"/>
  <c r="E167" i="1"/>
  <c r="B167" i="1"/>
  <c r="BA167" i="1" s="1"/>
  <c r="L167" i="1"/>
  <c r="C167" i="1"/>
  <c r="D167" i="1"/>
  <c r="F167" i="1"/>
  <c r="M167" i="6"/>
  <c r="M167" i="1"/>
  <c r="BE167" i="1"/>
  <c r="G167" i="1" s="1"/>
  <c r="K167" i="1"/>
  <c r="BE145" i="1"/>
  <c r="G145" i="1" s="1"/>
  <c r="K145" i="1"/>
  <c r="I145" i="1"/>
  <c r="J145" i="1" s="1"/>
  <c r="AW145" i="1" s="1"/>
  <c r="AX145" i="1" s="1"/>
  <c r="BF145" i="1"/>
  <c r="E145" i="1"/>
  <c r="B145" i="1"/>
  <c r="M145" i="1"/>
  <c r="F145" i="1"/>
  <c r="H145" i="1"/>
  <c r="L145" i="1"/>
  <c r="D145" i="1"/>
  <c r="C145" i="1"/>
  <c r="M145" i="6"/>
  <c r="BC361" i="1"/>
  <c r="BD361" i="1" s="1"/>
  <c r="A474" i="1"/>
  <c r="AP473" i="1"/>
  <c r="K473" i="6"/>
  <c r="AQ473" i="1"/>
  <c r="AT473" i="1"/>
  <c r="AO473" i="1"/>
  <c r="O482" i="6"/>
  <c r="AS473" i="1"/>
  <c r="AU473" i="1"/>
  <c r="N482" i="6"/>
  <c r="AV473" i="1"/>
  <c r="L473" i="6"/>
  <c r="AR473" i="1"/>
  <c r="N411" i="6"/>
  <c r="BC482" i="1"/>
  <c r="BD482" i="1" s="1"/>
  <c r="N491" i="6"/>
  <c r="BE227" i="1"/>
  <c r="G227" i="1" s="1"/>
  <c r="K227" i="1"/>
  <c r="BF227" i="1"/>
  <c r="I227" i="1"/>
  <c r="J227" i="1" s="1"/>
  <c r="AW227" i="1" s="1"/>
  <c r="AX227" i="1" s="1"/>
  <c r="C227" i="1"/>
  <c r="M227" i="1"/>
  <c r="F227" i="1"/>
  <c r="M227" i="6"/>
  <c r="D227" i="1"/>
  <c r="B227" i="1"/>
  <c r="BA227" i="1" s="1"/>
  <c r="L227" i="1"/>
  <c r="H227" i="1"/>
  <c r="E227" i="1"/>
  <c r="I253" i="1"/>
  <c r="J253" i="1" s="1"/>
  <c r="AW253" i="1" s="1"/>
  <c r="AX253" i="1" s="1"/>
  <c r="H253" i="1"/>
  <c r="D253" i="1"/>
  <c r="L253" i="1"/>
  <c r="B253" i="1"/>
  <c r="BA253" i="1" s="1"/>
  <c r="M253" i="6"/>
  <c r="F253" i="1"/>
  <c r="M253" i="1"/>
  <c r="BE253" i="1"/>
  <c r="G253" i="1" s="1"/>
  <c r="E253" i="1"/>
  <c r="C253" i="1"/>
  <c r="BF253" i="1"/>
  <c r="K253" i="1"/>
  <c r="M333" i="6"/>
  <c r="H333" i="1"/>
  <c r="I333" i="1"/>
  <c r="J333" i="1" s="1"/>
  <c r="AW333" i="1" s="1"/>
  <c r="AX333" i="1" s="1"/>
  <c r="BF333" i="1"/>
  <c r="M333" i="1"/>
  <c r="E333" i="1"/>
  <c r="D333" i="1"/>
  <c r="F333" i="1"/>
  <c r="B333" i="1"/>
  <c r="BA333" i="1" s="1"/>
  <c r="C333" i="1"/>
  <c r="L333" i="1"/>
  <c r="BE333" i="1"/>
  <c r="G333" i="1" s="1"/>
  <c r="K333" i="1"/>
  <c r="BC428" i="1"/>
  <c r="BD428" i="1" s="1"/>
  <c r="N420" i="6"/>
  <c r="H412" i="1"/>
  <c r="BE412" i="1"/>
  <c r="G412" i="1" s="1"/>
  <c r="K412" i="1"/>
  <c r="BF412" i="1"/>
  <c r="I412" i="1"/>
  <c r="J412" i="1" s="1"/>
  <c r="AW412" i="1" s="1"/>
  <c r="AX412" i="1" s="1"/>
  <c r="B412" i="1"/>
  <c r="E412" i="1"/>
  <c r="M412" i="6"/>
  <c r="C412" i="1"/>
  <c r="F412" i="1"/>
  <c r="D412" i="1"/>
  <c r="M412" i="1"/>
  <c r="L412" i="1"/>
  <c r="BC233" i="1"/>
  <c r="BD233" i="1" s="1"/>
  <c r="BE219" i="1"/>
  <c r="G219" i="1" s="1"/>
  <c r="K219" i="1"/>
  <c r="BF219" i="1"/>
  <c r="I219" i="1"/>
  <c r="J219" i="1" s="1"/>
  <c r="AW219" i="1" s="1"/>
  <c r="AX219" i="1" s="1"/>
  <c r="F219" i="1"/>
  <c r="M219" i="1"/>
  <c r="D219" i="1"/>
  <c r="B219" i="1"/>
  <c r="C219" i="1"/>
  <c r="L219" i="1"/>
  <c r="H219" i="1"/>
  <c r="E219" i="1"/>
  <c r="M219" i="6"/>
  <c r="BC318" i="1"/>
  <c r="BD318" i="1" s="1"/>
  <c r="B319" i="1"/>
  <c r="M319" i="1"/>
  <c r="I319" i="1"/>
  <c r="J319" i="1" s="1"/>
  <c r="AW319" i="1" s="1"/>
  <c r="AX319" i="1" s="1"/>
  <c r="D319" i="1"/>
  <c r="F319" i="1"/>
  <c r="E319" i="1"/>
  <c r="C319" i="1"/>
  <c r="L319" i="1"/>
  <c r="K319" i="1"/>
  <c r="BE319" i="1"/>
  <c r="G319" i="1" s="1"/>
  <c r="M319" i="6"/>
  <c r="H319" i="1"/>
  <c r="BF319" i="1"/>
  <c r="BC274" i="1"/>
  <c r="BD274" i="1" s="1"/>
  <c r="H259" i="1"/>
  <c r="F259" i="1"/>
  <c r="M259" i="1"/>
  <c r="D259" i="1"/>
  <c r="B259" i="1"/>
  <c r="E259" i="1"/>
  <c r="L259" i="1"/>
  <c r="I259" i="1"/>
  <c r="J259" i="1" s="1"/>
  <c r="AW259" i="1" s="1"/>
  <c r="AX259" i="1" s="1"/>
  <c r="C259" i="1"/>
  <c r="M259" i="6"/>
  <c r="BE259" i="1"/>
  <c r="G259" i="1" s="1"/>
  <c r="K259" i="1"/>
  <c r="BF259" i="1"/>
  <c r="O477" i="6"/>
  <c r="O423" i="6"/>
  <c r="BC129" i="1"/>
  <c r="BD129" i="1" s="1"/>
  <c r="H420" i="1"/>
  <c r="BE420" i="1"/>
  <c r="G420" i="1" s="1"/>
  <c r="K420" i="1"/>
  <c r="BF420" i="1"/>
  <c r="C420" i="1"/>
  <c r="B420" i="1"/>
  <c r="BA420" i="1" s="1"/>
  <c r="I420" i="1"/>
  <c r="J420" i="1" s="1"/>
  <c r="AW420" i="1" s="1"/>
  <c r="AX420" i="1" s="1"/>
  <c r="E420" i="1"/>
  <c r="D420" i="1"/>
  <c r="M420" i="6"/>
  <c r="M420" i="1"/>
  <c r="F420" i="1"/>
  <c r="L420" i="1"/>
  <c r="O492" i="6"/>
  <c r="O350" i="6"/>
  <c r="H342" i="1"/>
  <c r="I342" i="1"/>
  <c r="J342" i="1" s="1"/>
  <c r="AW342" i="1" s="1"/>
  <c r="AX342" i="1" s="1"/>
  <c r="M342" i="6"/>
  <c r="K342" i="1"/>
  <c r="F342" i="1"/>
  <c r="BE342" i="1"/>
  <c r="G342" i="1" s="1"/>
  <c r="BF342" i="1"/>
  <c r="C342" i="1"/>
  <c r="M342" i="1"/>
  <c r="D342" i="1"/>
  <c r="E342" i="1"/>
  <c r="L342" i="1"/>
  <c r="B342" i="1"/>
  <c r="M472" i="6"/>
  <c r="K472" i="1"/>
  <c r="BE472" i="1"/>
  <c r="G472" i="1" s="1"/>
  <c r="I472" i="1"/>
  <c r="J472" i="1" s="1"/>
  <c r="AW472" i="1" s="1"/>
  <c r="AX472" i="1" s="1"/>
  <c r="BF472" i="1"/>
  <c r="H472" i="1"/>
  <c r="F472" i="1"/>
  <c r="E472" i="1"/>
  <c r="M472" i="1"/>
  <c r="D472" i="1"/>
  <c r="L472" i="1"/>
  <c r="C472" i="1"/>
  <c r="B472" i="1"/>
  <c r="O496" i="6"/>
  <c r="O347" i="6"/>
  <c r="BC338" i="1"/>
  <c r="BD338" i="1" s="1"/>
  <c r="BC450" i="1"/>
  <c r="BD450" i="1" s="1"/>
  <c r="BE461" i="1"/>
  <c r="G461" i="1" s="1"/>
  <c r="K461" i="1"/>
  <c r="BF461" i="1"/>
  <c r="H461" i="1"/>
  <c r="M461" i="1"/>
  <c r="L461" i="1"/>
  <c r="I461" i="1"/>
  <c r="J461" i="1" s="1"/>
  <c r="AW461" i="1" s="1"/>
  <c r="AX461" i="1" s="1"/>
  <c r="C461" i="1"/>
  <c r="D461" i="1"/>
  <c r="M461" i="6"/>
  <c r="E461" i="1"/>
  <c r="F461" i="1"/>
  <c r="B461" i="1"/>
  <c r="BA461" i="1" s="1"/>
  <c r="N281" i="6"/>
  <c r="M273" i="6"/>
  <c r="K273" i="1"/>
  <c r="BE273" i="1"/>
  <c r="G273" i="1" s="1"/>
  <c r="BF273" i="1"/>
  <c r="C273" i="1"/>
  <c r="B273" i="1"/>
  <c r="H273" i="1"/>
  <c r="L273" i="1"/>
  <c r="I273" i="1"/>
  <c r="J273" i="1" s="1"/>
  <c r="AW273" i="1" s="1"/>
  <c r="AX273" i="1" s="1"/>
  <c r="F273" i="1"/>
  <c r="M273" i="1"/>
  <c r="D273" i="1"/>
  <c r="E273" i="1"/>
  <c r="BE375" i="1"/>
  <c r="G375" i="1" s="1"/>
  <c r="K375" i="1"/>
  <c r="BF375" i="1"/>
  <c r="M375" i="6"/>
  <c r="C375" i="1"/>
  <c r="L375" i="1"/>
  <c r="M375" i="1"/>
  <c r="H375" i="1"/>
  <c r="F375" i="1"/>
  <c r="B375" i="1"/>
  <c r="BA375" i="1" s="1"/>
  <c r="I375" i="1"/>
  <c r="J375" i="1" s="1"/>
  <c r="AW375" i="1" s="1"/>
  <c r="AX375" i="1" s="1"/>
  <c r="E375" i="1"/>
  <c r="D375" i="1"/>
  <c r="BC404" i="1"/>
  <c r="BD404" i="1" s="1"/>
  <c r="BC366" i="1"/>
  <c r="BD366" i="1" s="1"/>
  <c r="N406" i="6"/>
  <c r="BE399" i="1"/>
  <c r="G399" i="1" s="1"/>
  <c r="K399" i="1"/>
  <c r="BF399" i="1"/>
  <c r="M399" i="6"/>
  <c r="H399" i="1"/>
  <c r="M399" i="1"/>
  <c r="D399" i="1"/>
  <c r="I399" i="1"/>
  <c r="J399" i="1" s="1"/>
  <c r="AW399" i="1" s="1"/>
  <c r="AX399" i="1" s="1"/>
  <c r="F399" i="1"/>
  <c r="L399" i="1"/>
  <c r="B399" i="1"/>
  <c r="E399" i="1"/>
  <c r="C399" i="1"/>
  <c r="O437" i="6"/>
  <c r="O380" i="6"/>
  <c r="BC371" i="1"/>
  <c r="BD371" i="1" s="1"/>
  <c r="BC143" i="1"/>
  <c r="BD143" i="1" s="1"/>
  <c r="H393" i="1"/>
  <c r="K393" i="1"/>
  <c r="BE393" i="1"/>
  <c r="G393" i="1" s="1"/>
  <c r="BF393" i="1"/>
  <c r="M393" i="1"/>
  <c r="C393" i="1"/>
  <c r="I393" i="1"/>
  <c r="J393" i="1" s="1"/>
  <c r="AW393" i="1" s="1"/>
  <c r="AX393" i="1" s="1"/>
  <c r="B393" i="1"/>
  <c r="L393" i="1"/>
  <c r="M393" i="6"/>
  <c r="E393" i="1"/>
  <c r="F393" i="1"/>
  <c r="D393" i="1"/>
  <c r="BC375" i="1"/>
  <c r="BD375" i="1" s="1"/>
  <c r="BE126" i="1"/>
  <c r="G126" i="1" s="1"/>
  <c r="K126" i="1"/>
  <c r="L126" i="1"/>
  <c r="H126" i="1"/>
  <c r="I126" i="1"/>
  <c r="J126" i="1" s="1"/>
  <c r="AW126" i="1" s="1"/>
  <c r="AX126" i="1" s="1"/>
  <c r="M126" i="1"/>
  <c r="BF126" i="1"/>
  <c r="M126" i="6"/>
  <c r="D126" i="1"/>
  <c r="F126" i="1"/>
  <c r="B126" i="1"/>
  <c r="C126" i="1"/>
  <c r="E126" i="1"/>
  <c r="N386" i="6"/>
  <c r="N341" i="6"/>
  <c r="M334" i="6"/>
  <c r="H334" i="1"/>
  <c r="I334" i="1"/>
  <c r="J334" i="1" s="1"/>
  <c r="AW334" i="1" s="1"/>
  <c r="AX334" i="1" s="1"/>
  <c r="K334" i="1"/>
  <c r="BE334" i="1"/>
  <c r="G334" i="1" s="1"/>
  <c r="BF334" i="1"/>
  <c r="M334" i="1"/>
  <c r="F334" i="1"/>
  <c r="A334" i="6" s="1"/>
  <c r="B334" i="1"/>
  <c r="L334" i="1"/>
  <c r="E334" i="1"/>
  <c r="C334" i="1"/>
  <c r="D334" i="1"/>
  <c r="BC486" i="1"/>
  <c r="BD486" i="1" s="1"/>
  <c r="M272" i="6"/>
  <c r="K272" i="1"/>
  <c r="BE272" i="1"/>
  <c r="G272" i="1" s="1"/>
  <c r="I272" i="1"/>
  <c r="J272" i="1" s="1"/>
  <c r="AW272" i="1" s="1"/>
  <c r="AX272" i="1" s="1"/>
  <c r="H272" i="1"/>
  <c r="BF272" i="1"/>
  <c r="M272" i="1"/>
  <c r="F272" i="1"/>
  <c r="L272" i="1"/>
  <c r="B272" i="1"/>
  <c r="E272" i="1"/>
  <c r="C272" i="1"/>
  <c r="D272" i="1"/>
  <c r="N230" i="6"/>
  <c r="C222" i="1"/>
  <c r="B222" i="1"/>
  <c r="BA222" i="1" s="1"/>
  <c r="F222" i="1"/>
  <c r="D222" i="1"/>
  <c r="BE222" i="1"/>
  <c r="G222" i="1" s="1"/>
  <c r="H222" i="1"/>
  <c r="E222" i="1"/>
  <c r="K222" i="1"/>
  <c r="BF222" i="1"/>
  <c r="M222" i="6"/>
  <c r="I222" i="1"/>
  <c r="J222" i="1" s="1"/>
  <c r="AW222" i="1" s="1"/>
  <c r="AX222" i="1" s="1"/>
  <c r="M222" i="1"/>
  <c r="L222" i="1"/>
  <c r="N168" i="6"/>
  <c r="I217" i="1"/>
  <c r="J217" i="1" s="1"/>
  <c r="AW217" i="1" s="1"/>
  <c r="AX217" i="1" s="1"/>
  <c r="H217" i="1"/>
  <c r="B217" i="1"/>
  <c r="M217" i="1"/>
  <c r="D217" i="1"/>
  <c r="L217" i="1"/>
  <c r="BF217" i="1"/>
  <c r="E217" i="1"/>
  <c r="K217" i="1"/>
  <c r="M217" i="6"/>
  <c r="BE217" i="1"/>
  <c r="G217" i="1" s="1"/>
  <c r="F217" i="1"/>
  <c r="C217" i="1"/>
  <c r="F174" i="1"/>
  <c r="C174" i="1"/>
  <c r="E174" i="1"/>
  <c r="BE174" i="1"/>
  <c r="G174" i="1" s="1"/>
  <c r="K174" i="1"/>
  <c r="D174" i="1"/>
  <c r="B174" i="1"/>
  <c r="BA174" i="1" s="1"/>
  <c r="I174" i="1"/>
  <c r="J174" i="1" s="1"/>
  <c r="AW174" i="1" s="1"/>
  <c r="AX174" i="1" s="1"/>
  <c r="L174" i="1"/>
  <c r="H174" i="1"/>
  <c r="M174" i="6"/>
  <c r="BF174" i="1"/>
  <c r="M174" i="1"/>
  <c r="N348" i="6"/>
  <c r="D340" i="1"/>
  <c r="BE340" i="1"/>
  <c r="G340" i="1" s="1"/>
  <c r="L340" i="1"/>
  <c r="E340" i="1"/>
  <c r="K340" i="1"/>
  <c r="F340" i="1"/>
  <c r="BF340" i="1"/>
  <c r="M340" i="1"/>
  <c r="C340" i="1"/>
  <c r="H340" i="1"/>
  <c r="M340" i="6"/>
  <c r="B340" i="1"/>
  <c r="I340" i="1"/>
  <c r="J340" i="1" s="1"/>
  <c r="AW340" i="1" s="1"/>
  <c r="AX340" i="1" s="1"/>
  <c r="N408" i="6"/>
  <c r="O444" i="6"/>
  <c r="N442" i="6"/>
  <c r="O475" i="6"/>
  <c r="O476" i="6"/>
  <c r="BE425" i="1"/>
  <c r="G425" i="1" s="1"/>
  <c r="K425" i="1"/>
  <c r="BF425" i="1"/>
  <c r="E425" i="1"/>
  <c r="F425" i="1"/>
  <c r="B425" i="1"/>
  <c r="C425" i="1"/>
  <c r="M425" i="1"/>
  <c r="D425" i="1"/>
  <c r="L425" i="1"/>
  <c r="I425" i="1"/>
  <c r="J425" i="1" s="1"/>
  <c r="AW425" i="1" s="1"/>
  <c r="AX425" i="1" s="1"/>
  <c r="M425" i="6"/>
  <c r="H425" i="1"/>
  <c r="K408" i="1"/>
  <c r="BE408" i="1"/>
  <c r="G408" i="1" s="1"/>
  <c r="M408" i="6"/>
  <c r="E408" i="1"/>
  <c r="F408" i="1"/>
  <c r="B408" i="6" s="1"/>
  <c r="D408" i="6" s="1"/>
  <c r="BF408" i="1"/>
  <c r="M408" i="1"/>
  <c r="L408" i="1"/>
  <c r="H408" i="1"/>
  <c r="I408" i="1"/>
  <c r="J408" i="1" s="1"/>
  <c r="AW408" i="1" s="1"/>
  <c r="AX408" i="1" s="1"/>
  <c r="C408" i="1"/>
  <c r="D408" i="1"/>
  <c r="B408" i="1"/>
  <c r="O452" i="6"/>
  <c r="O451" i="6"/>
  <c r="BE445" i="1"/>
  <c r="G445" i="1" s="1"/>
  <c r="K445" i="1"/>
  <c r="H445" i="1"/>
  <c r="BF445" i="1"/>
  <c r="M445" i="6"/>
  <c r="C445" i="1"/>
  <c r="F445" i="1"/>
  <c r="B445" i="6" s="1"/>
  <c r="D445" i="6" s="1"/>
  <c r="B445" i="1"/>
  <c r="E445" i="1"/>
  <c r="M445" i="1"/>
  <c r="I445" i="1"/>
  <c r="J445" i="1" s="1"/>
  <c r="AW445" i="1" s="1"/>
  <c r="AX445" i="1" s="1"/>
  <c r="L445" i="1"/>
  <c r="D445" i="1"/>
  <c r="BE226" i="1"/>
  <c r="G226" i="1" s="1"/>
  <c r="K226" i="1"/>
  <c r="BF226" i="1"/>
  <c r="E226" i="1"/>
  <c r="H226" i="1"/>
  <c r="C226" i="1"/>
  <c r="M226" i="6"/>
  <c r="I226" i="1"/>
  <c r="J226" i="1" s="1"/>
  <c r="AW226" i="1" s="1"/>
  <c r="AX226" i="1" s="1"/>
  <c r="F226" i="1"/>
  <c r="L226" i="1"/>
  <c r="D226" i="1"/>
  <c r="B226" i="1"/>
  <c r="M226" i="1"/>
  <c r="O172" i="6"/>
  <c r="BC163" i="1"/>
  <c r="BD163" i="1" s="1"/>
  <c r="N478" i="6"/>
  <c r="BC470" i="1"/>
  <c r="BD470" i="1" s="1"/>
  <c r="N345" i="6"/>
  <c r="D197" i="1"/>
  <c r="B197" i="1"/>
  <c r="C197" i="1"/>
  <c r="E197" i="1"/>
  <c r="F197" i="1"/>
  <c r="BE197" i="1"/>
  <c r="G197" i="1" s="1"/>
  <c r="H197" i="1"/>
  <c r="K197" i="1"/>
  <c r="M197" i="6"/>
  <c r="BF197" i="1"/>
  <c r="I197" i="1"/>
  <c r="J197" i="1" s="1"/>
  <c r="AW197" i="1" s="1"/>
  <c r="AX197" i="1" s="1"/>
  <c r="L197" i="1"/>
  <c r="M197" i="1"/>
  <c r="BC169" i="1"/>
  <c r="BD169" i="1" s="1"/>
  <c r="BC235" i="1"/>
  <c r="BD235" i="1" s="1"/>
  <c r="BE389" i="1"/>
  <c r="G389" i="1" s="1"/>
  <c r="K389" i="1"/>
  <c r="BF389" i="1"/>
  <c r="H389" i="1"/>
  <c r="F389" i="1"/>
  <c r="C389" i="1"/>
  <c r="B389" i="1"/>
  <c r="BA389" i="1" s="1"/>
  <c r="E389" i="1"/>
  <c r="I389" i="1"/>
  <c r="J389" i="1" s="1"/>
  <c r="AW389" i="1" s="1"/>
  <c r="AX389" i="1" s="1"/>
  <c r="M389" i="1"/>
  <c r="D389" i="1"/>
  <c r="M389" i="6"/>
  <c r="L389" i="1"/>
  <c r="BE453" i="1"/>
  <c r="G453" i="1" s="1"/>
  <c r="K453" i="1"/>
  <c r="H453" i="1"/>
  <c r="BF453" i="1"/>
  <c r="I453" i="1"/>
  <c r="J453" i="1" s="1"/>
  <c r="AW453" i="1" s="1"/>
  <c r="AX453" i="1" s="1"/>
  <c r="C453" i="1"/>
  <c r="M453" i="1"/>
  <c r="M453" i="6"/>
  <c r="E453" i="1"/>
  <c r="F453" i="1"/>
  <c r="L453" i="1"/>
  <c r="B453" i="1"/>
  <c r="D453" i="1"/>
  <c r="N292" i="6"/>
  <c r="O291" i="6"/>
  <c r="BC207" i="1"/>
  <c r="BD207" i="1" s="1"/>
  <c r="BC350" i="1"/>
  <c r="BD350" i="1" s="1"/>
  <c r="O391" i="6"/>
  <c r="M383" i="6"/>
  <c r="K383" i="1"/>
  <c r="BE383" i="1"/>
  <c r="G383" i="1" s="1"/>
  <c r="BF383" i="1"/>
  <c r="H383" i="1"/>
  <c r="M383" i="1"/>
  <c r="L383" i="1"/>
  <c r="I383" i="1"/>
  <c r="J383" i="1" s="1"/>
  <c r="AW383" i="1" s="1"/>
  <c r="AX383" i="1" s="1"/>
  <c r="B383" i="1"/>
  <c r="F383" i="1"/>
  <c r="B383" i="6" s="1"/>
  <c r="C383" i="1"/>
  <c r="E383" i="1"/>
  <c r="D383" i="1"/>
  <c r="O455" i="6"/>
  <c r="E447" i="1"/>
  <c r="B447" i="1"/>
  <c r="K447" i="1"/>
  <c r="BE447" i="1"/>
  <c r="G447" i="1" s="1"/>
  <c r="M447" i="1"/>
  <c r="F447" i="1"/>
  <c r="M447" i="6"/>
  <c r="H447" i="1"/>
  <c r="C447" i="1"/>
  <c r="I447" i="1"/>
  <c r="J447" i="1" s="1"/>
  <c r="AW447" i="1" s="1"/>
  <c r="AX447" i="1" s="1"/>
  <c r="L447" i="1"/>
  <c r="BF447" i="1"/>
  <c r="D447" i="1"/>
  <c r="N486" i="6"/>
  <c r="BC478" i="1"/>
  <c r="BD478" i="1" s="1"/>
  <c r="BE479" i="1"/>
  <c r="G479" i="1" s="1"/>
  <c r="K479" i="1"/>
  <c r="BF479" i="1"/>
  <c r="M479" i="6"/>
  <c r="C479" i="1"/>
  <c r="B479" i="1"/>
  <c r="H479" i="1"/>
  <c r="F479" i="1"/>
  <c r="I479" i="1"/>
  <c r="J479" i="1" s="1"/>
  <c r="AW479" i="1" s="1"/>
  <c r="AX479" i="1" s="1"/>
  <c r="D479" i="1"/>
  <c r="L479" i="1"/>
  <c r="M479" i="1"/>
  <c r="E479" i="1"/>
  <c r="BC209" i="1"/>
  <c r="BD209" i="1" s="1"/>
  <c r="BE356" i="1"/>
  <c r="G356" i="1" s="1"/>
  <c r="K356" i="1"/>
  <c r="BF356" i="1"/>
  <c r="H356" i="1"/>
  <c r="B356" i="1"/>
  <c r="BA356" i="1" s="1"/>
  <c r="L356" i="1"/>
  <c r="E356" i="1"/>
  <c r="C356" i="1"/>
  <c r="M356" i="1"/>
  <c r="F356" i="1"/>
  <c r="A356" i="6" s="1"/>
  <c r="C356" i="6" s="1"/>
  <c r="D356" i="1"/>
  <c r="I356" i="1"/>
  <c r="J356" i="1" s="1"/>
  <c r="AW356" i="1" s="1"/>
  <c r="AX356" i="1" s="1"/>
  <c r="M356" i="6"/>
  <c r="K489" i="1"/>
  <c r="BF489" i="1"/>
  <c r="M489" i="6"/>
  <c r="B489" i="1"/>
  <c r="BA489" i="1" s="1"/>
  <c r="F489" i="1"/>
  <c r="E489" i="1"/>
  <c r="D489" i="1"/>
  <c r="M489" i="1"/>
  <c r="I489" i="1"/>
  <c r="J489" i="1" s="1"/>
  <c r="AW489" i="1" s="1"/>
  <c r="AX489" i="1" s="1"/>
  <c r="L489" i="1"/>
  <c r="C489" i="1"/>
  <c r="H489" i="1"/>
  <c r="BE489" i="1"/>
  <c r="G489" i="1" s="1"/>
  <c r="O497" i="6"/>
  <c r="M360" i="6"/>
  <c r="C360" i="1"/>
  <c r="F360" i="1"/>
  <c r="B360" i="1"/>
  <c r="BF360" i="1"/>
  <c r="L360" i="1"/>
  <c r="M360" i="1"/>
  <c r="H360" i="1"/>
  <c r="I360" i="1"/>
  <c r="J360" i="1" s="1"/>
  <c r="AW360" i="1" s="1"/>
  <c r="AX360" i="1" s="1"/>
  <c r="D360" i="1"/>
  <c r="E360" i="1"/>
  <c r="K360" i="1"/>
  <c r="BE360" i="1"/>
  <c r="G360" i="1" s="1"/>
  <c r="BC359" i="1"/>
  <c r="BD359" i="1" s="1"/>
  <c r="BC489" i="1"/>
  <c r="BD489" i="1" s="1"/>
  <c r="BC200" i="1"/>
  <c r="BD200" i="1" s="1"/>
  <c r="BC348" i="1"/>
  <c r="BD348" i="1" s="1"/>
  <c r="BC193" i="1"/>
  <c r="BD193" i="1" s="1"/>
  <c r="BC211" i="1"/>
  <c r="BD211" i="1" s="1"/>
  <c r="B133" i="1"/>
  <c r="M133" i="6"/>
  <c r="L133" i="1"/>
  <c r="K133" i="1"/>
  <c r="H133" i="1"/>
  <c r="BE133" i="1"/>
  <c r="G133" i="1" s="1"/>
  <c r="E133" i="1"/>
  <c r="D133" i="1"/>
  <c r="I133" i="1"/>
  <c r="J133" i="1" s="1"/>
  <c r="AW133" i="1" s="1"/>
  <c r="AX133" i="1" s="1"/>
  <c r="BF133" i="1"/>
  <c r="F133" i="1"/>
  <c r="M133" i="1"/>
  <c r="C133" i="1"/>
  <c r="BC406" i="1"/>
  <c r="BD406" i="1" s="1"/>
  <c r="BC192" i="1"/>
  <c r="BD192" i="1" s="1"/>
  <c r="O346" i="6"/>
  <c r="D140" i="6"/>
  <c r="P288" i="6"/>
  <c r="BB288" i="1"/>
  <c r="P400" i="6"/>
  <c r="BB400" i="1"/>
  <c r="P366" i="6"/>
  <c r="BB366" i="1"/>
  <c r="AJ236" i="1"/>
  <c r="AK236" i="1" s="1"/>
  <c r="AL236" i="1" s="1"/>
  <c r="AM236" i="1" s="1"/>
  <c r="AY236" i="1" s="1"/>
  <c r="AG236" i="1"/>
  <c r="AF236" i="1"/>
  <c r="AH236" i="1"/>
  <c r="AN244" i="1"/>
  <c r="O250" i="6" s="1"/>
  <c r="K213" i="1"/>
  <c r="BE213" i="1"/>
  <c r="G213" i="1" s="1"/>
  <c r="BF213" i="1"/>
  <c r="I213" i="1"/>
  <c r="J213" i="1" s="1"/>
  <c r="AW213" i="1" s="1"/>
  <c r="AX213" i="1" s="1"/>
  <c r="B213" i="1"/>
  <c r="L213" i="1"/>
  <c r="C213" i="1"/>
  <c r="M213" i="6"/>
  <c r="D213" i="1"/>
  <c r="M213" i="1"/>
  <c r="H213" i="1"/>
  <c r="F213" i="1"/>
  <c r="E213" i="1"/>
  <c r="I331" i="1"/>
  <c r="J331" i="1" s="1"/>
  <c r="AW331" i="1" s="1"/>
  <c r="AX331" i="1" s="1"/>
  <c r="L331" i="1"/>
  <c r="C331" i="1"/>
  <c r="M331" i="6"/>
  <c r="F331" i="1"/>
  <c r="B331" i="1"/>
  <c r="BA331" i="1" s="1"/>
  <c r="H331" i="1"/>
  <c r="M331" i="1"/>
  <c r="D331" i="1"/>
  <c r="E331" i="1"/>
  <c r="BE331" i="1"/>
  <c r="G331" i="1" s="1"/>
  <c r="K331" i="1"/>
  <c r="BF331" i="1"/>
  <c r="D321" i="1"/>
  <c r="B321" i="1"/>
  <c r="M321" i="6"/>
  <c r="M321" i="1"/>
  <c r="L321" i="1"/>
  <c r="I321" i="1"/>
  <c r="J321" i="1" s="1"/>
  <c r="AW321" i="1" s="1"/>
  <c r="AX321" i="1" s="1"/>
  <c r="E321" i="1"/>
  <c r="H321" i="1"/>
  <c r="F321" i="1"/>
  <c r="C321" i="1"/>
  <c r="BE321" i="1"/>
  <c r="G321" i="1" s="1"/>
  <c r="K321" i="1"/>
  <c r="BF321" i="1"/>
  <c r="BF165" i="1"/>
  <c r="I165" i="1"/>
  <c r="J165" i="1" s="1"/>
  <c r="AW165" i="1" s="1"/>
  <c r="AX165" i="1" s="1"/>
  <c r="M165" i="6"/>
  <c r="M165" i="1"/>
  <c r="H165" i="1"/>
  <c r="B165" i="1"/>
  <c r="L165" i="1"/>
  <c r="E165" i="1"/>
  <c r="D165" i="1"/>
  <c r="BE165" i="1"/>
  <c r="G165" i="1" s="1"/>
  <c r="F165" i="1"/>
  <c r="C165" i="1"/>
  <c r="K165" i="1"/>
  <c r="BC360" i="1"/>
  <c r="BD360" i="1" s="1"/>
  <c r="F308" i="1"/>
  <c r="H308" i="1"/>
  <c r="D308" i="1"/>
  <c r="L308" i="1"/>
  <c r="I308" i="1"/>
  <c r="J308" i="1" s="1"/>
  <c r="AW308" i="1" s="1"/>
  <c r="AX308" i="1" s="1"/>
  <c r="M308" i="6"/>
  <c r="B308" i="1"/>
  <c r="BA308" i="1" s="1"/>
  <c r="C308" i="1"/>
  <c r="BE308" i="1"/>
  <c r="G308" i="1" s="1"/>
  <c r="K308" i="1"/>
  <c r="E308" i="1"/>
  <c r="M308" i="1"/>
  <c r="BF308" i="1"/>
  <c r="BF216" i="1"/>
  <c r="D216" i="1"/>
  <c r="M216" i="1"/>
  <c r="B216" i="1"/>
  <c r="BA216" i="1" s="1"/>
  <c r="E216" i="1"/>
  <c r="M216" i="6"/>
  <c r="H216" i="1"/>
  <c r="L216" i="1"/>
  <c r="I216" i="1"/>
  <c r="J216" i="1" s="1"/>
  <c r="AW216" i="1" s="1"/>
  <c r="AX216" i="1" s="1"/>
  <c r="F216" i="1"/>
  <c r="C216" i="1"/>
  <c r="K216" i="1"/>
  <c r="BE216" i="1"/>
  <c r="G216" i="1" s="1"/>
  <c r="BC215" i="1"/>
  <c r="BD215" i="1" s="1"/>
  <c r="O211" i="6"/>
  <c r="AT269" i="1"/>
  <c r="AR269" i="1"/>
  <c r="AS269" i="1"/>
  <c r="A270" i="1"/>
  <c r="AV269" i="1"/>
  <c r="AP269" i="1"/>
  <c r="AO269" i="1"/>
  <c r="O278" i="6"/>
  <c r="AU269" i="1"/>
  <c r="L269" i="6"/>
  <c r="AQ269" i="1"/>
  <c r="N278" i="6"/>
  <c r="K269" i="6"/>
  <c r="BC281" i="1"/>
  <c r="BD281" i="1" s="1"/>
  <c r="BC397" i="1"/>
  <c r="BD397" i="1" s="1"/>
  <c r="BC352" i="1"/>
  <c r="BD352" i="1" s="1"/>
  <c r="H449" i="1"/>
  <c r="BE449" i="1"/>
  <c r="G449" i="1" s="1"/>
  <c r="K449" i="1"/>
  <c r="BF449" i="1"/>
  <c r="F449" i="1"/>
  <c r="D449" i="1"/>
  <c r="B449" i="1"/>
  <c r="L449" i="1"/>
  <c r="I449" i="1"/>
  <c r="J449" i="1" s="1"/>
  <c r="AW449" i="1" s="1"/>
  <c r="AX449" i="1" s="1"/>
  <c r="C449" i="1"/>
  <c r="M449" i="1"/>
  <c r="M449" i="6"/>
  <c r="E449" i="1"/>
  <c r="N214" i="6"/>
  <c r="AQ205" i="1"/>
  <c r="AO205" i="1"/>
  <c r="AV205" i="1"/>
  <c r="O214" i="6"/>
  <c r="AP205" i="1"/>
  <c r="AR205" i="1"/>
  <c r="K205" i="6"/>
  <c r="A206" i="1"/>
  <c r="AT205" i="1"/>
  <c r="L205" i="6"/>
  <c r="AS205" i="1"/>
  <c r="AU205" i="1"/>
  <c r="BC217" i="1"/>
  <c r="BD217" i="1" s="1"/>
  <c r="BF132" i="1"/>
  <c r="E132" i="1"/>
  <c r="F132" i="1"/>
  <c r="H132" i="1"/>
  <c r="M132" i="6"/>
  <c r="I132" i="1"/>
  <c r="J132" i="1" s="1"/>
  <c r="AW132" i="1" s="1"/>
  <c r="AX132" i="1" s="1"/>
  <c r="M132" i="1"/>
  <c r="L132" i="1"/>
  <c r="B132" i="1"/>
  <c r="C132" i="1"/>
  <c r="D132" i="1"/>
  <c r="BE132" i="1"/>
  <c r="G132" i="1" s="1"/>
  <c r="K132" i="1"/>
  <c r="H418" i="1"/>
  <c r="K418" i="1"/>
  <c r="BE418" i="1"/>
  <c r="G418" i="1" s="1"/>
  <c r="BF418" i="1"/>
  <c r="D418" i="1"/>
  <c r="M418" i="1"/>
  <c r="I418" i="1"/>
  <c r="J418" i="1" s="1"/>
  <c r="AW418" i="1" s="1"/>
  <c r="AX418" i="1" s="1"/>
  <c r="B418" i="1"/>
  <c r="E418" i="1"/>
  <c r="M418" i="6"/>
  <c r="L418" i="1"/>
  <c r="F418" i="1"/>
  <c r="B418" i="6" s="1"/>
  <c r="C418" i="1"/>
  <c r="H482" i="1"/>
  <c r="K482" i="1"/>
  <c r="BE482" i="1"/>
  <c r="G482" i="1" s="1"/>
  <c r="BF482" i="1"/>
  <c r="I482" i="1"/>
  <c r="J482" i="1" s="1"/>
  <c r="AW482" i="1" s="1"/>
  <c r="AX482" i="1" s="1"/>
  <c r="C482" i="1"/>
  <c r="D482" i="1"/>
  <c r="M482" i="6"/>
  <c r="B482" i="1"/>
  <c r="BA482" i="1" s="1"/>
  <c r="F482" i="1"/>
  <c r="B482" i="6" s="1"/>
  <c r="D482" i="6" s="1"/>
  <c r="L482" i="1"/>
  <c r="M482" i="1"/>
  <c r="E482" i="1"/>
  <c r="BE347" i="1"/>
  <c r="G347" i="1" s="1"/>
  <c r="K347" i="1"/>
  <c r="BF347" i="1"/>
  <c r="F347" i="1"/>
  <c r="D347" i="1"/>
  <c r="M347" i="1"/>
  <c r="E347" i="1"/>
  <c r="H347" i="1"/>
  <c r="M347" i="6"/>
  <c r="L347" i="1"/>
  <c r="I347" i="1"/>
  <c r="J347" i="1" s="1"/>
  <c r="AW347" i="1" s="1"/>
  <c r="AX347" i="1" s="1"/>
  <c r="C347" i="1"/>
  <c r="B347" i="1"/>
  <c r="BA347" i="1" s="1"/>
  <c r="BC410" i="1"/>
  <c r="BD410" i="1" s="1"/>
  <c r="BE411" i="1"/>
  <c r="G411" i="1" s="1"/>
  <c r="K411" i="1"/>
  <c r="BF411" i="1"/>
  <c r="H411" i="1"/>
  <c r="M411" i="1"/>
  <c r="E411" i="1"/>
  <c r="I411" i="1"/>
  <c r="J411" i="1" s="1"/>
  <c r="AW411" i="1" s="1"/>
  <c r="AX411" i="1" s="1"/>
  <c r="C411" i="1"/>
  <c r="F411" i="1"/>
  <c r="B411" i="1"/>
  <c r="M411" i="6"/>
  <c r="D411" i="1"/>
  <c r="L411" i="1"/>
  <c r="BE443" i="1"/>
  <c r="G443" i="1" s="1"/>
  <c r="K443" i="1"/>
  <c r="BF443" i="1"/>
  <c r="M443" i="6"/>
  <c r="F443" i="1"/>
  <c r="L443" i="1"/>
  <c r="C443" i="1"/>
  <c r="H443" i="1"/>
  <c r="M443" i="1"/>
  <c r="B443" i="1"/>
  <c r="I443" i="1"/>
  <c r="J443" i="1" s="1"/>
  <c r="AW443" i="1" s="1"/>
  <c r="AX443" i="1" s="1"/>
  <c r="E443" i="1"/>
  <c r="D443" i="1"/>
  <c r="K475" i="1"/>
  <c r="BE475" i="1"/>
  <c r="G475" i="1" s="1"/>
  <c r="BF475" i="1"/>
  <c r="B475" i="1"/>
  <c r="C475" i="1"/>
  <c r="M475" i="6"/>
  <c r="E475" i="1"/>
  <c r="D475" i="1"/>
  <c r="H475" i="1"/>
  <c r="M475" i="1"/>
  <c r="I475" i="1"/>
  <c r="J475" i="1" s="1"/>
  <c r="AW475" i="1" s="1"/>
  <c r="AX475" i="1" s="1"/>
  <c r="L475" i="1"/>
  <c r="F475" i="1"/>
  <c r="H179" i="1"/>
  <c r="C179" i="1"/>
  <c r="M179" i="1"/>
  <c r="I179" i="1"/>
  <c r="J179" i="1" s="1"/>
  <c r="AW179" i="1" s="1"/>
  <c r="AX179" i="1" s="1"/>
  <c r="F179" i="1"/>
  <c r="L179" i="1"/>
  <c r="D179" i="1"/>
  <c r="B179" i="1"/>
  <c r="E179" i="1"/>
  <c r="M179" i="6"/>
  <c r="BF179" i="1"/>
  <c r="K179" i="1"/>
  <c r="BE179" i="1"/>
  <c r="G179" i="1" s="1"/>
  <c r="BC178" i="1"/>
  <c r="BD178" i="1" s="1"/>
  <c r="N274" i="6"/>
  <c r="BC242" i="1"/>
  <c r="BD242" i="1" s="1"/>
  <c r="BC308" i="1"/>
  <c r="BD308" i="1" s="1"/>
  <c r="L309" i="1"/>
  <c r="C309" i="1"/>
  <c r="I309" i="1"/>
  <c r="J309" i="1" s="1"/>
  <c r="AW309" i="1" s="1"/>
  <c r="AX309" i="1" s="1"/>
  <c r="B309" i="1"/>
  <c r="BA309" i="1" s="1"/>
  <c r="M309" i="1"/>
  <c r="F309" i="1"/>
  <c r="D309" i="1"/>
  <c r="E309" i="1"/>
  <c r="BE309" i="1"/>
  <c r="G309" i="1" s="1"/>
  <c r="H309" i="1"/>
  <c r="K309" i="1"/>
  <c r="BF309" i="1"/>
  <c r="M309" i="6"/>
  <c r="H432" i="1"/>
  <c r="BF432" i="1"/>
  <c r="I432" i="1"/>
  <c r="J432" i="1" s="1"/>
  <c r="AW432" i="1" s="1"/>
  <c r="AX432" i="1" s="1"/>
  <c r="L432" i="1"/>
  <c r="D432" i="1"/>
  <c r="E432" i="1"/>
  <c r="M432" i="1"/>
  <c r="F432" i="1"/>
  <c r="C432" i="1"/>
  <c r="B432" i="1"/>
  <c r="BA432" i="1" s="1"/>
  <c r="BE432" i="1"/>
  <c r="G432" i="1" s="1"/>
  <c r="M432" i="6"/>
  <c r="K432" i="1"/>
  <c r="BC340" i="1"/>
  <c r="BD340" i="1" s="1"/>
  <c r="BC286" i="1"/>
  <c r="BD286" i="1" s="1"/>
  <c r="AD30" i="1"/>
  <c r="AE30" i="1"/>
  <c r="BC181" i="1"/>
  <c r="BD181" i="1" s="1"/>
  <c r="BC187" i="1"/>
  <c r="BD187" i="1" s="1"/>
  <c r="F154" i="1"/>
  <c r="BF154" i="1"/>
  <c r="D154" i="1"/>
  <c r="B154" i="1"/>
  <c r="BA154" i="1" s="1"/>
  <c r="M154" i="1"/>
  <c r="H154" i="1"/>
  <c r="C154" i="1"/>
  <c r="L154" i="1"/>
  <c r="I154" i="1"/>
  <c r="J154" i="1" s="1"/>
  <c r="AW154" i="1" s="1"/>
  <c r="AX154" i="1" s="1"/>
  <c r="E154" i="1"/>
  <c r="M154" i="6"/>
  <c r="BE154" i="1"/>
  <c r="G154" i="1" s="1"/>
  <c r="K154" i="1"/>
  <c r="AP485" i="1"/>
  <c r="A486" i="1"/>
  <c r="AT485" i="1"/>
  <c r="AO485" i="1"/>
  <c r="AV485" i="1"/>
  <c r="AS485" i="1"/>
  <c r="N494" i="6"/>
  <c r="AR485" i="1"/>
  <c r="K485" i="6"/>
  <c r="L485" i="6"/>
  <c r="AU485" i="1"/>
  <c r="AQ485" i="1"/>
  <c r="O494" i="6"/>
  <c r="AT119" i="1"/>
  <c r="BC119" i="1" s="1"/>
  <c r="BD119" i="1" s="1"/>
  <c r="K119" i="6"/>
  <c r="AR119" i="1"/>
  <c r="AV119" i="1"/>
  <c r="N128" i="6"/>
  <c r="A120" i="1"/>
  <c r="AO119" i="1"/>
  <c r="O128" i="6"/>
  <c r="AP119" i="1"/>
  <c r="AS119" i="1"/>
  <c r="L119" i="6"/>
  <c r="AU119" i="1"/>
  <c r="AQ119" i="1"/>
  <c r="BC170" i="1"/>
  <c r="BD170" i="1" s="1"/>
  <c r="A172" i="1"/>
  <c r="AR171" i="1"/>
  <c r="AQ171" i="1"/>
  <c r="AP171" i="1"/>
  <c r="AV171" i="1"/>
  <c r="AU171" i="1"/>
  <c r="AO171" i="1"/>
  <c r="AS171" i="1"/>
  <c r="AT171" i="1"/>
  <c r="O180" i="6"/>
  <c r="L171" i="6"/>
  <c r="K171" i="6"/>
  <c r="N180" i="6"/>
  <c r="BC427" i="1"/>
  <c r="BD427" i="1" s="1"/>
  <c r="O500" i="6"/>
  <c r="BC267" i="1"/>
  <c r="BD267" i="1" s="1"/>
  <c r="G262" i="6"/>
  <c r="I262" i="6" s="1"/>
  <c r="H262" i="6"/>
  <c r="J262" i="6" s="1"/>
  <c r="B262" i="6"/>
  <c r="D262" i="6" s="1"/>
  <c r="AE38" i="1"/>
  <c r="AD38" i="1"/>
  <c r="AR246" i="1"/>
  <c r="AT246" i="1"/>
  <c r="AU246" i="1"/>
  <c r="AP246" i="1"/>
  <c r="AV246" i="1"/>
  <c r="AQ246" i="1"/>
  <c r="AO246" i="1"/>
  <c r="AS246" i="1"/>
  <c r="A247" i="1"/>
  <c r="N254" i="6"/>
  <c r="O254" i="6"/>
  <c r="N255" i="6"/>
  <c r="K246" i="6"/>
  <c r="O255" i="6"/>
  <c r="L246" i="6"/>
  <c r="O270" i="6"/>
  <c r="BE263" i="1"/>
  <c r="G263" i="1" s="1"/>
  <c r="K263" i="1"/>
  <c r="BF263" i="1"/>
  <c r="I263" i="1"/>
  <c r="J263" i="1" s="1"/>
  <c r="AW263" i="1" s="1"/>
  <c r="AX263" i="1" s="1"/>
  <c r="H263" i="1"/>
  <c r="D263" i="1"/>
  <c r="B263" i="1"/>
  <c r="BA263" i="1" s="1"/>
  <c r="E263" i="1"/>
  <c r="F263" i="1"/>
  <c r="M263" i="1"/>
  <c r="M263" i="6"/>
  <c r="L263" i="1"/>
  <c r="C263" i="1"/>
  <c r="BC230" i="1"/>
  <c r="BD230" i="1" s="1"/>
  <c r="K131" i="1"/>
  <c r="E131" i="1"/>
  <c r="BF131" i="1"/>
  <c r="C131" i="1"/>
  <c r="D131" i="1"/>
  <c r="B131" i="1"/>
  <c r="BA131" i="1" s="1"/>
  <c r="L131" i="1"/>
  <c r="F131" i="1"/>
  <c r="H131" i="1"/>
  <c r="M131" i="6"/>
  <c r="I131" i="1"/>
  <c r="J131" i="1" s="1"/>
  <c r="AW131" i="1" s="1"/>
  <c r="AX131" i="1" s="1"/>
  <c r="M131" i="1"/>
  <c r="BE131" i="1"/>
  <c r="G131" i="1" s="1"/>
  <c r="BC421" i="1"/>
  <c r="BD421" i="1" s="1"/>
  <c r="K156" i="1"/>
  <c r="BF156" i="1"/>
  <c r="C156" i="1"/>
  <c r="B156" i="1"/>
  <c r="BA156" i="1" s="1"/>
  <c r="F156" i="1"/>
  <c r="M156" i="6"/>
  <c r="H156" i="1"/>
  <c r="M156" i="1"/>
  <c r="I156" i="1"/>
  <c r="J156" i="1" s="1"/>
  <c r="AW156" i="1" s="1"/>
  <c r="AX156" i="1" s="1"/>
  <c r="E156" i="1"/>
  <c r="D156" i="1"/>
  <c r="L156" i="1"/>
  <c r="BE156" i="1"/>
  <c r="G156" i="1" s="1"/>
  <c r="E315" i="1"/>
  <c r="C315" i="1"/>
  <c r="I315" i="1"/>
  <c r="J315" i="1" s="1"/>
  <c r="AW315" i="1" s="1"/>
  <c r="AX315" i="1" s="1"/>
  <c r="L315" i="1"/>
  <c r="F315" i="1"/>
  <c r="B315" i="1"/>
  <c r="BA315" i="1" s="1"/>
  <c r="M315" i="1"/>
  <c r="D315" i="1"/>
  <c r="BE315" i="1"/>
  <c r="G315" i="1" s="1"/>
  <c r="K315" i="1"/>
  <c r="H315" i="1"/>
  <c r="M315" i="6"/>
  <c r="BF315" i="1"/>
  <c r="N418" i="6"/>
  <c r="L157" i="1"/>
  <c r="H157" i="1"/>
  <c r="I157" i="1"/>
  <c r="J157" i="1" s="1"/>
  <c r="AW157" i="1" s="1"/>
  <c r="AX157" i="1" s="1"/>
  <c r="M157" i="1"/>
  <c r="M157" i="6"/>
  <c r="BE157" i="1"/>
  <c r="G157" i="1" s="1"/>
  <c r="B157" i="1"/>
  <c r="BA157" i="1" s="1"/>
  <c r="E157" i="1"/>
  <c r="D157" i="1"/>
  <c r="C157" i="1"/>
  <c r="BF157" i="1"/>
  <c r="F157" i="1"/>
  <c r="K157" i="1"/>
  <c r="N174" i="6"/>
  <c r="B166" i="1"/>
  <c r="E166" i="1"/>
  <c r="F166" i="1"/>
  <c r="BE166" i="1"/>
  <c r="G166" i="1" s="1"/>
  <c r="D166" i="1"/>
  <c r="C166" i="1"/>
  <c r="K166" i="1"/>
  <c r="I166" i="1"/>
  <c r="J166" i="1" s="1"/>
  <c r="AW166" i="1" s="1"/>
  <c r="AX166" i="1" s="1"/>
  <c r="H166" i="1"/>
  <c r="BF166" i="1"/>
  <c r="M166" i="6"/>
  <c r="L166" i="1"/>
  <c r="M166" i="1"/>
  <c r="AD94" i="1"/>
  <c r="AE94" i="1"/>
  <c r="BC301" i="1"/>
  <c r="BD301" i="1" s="1"/>
  <c r="BC120" i="1"/>
  <c r="BD120" i="1" s="1"/>
  <c r="BC457" i="1"/>
  <c r="BD457" i="1" s="1"/>
  <c r="O422" i="6"/>
  <c r="O486" i="6"/>
  <c r="BC432" i="1"/>
  <c r="BD432" i="1" s="1"/>
  <c r="BC210" i="1"/>
  <c r="BD210" i="1" s="1"/>
  <c r="BE402" i="1"/>
  <c r="G402" i="1" s="1"/>
  <c r="BF402" i="1"/>
  <c r="F402" i="1"/>
  <c r="C402" i="1"/>
  <c r="D402" i="1"/>
  <c r="M402" i="1"/>
  <c r="B402" i="1"/>
  <c r="E402" i="1"/>
  <c r="L402" i="1"/>
  <c r="K402" i="1"/>
  <c r="M402" i="6"/>
  <c r="I402" i="1"/>
  <c r="J402" i="1" s="1"/>
  <c r="AW402" i="1" s="1"/>
  <c r="AX402" i="1" s="1"/>
  <c r="H402" i="1"/>
  <c r="BC465" i="1"/>
  <c r="BD465" i="1" s="1"/>
  <c r="BC490" i="1"/>
  <c r="BD490" i="1" s="1"/>
  <c r="AJ32" i="1"/>
  <c r="AK32" i="1" s="1"/>
  <c r="AL32" i="1" s="1"/>
  <c r="AM32" i="1" s="1"/>
  <c r="AY32" i="1" s="1"/>
  <c r="AG32" i="1"/>
  <c r="AF32" i="1"/>
  <c r="AH32" i="1"/>
  <c r="L324" i="6"/>
  <c r="AQ324" i="1"/>
  <c r="AR324" i="1"/>
  <c r="AS324" i="1"/>
  <c r="AV324" i="1"/>
  <c r="AP324" i="1"/>
  <c r="K324" i="6"/>
  <c r="A325" i="1"/>
  <c r="AO324" i="1"/>
  <c r="AU324" i="1"/>
  <c r="AT324" i="1"/>
  <c r="O191" i="6"/>
  <c r="A183" i="1"/>
  <c r="AO182" i="1"/>
  <c r="N191" i="6"/>
  <c r="AU182" i="1"/>
  <c r="AP182" i="1"/>
  <c r="K182" i="6"/>
  <c r="AV182" i="1"/>
  <c r="AR182" i="1"/>
  <c r="AT182" i="1"/>
  <c r="L182" i="6"/>
  <c r="AS182" i="1"/>
  <c r="AQ182" i="1"/>
  <c r="AD93" i="1"/>
  <c r="AE93" i="1"/>
  <c r="AE100" i="1"/>
  <c r="AD100" i="1"/>
  <c r="AE18" i="1"/>
  <c r="AD18" i="1"/>
  <c r="BE357" i="1"/>
  <c r="G357" i="1" s="1"/>
  <c r="K357" i="1"/>
  <c r="BF357" i="1"/>
  <c r="H357" i="1"/>
  <c r="M357" i="6"/>
  <c r="L357" i="1"/>
  <c r="F357" i="1"/>
  <c r="M357" i="1"/>
  <c r="D357" i="1"/>
  <c r="C357" i="1"/>
  <c r="I357" i="1"/>
  <c r="J357" i="1" s="1"/>
  <c r="AW357" i="1" s="1"/>
  <c r="AX357" i="1" s="1"/>
  <c r="B357" i="1"/>
  <c r="E357" i="1"/>
  <c r="AT285" i="1"/>
  <c r="BC285" i="1" s="1"/>
  <c r="BD285" i="1" s="1"/>
  <c r="AS285" i="1"/>
  <c r="L285" i="6"/>
  <c r="AU285" i="1"/>
  <c r="AO285" i="1"/>
  <c r="AQ285" i="1"/>
  <c r="AP285" i="1"/>
  <c r="K285" i="6"/>
  <c r="N294" i="6"/>
  <c r="AR285" i="1"/>
  <c r="AV285" i="1"/>
  <c r="O294" i="6"/>
  <c r="A286" i="1"/>
  <c r="O289" i="6"/>
  <c r="I328" i="1"/>
  <c r="J328" i="1" s="1"/>
  <c r="AW328" i="1" s="1"/>
  <c r="AX328" i="1" s="1"/>
  <c r="BF328" i="1"/>
  <c r="H328" i="1"/>
  <c r="E328" i="1"/>
  <c r="L328" i="1"/>
  <c r="C328" i="1"/>
  <c r="M328" i="1"/>
  <c r="D328" i="1"/>
  <c r="F328" i="1"/>
  <c r="B328" i="1"/>
  <c r="BA328" i="1" s="1"/>
  <c r="K328" i="1"/>
  <c r="BE328" i="1"/>
  <c r="G328" i="1" s="1"/>
  <c r="M328" i="6"/>
  <c r="D163" i="1"/>
  <c r="B163" i="1"/>
  <c r="BA163" i="1" s="1"/>
  <c r="C163" i="1"/>
  <c r="K163" i="1"/>
  <c r="F163" i="1"/>
  <c r="BE163" i="1"/>
  <c r="G163" i="1" s="1"/>
  <c r="BF163" i="1"/>
  <c r="H163" i="1"/>
  <c r="L163" i="1"/>
  <c r="I163" i="1"/>
  <c r="J163" i="1" s="1"/>
  <c r="AW163" i="1" s="1"/>
  <c r="AX163" i="1" s="1"/>
  <c r="M163" i="1"/>
  <c r="M163" i="6"/>
  <c r="E163" i="1"/>
  <c r="O331" i="6"/>
  <c r="K302" i="6"/>
  <c r="AV302" i="1"/>
  <c r="A303" i="1"/>
  <c r="N311" i="6"/>
  <c r="AP302" i="1"/>
  <c r="L302" i="6"/>
  <c r="AT302" i="1"/>
  <c r="AO302" i="1"/>
  <c r="O311" i="6"/>
  <c r="AQ302" i="1"/>
  <c r="AS302" i="1"/>
  <c r="AU302" i="1"/>
  <c r="AR302" i="1"/>
  <c r="E139" i="1"/>
  <c r="BE139" i="1"/>
  <c r="G139" i="1" s="1"/>
  <c r="K139" i="1"/>
  <c r="C139" i="1"/>
  <c r="D139" i="1"/>
  <c r="BF139" i="1"/>
  <c r="M139" i="6"/>
  <c r="H139" i="1"/>
  <c r="M139" i="1"/>
  <c r="I139" i="1"/>
  <c r="J139" i="1" s="1"/>
  <c r="AW139" i="1" s="1"/>
  <c r="AX139" i="1" s="1"/>
  <c r="B139" i="1"/>
  <c r="BA139" i="1" s="1"/>
  <c r="L139" i="1"/>
  <c r="F139" i="1"/>
  <c r="H362" i="1"/>
  <c r="BE362" i="1"/>
  <c r="G362" i="1" s="1"/>
  <c r="K362" i="1"/>
  <c r="BF362" i="1"/>
  <c r="D362" i="1"/>
  <c r="M362" i="1"/>
  <c r="I362" i="1"/>
  <c r="J362" i="1" s="1"/>
  <c r="AW362" i="1" s="1"/>
  <c r="AX362" i="1" s="1"/>
  <c r="L362" i="1"/>
  <c r="C362" i="1"/>
  <c r="M362" i="6"/>
  <c r="E362" i="1"/>
  <c r="F362" i="1"/>
  <c r="B362" i="1"/>
  <c r="BA362" i="1" s="1"/>
  <c r="F403" i="1"/>
  <c r="B403" i="1"/>
  <c r="K403" i="1"/>
  <c r="I403" i="1"/>
  <c r="J403" i="1" s="1"/>
  <c r="AW403" i="1" s="1"/>
  <c r="AX403" i="1" s="1"/>
  <c r="L403" i="1"/>
  <c r="H403" i="1"/>
  <c r="M403" i="6"/>
  <c r="D403" i="1"/>
  <c r="E403" i="1"/>
  <c r="BE403" i="1"/>
  <c r="G403" i="1" s="1"/>
  <c r="C403" i="1"/>
  <c r="BF403" i="1"/>
  <c r="M403" i="1"/>
  <c r="BE483" i="1"/>
  <c r="G483" i="1" s="1"/>
  <c r="C483" i="1"/>
  <c r="M483" i="1"/>
  <c r="E483" i="1"/>
  <c r="D483" i="1"/>
  <c r="BF483" i="1"/>
  <c r="I483" i="1"/>
  <c r="J483" i="1" s="1"/>
  <c r="AW483" i="1" s="1"/>
  <c r="AX483" i="1" s="1"/>
  <c r="B483" i="1"/>
  <c r="BA483" i="1" s="1"/>
  <c r="M483" i="6"/>
  <c r="F483" i="1"/>
  <c r="L483" i="1"/>
  <c r="K483" i="1"/>
  <c r="H483" i="1"/>
  <c r="AU160" i="1"/>
  <c r="AR160" i="1"/>
  <c r="AO160" i="1"/>
  <c r="AT160" i="1"/>
  <c r="AP160" i="1"/>
  <c r="AQ160" i="1"/>
  <c r="AV160" i="1"/>
  <c r="AS160" i="1"/>
  <c r="A161" i="1"/>
  <c r="K160" i="6"/>
  <c r="N169" i="6"/>
  <c r="O169" i="6"/>
  <c r="L160" i="6"/>
  <c r="K317" i="6"/>
  <c r="AT317" i="1"/>
  <c r="BC317" i="1" s="1"/>
  <c r="BD317" i="1" s="1"/>
  <c r="A318" i="1"/>
  <c r="L317" i="6"/>
  <c r="AR317" i="1"/>
  <c r="N326" i="6"/>
  <c r="AP317" i="1"/>
  <c r="AQ317" i="1"/>
  <c r="AV317" i="1"/>
  <c r="O326" i="6"/>
  <c r="AO317" i="1"/>
  <c r="AU317" i="1"/>
  <c r="AS317" i="1"/>
  <c r="BC331" i="1"/>
  <c r="BD331" i="1" s="1"/>
  <c r="O420" i="6"/>
  <c r="N452" i="6"/>
  <c r="L179" i="6"/>
  <c r="AO179" i="1"/>
  <c r="AS179" i="1"/>
  <c r="K179" i="6"/>
  <c r="AU179" i="1"/>
  <c r="AR179" i="1"/>
  <c r="N188" i="6"/>
  <c r="AP179" i="1"/>
  <c r="AV179" i="1"/>
  <c r="A180" i="1"/>
  <c r="O188" i="6"/>
  <c r="AQ179" i="1"/>
  <c r="AT179" i="1"/>
  <c r="BC179" i="1" s="1"/>
  <c r="BD179" i="1" s="1"/>
  <c r="K229" i="1"/>
  <c r="BF229" i="1"/>
  <c r="H229" i="1"/>
  <c r="I229" i="1"/>
  <c r="J229" i="1" s="1"/>
  <c r="AW229" i="1" s="1"/>
  <c r="AX229" i="1" s="1"/>
  <c r="E229" i="1"/>
  <c r="M229" i="1"/>
  <c r="C229" i="1"/>
  <c r="M229" i="6"/>
  <c r="F229" i="1"/>
  <c r="B229" i="1"/>
  <c r="BA229" i="1" s="1"/>
  <c r="L229" i="1"/>
  <c r="D229" i="1"/>
  <c r="BE229" i="1"/>
  <c r="G229" i="1" s="1"/>
  <c r="N422" i="6"/>
  <c r="O488" i="6"/>
  <c r="M484" i="6"/>
  <c r="BE484" i="1"/>
  <c r="G484" i="1" s="1"/>
  <c r="I484" i="1"/>
  <c r="J484" i="1" s="1"/>
  <c r="AW484" i="1" s="1"/>
  <c r="AX484" i="1" s="1"/>
  <c r="K484" i="1"/>
  <c r="BF484" i="1"/>
  <c r="H484" i="1"/>
  <c r="C484" i="1"/>
  <c r="F484" i="1"/>
  <c r="A484" i="6" s="1"/>
  <c r="C484" i="6" s="1"/>
  <c r="D484" i="1"/>
  <c r="E484" i="1"/>
  <c r="M484" i="1"/>
  <c r="B484" i="1"/>
  <c r="L484" i="1"/>
  <c r="N350" i="6"/>
  <c r="O417" i="6"/>
  <c r="H441" i="1"/>
  <c r="K441" i="1"/>
  <c r="BE441" i="1"/>
  <c r="G441" i="1" s="1"/>
  <c r="BF441" i="1"/>
  <c r="B441" i="1"/>
  <c r="M441" i="1"/>
  <c r="I441" i="1"/>
  <c r="J441" i="1" s="1"/>
  <c r="AW441" i="1" s="1"/>
  <c r="AX441" i="1" s="1"/>
  <c r="L441" i="1"/>
  <c r="E441" i="1"/>
  <c r="F441" i="1"/>
  <c r="B441" i="6" s="1"/>
  <c r="D441" i="6" s="1"/>
  <c r="C441" i="1"/>
  <c r="M441" i="6"/>
  <c r="D441" i="1"/>
  <c r="K392" i="1"/>
  <c r="BE392" i="1"/>
  <c r="G392" i="1" s="1"/>
  <c r="BF392" i="1"/>
  <c r="F392" i="1"/>
  <c r="D392" i="1"/>
  <c r="L392" i="1"/>
  <c r="B392" i="1"/>
  <c r="H392" i="1"/>
  <c r="I392" i="1"/>
  <c r="J392" i="1" s="1"/>
  <c r="AW392" i="1" s="1"/>
  <c r="AX392" i="1" s="1"/>
  <c r="M392" i="1"/>
  <c r="E392" i="1"/>
  <c r="M392" i="6"/>
  <c r="C392" i="1"/>
  <c r="BE456" i="1"/>
  <c r="G456" i="1" s="1"/>
  <c r="K456" i="1"/>
  <c r="BF456" i="1"/>
  <c r="I456" i="1"/>
  <c r="J456" i="1" s="1"/>
  <c r="AW456" i="1" s="1"/>
  <c r="AX456" i="1" s="1"/>
  <c r="M456" i="6"/>
  <c r="H456" i="1"/>
  <c r="B456" i="1"/>
  <c r="L456" i="1"/>
  <c r="M456" i="1"/>
  <c r="F456" i="1"/>
  <c r="D456" i="1"/>
  <c r="C456" i="1"/>
  <c r="E456" i="1"/>
  <c r="N480" i="6"/>
  <c r="N496" i="6"/>
  <c r="N405" i="6"/>
  <c r="BC460" i="1"/>
  <c r="BD460" i="1" s="1"/>
  <c r="N186" i="6"/>
  <c r="O383" i="6"/>
  <c r="K244" i="1"/>
  <c r="BE244" i="1"/>
  <c r="G244" i="1" s="1"/>
  <c r="C244" i="1"/>
  <c r="BF244" i="1"/>
  <c r="I244" i="1"/>
  <c r="J244" i="1" s="1"/>
  <c r="AW244" i="1" s="1"/>
  <c r="AX244" i="1" s="1"/>
  <c r="H244" i="1"/>
  <c r="L244" i="1"/>
  <c r="E244" i="1"/>
  <c r="M244" i="1"/>
  <c r="F244" i="1"/>
  <c r="D244" i="1"/>
  <c r="B244" i="1"/>
  <c r="BA244" i="1" s="1"/>
  <c r="M244" i="6"/>
  <c r="N413" i="6"/>
  <c r="O413" i="6"/>
  <c r="O406" i="6"/>
  <c r="N380" i="6"/>
  <c r="H372" i="1"/>
  <c r="K372" i="1"/>
  <c r="BF372" i="1"/>
  <c r="M372" i="6"/>
  <c r="E372" i="1"/>
  <c r="F372" i="1"/>
  <c r="B372" i="6" s="1"/>
  <c r="D372" i="6" s="1"/>
  <c r="L372" i="1"/>
  <c r="D372" i="1"/>
  <c r="B372" i="1"/>
  <c r="I372" i="1"/>
  <c r="J372" i="1" s="1"/>
  <c r="AW372" i="1" s="1"/>
  <c r="AX372" i="1" s="1"/>
  <c r="M372" i="1"/>
  <c r="C372" i="1"/>
  <c r="BE372" i="1"/>
  <c r="G372" i="1" s="1"/>
  <c r="K137" i="1"/>
  <c r="I137" i="1"/>
  <c r="J137" i="1" s="1"/>
  <c r="AW137" i="1" s="1"/>
  <c r="AX137" i="1" s="1"/>
  <c r="BF137" i="1"/>
  <c r="H137" i="1"/>
  <c r="F137" i="1"/>
  <c r="A137" i="6" s="1"/>
  <c r="C137" i="6" s="1"/>
  <c r="E137" i="1"/>
  <c r="M137" i="1"/>
  <c r="M137" i="6"/>
  <c r="B137" i="1"/>
  <c r="L137" i="1"/>
  <c r="BE137" i="1"/>
  <c r="G137" i="1" s="1"/>
  <c r="D137" i="1"/>
  <c r="C137" i="1"/>
  <c r="BC136" i="1"/>
  <c r="BD136" i="1" s="1"/>
  <c r="BC456" i="1"/>
  <c r="BD456" i="1" s="1"/>
  <c r="O352" i="6"/>
  <c r="N384" i="6"/>
  <c r="BE376" i="1"/>
  <c r="G376" i="1" s="1"/>
  <c r="M376" i="1"/>
  <c r="B376" i="1"/>
  <c r="H376" i="1"/>
  <c r="I376" i="1"/>
  <c r="J376" i="1" s="1"/>
  <c r="AW376" i="1" s="1"/>
  <c r="AX376" i="1" s="1"/>
  <c r="C376" i="1"/>
  <c r="L376" i="1"/>
  <c r="M376" i="6"/>
  <c r="D376" i="1"/>
  <c r="BF376" i="1"/>
  <c r="F376" i="1"/>
  <c r="E376" i="1"/>
  <c r="K376" i="1"/>
  <c r="K378" i="1"/>
  <c r="BF378" i="1"/>
  <c r="C378" i="1"/>
  <c r="D378" i="1"/>
  <c r="M378" i="1"/>
  <c r="F378" i="1"/>
  <c r="B378" i="1"/>
  <c r="BA378" i="1" s="1"/>
  <c r="L378" i="1"/>
  <c r="E378" i="1"/>
  <c r="M378" i="6"/>
  <c r="H378" i="1"/>
  <c r="BE378" i="1"/>
  <c r="G378" i="1" s="1"/>
  <c r="I378" i="1"/>
  <c r="J378" i="1" s="1"/>
  <c r="AW378" i="1" s="1"/>
  <c r="AX378" i="1" s="1"/>
  <c r="O377" i="6"/>
  <c r="BC370" i="1"/>
  <c r="BD370" i="1" s="1"/>
  <c r="O495" i="6"/>
  <c r="BE252" i="1"/>
  <c r="G252" i="1" s="1"/>
  <c r="E252" i="1"/>
  <c r="C252" i="1"/>
  <c r="K252" i="1"/>
  <c r="F252" i="1"/>
  <c r="BF252" i="1"/>
  <c r="I252" i="1"/>
  <c r="J252" i="1" s="1"/>
  <c r="AW252" i="1" s="1"/>
  <c r="AX252" i="1" s="1"/>
  <c r="L252" i="1"/>
  <c r="D252" i="1"/>
  <c r="M252" i="1"/>
  <c r="B252" i="1"/>
  <c r="BA252" i="1" s="1"/>
  <c r="H252" i="1"/>
  <c r="M252" i="6"/>
  <c r="BC159" i="1"/>
  <c r="BD159" i="1" s="1"/>
  <c r="O182" i="6"/>
  <c r="K232" i="1"/>
  <c r="BE232" i="1"/>
  <c r="G232" i="1" s="1"/>
  <c r="BF232" i="1"/>
  <c r="D232" i="1"/>
  <c r="B232" i="1"/>
  <c r="L232" i="1"/>
  <c r="E232" i="1"/>
  <c r="H232" i="1"/>
  <c r="C232" i="1"/>
  <c r="M232" i="1"/>
  <c r="I232" i="1"/>
  <c r="J232" i="1" s="1"/>
  <c r="AW232" i="1" s="1"/>
  <c r="AX232" i="1" s="1"/>
  <c r="F232" i="1"/>
  <c r="M232" i="6"/>
  <c r="BE230" i="1"/>
  <c r="G230" i="1" s="1"/>
  <c r="K230" i="1"/>
  <c r="BF230" i="1"/>
  <c r="I230" i="1"/>
  <c r="J230" i="1" s="1"/>
  <c r="AW230" i="1" s="1"/>
  <c r="AX230" i="1" s="1"/>
  <c r="D230" i="1"/>
  <c r="B230" i="1"/>
  <c r="E230" i="1"/>
  <c r="M230" i="6"/>
  <c r="C230" i="1"/>
  <c r="M230" i="1"/>
  <c r="H230" i="1"/>
  <c r="F230" i="1"/>
  <c r="L230" i="1"/>
  <c r="O412" i="6"/>
  <c r="N444" i="6"/>
  <c r="N475" i="6"/>
  <c r="N474" i="6"/>
  <c r="D468" i="1"/>
  <c r="B468" i="1"/>
  <c r="F468" i="1"/>
  <c r="BE468" i="1"/>
  <c r="G468" i="1" s="1"/>
  <c r="L468" i="1"/>
  <c r="M468" i="1"/>
  <c r="BF468" i="1"/>
  <c r="E468" i="1"/>
  <c r="M468" i="6"/>
  <c r="K468" i="1"/>
  <c r="H468" i="1"/>
  <c r="C468" i="1"/>
  <c r="I468" i="1"/>
  <c r="J468" i="1" s="1"/>
  <c r="AW468" i="1" s="1"/>
  <c r="AX468" i="1" s="1"/>
  <c r="BC373" i="1"/>
  <c r="BD373" i="1" s="1"/>
  <c r="BC453" i="1"/>
  <c r="BD453" i="1" s="1"/>
  <c r="N416" i="6"/>
  <c r="BE440" i="1"/>
  <c r="G440" i="1" s="1"/>
  <c r="K440" i="1"/>
  <c r="H440" i="1"/>
  <c r="M440" i="6"/>
  <c r="I440" i="1"/>
  <c r="J440" i="1" s="1"/>
  <c r="AW440" i="1" s="1"/>
  <c r="AX440" i="1" s="1"/>
  <c r="BF440" i="1"/>
  <c r="D440" i="1"/>
  <c r="E440" i="1"/>
  <c r="C440" i="1"/>
  <c r="L440" i="1"/>
  <c r="B440" i="1"/>
  <c r="F440" i="1"/>
  <c r="M440" i="1"/>
  <c r="O185" i="6"/>
  <c r="O389" i="6"/>
  <c r="BE381" i="1"/>
  <c r="G381" i="1" s="1"/>
  <c r="K381" i="1"/>
  <c r="H381" i="1"/>
  <c r="BF381" i="1"/>
  <c r="L381" i="1"/>
  <c r="C381" i="1"/>
  <c r="I381" i="1"/>
  <c r="J381" i="1" s="1"/>
  <c r="AW381" i="1" s="1"/>
  <c r="AX381" i="1" s="1"/>
  <c r="M381" i="1"/>
  <c r="E381" i="1"/>
  <c r="M381" i="6"/>
  <c r="D381" i="1"/>
  <c r="F381" i="1"/>
  <c r="B381" i="1"/>
  <c r="I413" i="1"/>
  <c r="J413" i="1" s="1"/>
  <c r="AW413" i="1" s="1"/>
  <c r="AX413" i="1" s="1"/>
  <c r="D413" i="1"/>
  <c r="BE413" i="1"/>
  <c r="G413" i="1" s="1"/>
  <c r="F413" i="1"/>
  <c r="B413" i="1"/>
  <c r="C413" i="1"/>
  <c r="K413" i="1"/>
  <c r="M413" i="1"/>
  <c r="M413" i="6"/>
  <c r="H413" i="1"/>
  <c r="L413" i="1"/>
  <c r="E413" i="1"/>
  <c r="BF413" i="1"/>
  <c r="N451" i="6"/>
  <c r="O453" i="6"/>
  <c r="O485" i="6"/>
  <c r="BC476" i="1"/>
  <c r="BD476" i="1" s="1"/>
  <c r="N172" i="6"/>
  <c r="K343" i="1"/>
  <c r="BE343" i="1"/>
  <c r="G343" i="1" s="1"/>
  <c r="BF343" i="1"/>
  <c r="H343" i="1"/>
  <c r="L343" i="1"/>
  <c r="C343" i="1"/>
  <c r="I343" i="1"/>
  <c r="J343" i="1" s="1"/>
  <c r="AW343" i="1" s="1"/>
  <c r="AX343" i="1" s="1"/>
  <c r="F343" i="1"/>
  <c r="M343" i="1"/>
  <c r="E343" i="1"/>
  <c r="M343" i="6"/>
  <c r="B343" i="1"/>
  <c r="D343" i="1"/>
  <c r="N479" i="6"/>
  <c r="O277" i="6"/>
  <c r="D269" i="1"/>
  <c r="BE269" i="1"/>
  <c r="G269" i="1" s="1"/>
  <c r="K269" i="1"/>
  <c r="BF269" i="1"/>
  <c r="I269" i="1"/>
  <c r="J269" i="1" s="1"/>
  <c r="AW269" i="1" s="1"/>
  <c r="AX269" i="1" s="1"/>
  <c r="H269" i="1"/>
  <c r="M269" i="6"/>
  <c r="L269" i="1"/>
  <c r="B269" i="1"/>
  <c r="M269" i="1"/>
  <c r="E269" i="1"/>
  <c r="C269" i="1"/>
  <c r="F269" i="1"/>
  <c r="O345" i="6"/>
  <c r="M421" i="6"/>
  <c r="K421" i="1"/>
  <c r="BF421" i="1"/>
  <c r="H421" i="1"/>
  <c r="I421" i="1"/>
  <c r="J421" i="1" s="1"/>
  <c r="AW421" i="1" s="1"/>
  <c r="AX421" i="1" s="1"/>
  <c r="F421" i="1"/>
  <c r="A421" i="6" s="1"/>
  <c r="C421" i="6" s="1"/>
  <c r="E421" i="1"/>
  <c r="C421" i="1"/>
  <c r="M421" i="1"/>
  <c r="D421" i="1"/>
  <c r="L421" i="1"/>
  <c r="B421" i="1"/>
  <c r="BA421" i="1" s="1"/>
  <c r="BE421" i="1"/>
  <c r="G421" i="1" s="1"/>
  <c r="N493" i="6"/>
  <c r="O292" i="6"/>
  <c r="N293" i="6"/>
  <c r="BC284" i="1"/>
  <c r="BD284" i="1" s="1"/>
  <c r="BE351" i="1"/>
  <c r="G351" i="1" s="1"/>
  <c r="K351" i="1"/>
  <c r="BF351" i="1"/>
  <c r="D351" i="1"/>
  <c r="B351" i="1"/>
  <c r="BA351" i="1" s="1"/>
  <c r="E351" i="1"/>
  <c r="C351" i="1"/>
  <c r="H351" i="1"/>
  <c r="M351" i="6"/>
  <c r="F351" i="1"/>
  <c r="M351" i="1"/>
  <c r="I351" i="1"/>
  <c r="J351" i="1" s="1"/>
  <c r="AW351" i="1" s="1"/>
  <c r="AX351" i="1" s="1"/>
  <c r="L351" i="1"/>
  <c r="O390" i="6"/>
  <c r="N454" i="6"/>
  <c r="BE210" i="1"/>
  <c r="G210" i="1" s="1"/>
  <c r="K210" i="1"/>
  <c r="BF210" i="1"/>
  <c r="I210" i="1"/>
  <c r="J210" i="1" s="1"/>
  <c r="AW210" i="1" s="1"/>
  <c r="AX210" i="1" s="1"/>
  <c r="F210" i="1"/>
  <c r="C210" i="1"/>
  <c r="H210" i="1"/>
  <c r="B210" i="1"/>
  <c r="M210" i="6"/>
  <c r="L210" i="1"/>
  <c r="D210" i="1"/>
  <c r="E210" i="1"/>
  <c r="M210" i="1"/>
  <c r="I390" i="1"/>
  <c r="J390" i="1" s="1"/>
  <c r="AW390" i="1" s="1"/>
  <c r="AX390" i="1" s="1"/>
  <c r="H390" i="1"/>
  <c r="BE390" i="1"/>
  <c r="G390" i="1" s="1"/>
  <c r="M390" i="6"/>
  <c r="K390" i="1"/>
  <c r="BF390" i="1"/>
  <c r="D390" i="1"/>
  <c r="F390" i="1"/>
  <c r="M390" i="1"/>
  <c r="E390" i="1"/>
  <c r="L390" i="1"/>
  <c r="B390" i="1"/>
  <c r="C390" i="1"/>
  <c r="O481" i="6"/>
  <c r="BE424" i="1"/>
  <c r="G424" i="1" s="1"/>
  <c r="K424" i="1"/>
  <c r="BF424" i="1"/>
  <c r="H424" i="1"/>
  <c r="M424" i="6"/>
  <c r="E424" i="1"/>
  <c r="F424" i="1"/>
  <c r="M424" i="1"/>
  <c r="L424" i="1"/>
  <c r="D424" i="1"/>
  <c r="I424" i="1"/>
  <c r="J424" i="1" s="1"/>
  <c r="AW424" i="1" s="1"/>
  <c r="AX424" i="1" s="1"/>
  <c r="B424" i="1"/>
  <c r="C424" i="1"/>
  <c r="H490" i="1"/>
  <c r="K490" i="1"/>
  <c r="BE490" i="1"/>
  <c r="G490" i="1" s="1"/>
  <c r="BF490" i="1"/>
  <c r="M490" i="6"/>
  <c r="D490" i="1"/>
  <c r="F490" i="1"/>
  <c r="B490" i="1"/>
  <c r="M490" i="1"/>
  <c r="C490" i="1"/>
  <c r="I490" i="1"/>
  <c r="J490" i="1" s="1"/>
  <c r="AW490" i="1" s="1"/>
  <c r="AX490" i="1" s="1"/>
  <c r="E490" i="1"/>
  <c r="L490" i="1"/>
  <c r="N176" i="6"/>
  <c r="BC349" i="1"/>
  <c r="BD349" i="1" s="1"/>
  <c r="N415" i="6"/>
  <c r="M423" i="6"/>
  <c r="K423" i="1"/>
  <c r="BE423" i="1"/>
  <c r="G423" i="1" s="1"/>
  <c r="BF423" i="1"/>
  <c r="F423" i="1"/>
  <c r="E423" i="1"/>
  <c r="D423" i="1"/>
  <c r="H423" i="1"/>
  <c r="L423" i="1"/>
  <c r="B423" i="1"/>
  <c r="BA423" i="1" s="1"/>
  <c r="I423" i="1"/>
  <c r="J423" i="1" s="1"/>
  <c r="AW423" i="1" s="1"/>
  <c r="AX423" i="1" s="1"/>
  <c r="C423" i="1"/>
  <c r="M423" i="1"/>
  <c r="BC438" i="1"/>
  <c r="BD438" i="1" s="1"/>
  <c r="BE193" i="1"/>
  <c r="G193" i="1" s="1"/>
  <c r="K193" i="1"/>
  <c r="BF193" i="1"/>
  <c r="I193" i="1"/>
  <c r="J193" i="1" s="1"/>
  <c r="AW193" i="1" s="1"/>
  <c r="AX193" i="1" s="1"/>
  <c r="H193" i="1"/>
  <c r="M193" i="6"/>
  <c r="L193" i="1"/>
  <c r="M193" i="1"/>
  <c r="F193" i="1"/>
  <c r="D193" i="1"/>
  <c r="E193" i="1"/>
  <c r="C193" i="1"/>
  <c r="B193" i="1"/>
  <c r="D141" i="1"/>
  <c r="BE141" i="1"/>
  <c r="G141" i="1" s="1"/>
  <c r="E141" i="1"/>
  <c r="K141" i="1"/>
  <c r="BF141" i="1"/>
  <c r="B141" i="1"/>
  <c r="F141" i="1"/>
  <c r="M141" i="6"/>
  <c r="H141" i="1"/>
  <c r="L141" i="1"/>
  <c r="C141" i="1"/>
  <c r="I141" i="1"/>
  <c r="J141" i="1" s="1"/>
  <c r="AW141" i="1" s="1"/>
  <c r="AX141" i="1" s="1"/>
  <c r="M141" i="1"/>
  <c r="BC140" i="1"/>
  <c r="BD140" i="1" s="1"/>
  <c r="O166" i="6"/>
  <c r="BE158" i="1"/>
  <c r="G158" i="1" s="1"/>
  <c r="K158" i="1"/>
  <c r="BF158" i="1"/>
  <c r="E158" i="1"/>
  <c r="M158" i="1"/>
  <c r="H158" i="1"/>
  <c r="C158" i="1"/>
  <c r="L158" i="1"/>
  <c r="I158" i="1"/>
  <c r="J158" i="1" s="1"/>
  <c r="AW158" i="1" s="1"/>
  <c r="AX158" i="1" s="1"/>
  <c r="F158" i="1"/>
  <c r="D158" i="1"/>
  <c r="B158" i="1"/>
  <c r="BA158" i="1" s="1"/>
  <c r="M158" i="6"/>
  <c r="BC337" i="1"/>
  <c r="BD337" i="1" s="1"/>
  <c r="BE386" i="1"/>
  <c r="G386" i="1" s="1"/>
  <c r="K386" i="1"/>
  <c r="I386" i="1"/>
  <c r="J386" i="1" s="1"/>
  <c r="AW386" i="1" s="1"/>
  <c r="AX386" i="1" s="1"/>
  <c r="BF386" i="1"/>
  <c r="F386" i="1"/>
  <c r="C386" i="1"/>
  <c r="D386" i="1"/>
  <c r="E386" i="1"/>
  <c r="B386" i="1"/>
  <c r="M386" i="1"/>
  <c r="L386" i="1"/>
  <c r="H386" i="1"/>
  <c r="M386" i="6"/>
  <c r="M281" i="6"/>
  <c r="BE281" i="1"/>
  <c r="G281" i="1" s="1"/>
  <c r="K281" i="1"/>
  <c r="F281" i="1"/>
  <c r="E281" i="1"/>
  <c r="H281" i="1"/>
  <c r="B281" i="1"/>
  <c r="L281" i="1"/>
  <c r="I281" i="1"/>
  <c r="J281" i="1" s="1"/>
  <c r="AW281" i="1" s="1"/>
  <c r="AX281" i="1" s="1"/>
  <c r="D281" i="1"/>
  <c r="C281" i="1"/>
  <c r="BF281" i="1"/>
  <c r="M281" i="1"/>
  <c r="P370" i="6"/>
  <c r="BB370" i="1"/>
  <c r="P294" i="6"/>
  <c r="BB294" i="1"/>
  <c r="BB467" i="1"/>
  <c r="BF175" i="1"/>
  <c r="I175" i="1"/>
  <c r="J175" i="1" s="1"/>
  <c r="AW175" i="1" s="1"/>
  <c r="AX175" i="1" s="1"/>
  <c r="L175" i="1"/>
  <c r="F175" i="1"/>
  <c r="H175" i="1"/>
  <c r="B175" i="1"/>
  <c r="D175" i="1"/>
  <c r="M175" i="6"/>
  <c r="E175" i="1"/>
  <c r="M175" i="1"/>
  <c r="K175" i="1"/>
  <c r="C175" i="1"/>
  <c r="BE175" i="1"/>
  <c r="G175" i="1" s="1"/>
  <c r="AD236" i="1"/>
  <c r="AE236" i="1"/>
  <c r="C138" i="1"/>
  <c r="K138" i="1"/>
  <c r="BE138" i="1"/>
  <c r="G138" i="1" s="1"/>
  <c r="BF138" i="1"/>
  <c r="I138" i="1"/>
  <c r="J138" i="1" s="1"/>
  <c r="AW138" i="1" s="1"/>
  <c r="AX138" i="1" s="1"/>
  <c r="L138" i="1"/>
  <c r="B138" i="1"/>
  <c r="M138" i="1"/>
  <c r="F138" i="1"/>
  <c r="H138" i="1"/>
  <c r="M138" i="6"/>
  <c r="E138" i="1"/>
  <c r="D138" i="1"/>
  <c r="AO295" i="1"/>
  <c r="N303" i="6"/>
  <c r="AS295" i="1"/>
  <c r="L295" i="6"/>
  <c r="O302" i="6"/>
  <c r="N302" i="6"/>
  <c r="O304" i="6"/>
  <c r="AU295" i="1"/>
  <c r="N304" i="6"/>
  <c r="A296" i="1"/>
  <c r="AT295" i="1"/>
  <c r="K295" i="6"/>
  <c r="AP295" i="1"/>
  <c r="AV295" i="1"/>
  <c r="O301" i="6"/>
  <c r="O303" i="6"/>
  <c r="O300" i="6"/>
  <c r="N301" i="6"/>
  <c r="N300" i="6"/>
  <c r="AR295" i="1"/>
  <c r="AQ295" i="1"/>
  <c r="AS190" i="1"/>
  <c r="AU190" i="1"/>
  <c r="AR190" i="1"/>
  <c r="AQ190" i="1"/>
  <c r="AP190" i="1"/>
  <c r="A191" i="1"/>
  <c r="AT190" i="1"/>
  <c r="AO190" i="1"/>
  <c r="AV190" i="1"/>
  <c r="K190" i="6"/>
  <c r="L190" i="6"/>
  <c r="O199" i="6"/>
  <c r="N199" i="6"/>
  <c r="AV152" i="1"/>
  <c r="AS152" i="1"/>
  <c r="AR152" i="1"/>
  <c r="AQ152" i="1"/>
  <c r="AP152" i="1"/>
  <c r="A153" i="1"/>
  <c r="AT152" i="1"/>
  <c r="BC152" i="1" s="1"/>
  <c r="BD152" i="1" s="1"/>
  <c r="AO152" i="1"/>
  <c r="AU152" i="1"/>
  <c r="N161" i="6"/>
  <c r="O161" i="6"/>
  <c r="K152" i="6"/>
  <c r="L152" i="6"/>
  <c r="AR437" i="1"/>
  <c r="AQ437" i="1"/>
  <c r="AP437" i="1"/>
  <c r="K437" i="6"/>
  <c r="AT437" i="1"/>
  <c r="N446" i="6"/>
  <c r="O446" i="6"/>
  <c r="AO437" i="1"/>
  <c r="AU437" i="1"/>
  <c r="O445" i="6"/>
  <c r="AS437" i="1"/>
  <c r="O439" i="6"/>
  <c r="L437" i="6"/>
  <c r="O438" i="6"/>
  <c r="A438" i="1"/>
  <c r="AV437" i="1"/>
  <c r="N445" i="6"/>
  <c r="N439" i="6"/>
  <c r="B265" i="1"/>
  <c r="F265" i="1"/>
  <c r="E265" i="1"/>
  <c r="L265" i="1"/>
  <c r="D265" i="1"/>
  <c r="M265" i="6"/>
  <c r="H265" i="1"/>
  <c r="M265" i="1"/>
  <c r="I265" i="1"/>
  <c r="J265" i="1" s="1"/>
  <c r="AW265" i="1" s="1"/>
  <c r="AX265" i="1" s="1"/>
  <c r="BE265" i="1"/>
  <c r="G265" i="1" s="1"/>
  <c r="K265" i="1"/>
  <c r="BF265" i="1"/>
  <c r="C265" i="1"/>
  <c r="AO194" i="1"/>
  <c r="K194" i="6"/>
  <c r="AV194" i="1"/>
  <c r="AU194" i="1"/>
  <c r="AP194" i="1"/>
  <c r="AS194" i="1"/>
  <c r="AQ194" i="1"/>
  <c r="L194" i="6"/>
  <c r="A195" i="1"/>
  <c r="AR194" i="1"/>
  <c r="AT194" i="1"/>
  <c r="A497" i="1"/>
  <c r="AT496" i="1"/>
  <c r="AS496" i="1"/>
  <c r="AV496" i="1"/>
  <c r="AO496" i="1"/>
  <c r="AP496" i="1"/>
  <c r="L496" i="6"/>
  <c r="K496" i="6"/>
  <c r="AU496" i="1"/>
  <c r="AR496" i="1"/>
  <c r="AQ496" i="1"/>
  <c r="M282" i="6"/>
  <c r="I282" i="1"/>
  <c r="J282" i="1" s="1"/>
  <c r="AW282" i="1" s="1"/>
  <c r="AX282" i="1" s="1"/>
  <c r="K282" i="1"/>
  <c r="BE282" i="1"/>
  <c r="G282" i="1" s="1"/>
  <c r="BF282" i="1"/>
  <c r="H282" i="1"/>
  <c r="F282" i="1"/>
  <c r="A282" i="6" s="1"/>
  <c r="E282" i="1"/>
  <c r="D282" i="1"/>
  <c r="B282" i="1"/>
  <c r="L282" i="1"/>
  <c r="M282" i="1"/>
  <c r="C282" i="1"/>
  <c r="BE398" i="1"/>
  <c r="G398" i="1" s="1"/>
  <c r="K398" i="1"/>
  <c r="BF398" i="1"/>
  <c r="H398" i="1"/>
  <c r="M398" i="6"/>
  <c r="M398" i="1"/>
  <c r="F398" i="1"/>
  <c r="C398" i="1"/>
  <c r="E398" i="1"/>
  <c r="L398" i="1"/>
  <c r="I398" i="1"/>
  <c r="J398" i="1" s="1"/>
  <c r="AW398" i="1" s="1"/>
  <c r="AX398" i="1" s="1"/>
  <c r="D398" i="1"/>
  <c r="B398" i="1"/>
  <c r="L155" i="1"/>
  <c r="BF155" i="1"/>
  <c r="H155" i="1"/>
  <c r="D155" i="1"/>
  <c r="BE155" i="1"/>
  <c r="G155" i="1" s="1"/>
  <c r="I155" i="1"/>
  <c r="J155" i="1" s="1"/>
  <c r="AW155" i="1" s="1"/>
  <c r="AX155" i="1" s="1"/>
  <c r="F155" i="1"/>
  <c r="C155" i="1"/>
  <c r="B155" i="1"/>
  <c r="M155" i="6"/>
  <c r="E155" i="1"/>
  <c r="K155" i="1"/>
  <c r="M155" i="1"/>
  <c r="H368" i="1"/>
  <c r="I368" i="1"/>
  <c r="J368" i="1" s="1"/>
  <c r="AW368" i="1" s="1"/>
  <c r="AX368" i="1" s="1"/>
  <c r="L368" i="1"/>
  <c r="M368" i="1"/>
  <c r="M368" i="6"/>
  <c r="D368" i="1"/>
  <c r="F368" i="1"/>
  <c r="B368" i="1"/>
  <c r="E368" i="1"/>
  <c r="C368" i="1"/>
  <c r="K368" i="1"/>
  <c r="BE368" i="1"/>
  <c r="G368" i="1" s="1"/>
  <c r="BF368" i="1"/>
  <c r="H327" i="1"/>
  <c r="M327" i="6"/>
  <c r="E327" i="1"/>
  <c r="I327" i="1"/>
  <c r="J327" i="1" s="1"/>
  <c r="AW327" i="1" s="1"/>
  <c r="AX327" i="1" s="1"/>
  <c r="M327" i="1"/>
  <c r="B327" i="1"/>
  <c r="F327" i="1"/>
  <c r="C327" i="1"/>
  <c r="D327" i="1"/>
  <c r="L327" i="1"/>
  <c r="BE327" i="1"/>
  <c r="G327" i="1" s="1"/>
  <c r="BF327" i="1"/>
  <c r="K327" i="1"/>
  <c r="H450" i="1"/>
  <c r="BE450" i="1"/>
  <c r="G450" i="1" s="1"/>
  <c r="K450" i="1"/>
  <c r="BF450" i="1"/>
  <c r="F450" i="1"/>
  <c r="E450" i="1"/>
  <c r="C450" i="1"/>
  <c r="B450" i="1"/>
  <c r="I450" i="1"/>
  <c r="J450" i="1" s="1"/>
  <c r="AW450" i="1" s="1"/>
  <c r="AX450" i="1" s="1"/>
  <c r="L450" i="1"/>
  <c r="D450" i="1"/>
  <c r="M450" i="6"/>
  <c r="M450" i="1"/>
  <c r="BE379" i="1"/>
  <c r="G379" i="1" s="1"/>
  <c r="M379" i="6"/>
  <c r="K379" i="1"/>
  <c r="BF379" i="1"/>
  <c r="H379" i="1"/>
  <c r="M379" i="1"/>
  <c r="I379" i="1"/>
  <c r="J379" i="1" s="1"/>
  <c r="AW379" i="1" s="1"/>
  <c r="AX379" i="1" s="1"/>
  <c r="C379" i="1"/>
  <c r="E379" i="1"/>
  <c r="F379" i="1"/>
  <c r="L379" i="1"/>
  <c r="D379" i="1"/>
  <c r="B379" i="1"/>
  <c r="AQ240" i="1"/>
  <c r="A241" i="1"/>
  <c r="AV240" i="1"/>
  <c r="AR240" i="1"/>
  <c r="AU240" i="1"/>
  <c r="AO240" i="1"/>
  <c r="AT240" i="1"/>
  <c r="AS240" i="1"/>
  <c r="AP240" i="1"/>
  <c r="L240" i="6"/>
  <c r="N249" i="6"/>
  <c r="K240" i="6"/>
  <c r="N248" i="6"/>
  <c r="O249" i="6"/>
  <c r="O248" i="6"/>
  <c r="BE255" i="1"/>
  <c r="G255" i="1" s="1"/>
  <c r="K255" i="1"/>
  <c r="BF255" i="1"/>
  <c r="E255" i="1"/>
  <c r="L255" i="1"/>
  <c r="C255" i="1"/>
  <c r="H255" i="1"/>
  <c r="M255" i="6"/>
  <c r="I255" i="1"/>
  <c r="J255" i="1" s="1"/>
  <c r="AW255" i="1" s="1"/>
  <c r="AX255" i="1" s="1"/>
  <c r="D255" i="1"/>
  <c r="M255" i="1"/>
  <c r="B255" i="1"/>
  <c r="F255" i="1"/>
  <c r="BE243" i="1"/>
  <c r="G243" i="1" s="1"/>
  <c r="K243" i="1"/>
  <c r="I243" i="1"/>
  <c r="J243" i="1" s="1"/>
  <c r="AW243" i="1" s="1"/>
  <c r="AX243" i="1" s="1"/>
  <c r="BF243" i="1"/>
  <c r="C243" i="1"/>
  <c r="H243" i="1"/>
  <c r="E243" i="1"/>
  <c r="L243" i="1"/>
  <c r="M243" i="6"/>
  <c r="D243" i="1"/>
  <c r="B243" i="1"/>
  <c r="F243" i="1"/>
  <c r="M243" i="1"/>
  <c r="I233" i="1"/>
  <c r="J233" i="1" s="1"/>
  <c r="AW233" i="1" s="1"/>
  <c r="AX233" i="1" s="1"/>
  <c r="E233" i="1"/>
  <c r="F233" i="1"/>
  <c r="C233" i="1"/>
  <c r="M233" i="6"/>
  <c r="B233" i="1"/>
  <c r="D233" i="1"/>
  <c r="L233" i="1"/>
  <c r="M233" i="1"/>
  <c r="H233" i="1"/>
  <c r="BE233" i="1"/>
  <c r="G233" i="1" s="1"/>
  <c r="K233" i="1"/>
  <c r="BF233" i="1"/>
  <c r="BF151" i="1"/>
  <c r="E151" i="1"/>
  <c r="M151" i="6"/>
  <c r="F151" i="1"/>
  <c r="H151" i="1"/>
  <c r="M151" i="1"/>
  <c r="I151" i="1"/>
  <c r="J151" i="1" s="1"/>
  <c r="AW151" i="1" s="1"/>
  <c r="AX151" i="1" s="1"/>
  <c r="K151" i="1"/>
  <c r="L151" i="1"/>
  <c r="B151" i="1"/>
  <c r="D151" i="1"/>
  <c r="BE151" i="1"/>
  <c r="G151" i="1" s="1"/>
  <c r="C151" i="1"/>
  <c r="C282" i="6"/>
  <c r="AR288" i="1"/>
  <c r="AP288" i="1"/>
  <c r="L288" i="6"/>
  <c r="K288" i="6"/>
  <c r="AQ288" i="1"/>
  <c r="AO288" i="1"/>
  <c r="D288" i="6" s="1"/>
  <c r="N295" i="6"/>
  <c r="A289" i="1"/>
  <c r="O295" i="6"/>
  <c r="O297" i="6"/>
  <c r="AU288" i="1"/>
  <c r="AT288" i="1"/>
  <c r="O296" i="6"/>
  <c r="N297" i="6"/>
  <c r="AV288" i="1"/>
  <c r="N296" i="6"/>
  <c r="AS288" i="1"/>
  <c r="K437" i="1"/>
  <c r="BE437" i="1"/>
  <c r="G437" i="1" s="1"/>
  <c r="BF437" i="1"/>
  <c r="H437" i="1"/>
  <c r="F437" i="1"/>
  <c r="B437" i="6" s="1"/>
  <c r="C437" i="1"/>
  <c r="B437" i="1"/>
  <c r="E437" i="1"/>
  <c r="I437" i="1"/>
  <c r="J437" i="1" s="1"/>
  <c r="AW437" i="1" s="1"/>
  <c r="AX437" i="1" s="1"/>
  <c r="L437" i="1"/>
  <c r="D437" i="1"/>
  <c r="M437" i="6"/>
  <c r="M437" i="1"/>
  <c r="AR259" i="1"/>
  <c r="AO259" i="1"/>
  <c r="L259" i="6"/>
  <c r="AV259" i="1"/>
  <c r="AS259" i="1"/>
  <c r="K259" i="6"/>
  <c r="AP259" i="1"/>
  <c r="AQ259" i="1"/>
  <c r="AT259" i="1"/>
  <c r="AU259" i="1"/>
  <c r="A260" i="1"/>
  <c r="O268" i="6"/>
  <c r="N268" i="6"/>
  <c r="BC116" i="1"/>
  <c r="BD116" i="1" s="1"/>
  <c r="H287" i="1"/>
  <c r="K287" i="1"/>
  <c r="M287" i="6"/>
  <c r="BE287" i="1"/>
  <c r="G287" i="1" s="1"/>
  <c r="BF287" i="1"/>
  <c r="E287" i="1"/>
  <c r="L287" i="1"/>
  <c r="I287" i="1"/>
  <c r="J287" i="1" s="1"/>
  <c r="AW287" i="1" s="1"/>
  <c r="AX287" i="1" s="1"/>
  <c r="B287" i="1"/>
  <c r="F287" i="1"/>
  <c r="M287" i="1"/>
  <c r="C287" i="1"/>
  <c r="D287" i="1"/>
  <c r="K223" i="1"/>
  <c r="BE223" i="1"/>
  <c r="G223" i="1" s="1"/>
  <c r="BF223" i="1"/>
  <c r="C223" i="1"/>
  <c r="L223" i="1"/>
  <c r="H223" i="1"/>
  <c r="F223" i="1"/>
  <c r="M223" i="1"/>
  <c r="I223" i="1"/>
  <c r="J223" i="1" s="1"/>
  <c r="AW223" i="1" s="1"/>
  <c r="AX223" i="1" s="1"/>
  <c r="D223" i="1"/>
  <c r="B223" i="1"/>
  <c r="E223" i="1"/>
  <c r="M223" i="6"/>
  <c r="D207" i="1"/>
  <c r="E207" i="1"/>
  <c r="B207" i="1"/>
  <c r="BE207" i="1"/>
  <c r="G207" i="1" s="1"/>
  <c r="K207" i="1"/>
  <c r="F207" i="1"/>
  <c r="C207" i="1"/>
  <c r="M207" i="6"/>
  <c r="L207" i="1"/>
  <c r="M207" i="1"/>
  <c r="BF207" i="1"/>
  <c r="H207" i="1"/>
  <c r="I207" i="1"/>
  <c r="J207" i="1" s="1"/>
  <c r="AW207" i="1" s="1"/>
  <c r="AX207" i="1" s="1"/>
  <c r="AJ19" i="1"/>
  <c r="AK19" i="1" s="1"/>
  <c r="AL19" i="1" s="1"/>
  <c r="AM19" i="1" s="1"/>
  <c r="AY19" i="1" s="1"/>
  <c r="AF19" i="1"/>
  <c r="AG19" i="1"/>
  <c r="AH19" i="1"/>
  <c r="K169" i="1"/>
  <c r="BF169" i="1"/>
  <c r="I169" i="1"/>
  <c r="J169" i="1" s="1"/>
  <c r="AW169" i="1" s="1"/>
  <c r="AX169" i="1" s="1"/>
  <c r="H169" i="1"/>
  <c r="M169" i="1"/>
  <c r="L169" i="1"/>
  <c r="M169" i="6"/>
  <c r="C169" i="1"/>
  <c r="F169" i="1"/>
  <c r="BE169" i="1"/>
  <c r="G169" i="1" s="1"/>
  <c r="E169" i="1"/>
  <c r="B169" i="1"/>
  <c r="BA169" i="1" s="1"/>
  <c r="D169" i="1"/>
  <c r="H346" i="1"/>
  <c r="K346" i="1"/>
  <c r="BF346" i="1"/>
  <c r="I346" i="1"/>
  <c r="J346" i="1" s="1"/>
  <c r="AW346" i="1" s="1"/>
  <c r="AX346" i="1" s="1"/>
  <c r="D346" i="1"/>
  <c r="M346" i="1"/>
  <c r="M346" i="6"/>
  <c r="E346" i="1"/>
  <c r="F346" i="1"/>
  <c r="C346" i="1"/>
  <c r="L346" i="1"/>
  <c r="B346" i="1"/>
  <c r="BE346" i="1"/>
  <c r="G346" i="1" s="1"/>
  <c r="H320" i="1"/>
  <c r="I320" i="1"/>
  <c r="J320" i="1" s="1"/>
  <c r="AW320" i="1" s="1"/>
  <c r="AX320" i="1" s="1"/>
  <c r="L320" i="1"/>
  <c r="F320" i="1"/>
  <c r="M320" i="1"/>
  <c r="D320" i="1"/>
  <c r="E320" i="1"/>
  <c r="B320" i="1"/>
  <c r="C320" i="1"/>
  <c r="BE320" i="1"/>
  <c r="G320" i="1" s="1"/>
  <c r="K320" i="1"/>
  <c r="M320" i="6"/>
  <c r="BF320" i="1"/>
  <c r="AO297" i="1"/>
  <c r="AS297" i="1"/>
  <c r="AU297" i="1"/>
  <c r="AQ297" i="1"/>
  <c r="K297" i="6"/>
  <c r="AR297" i="1"/>
  <c r="N305" i="6"/>
  <c r="AV297" i="1"/>
  <c r="AT297" i="1"/>
  <c r="AP297" i="1"/>
  <c r="O306" i="6"/>
  <c r="N306" i="6"/>
  <c r="O305" i="6"/>
  <c r="L297" i="6"/>
  <c r="A298" i="1"/>
  <c r="M460" i="6"/>
  <c r="I460" i="1"/>
  <c r="J460" i="1" s="1"/>
  <c r="AW460" i="1" s="1"/>
  <c r="AX460" i="1" s="1"/>
  <c r="K460" i="1"/>
  <c r="BE460" i="1"/>
  <c r="G460" i="1" s="1"/>
  <c r="H460" i="1"/>
  <c r="BF460" i="1"/>
  <c r="L460" i="1"/>
  <c r="E460" i="1"/>
  <c r="B460" i="1"/>
  <c r="BA460" i="1" s="1"/>
  <c r="F460" i="1"/>
  <c r="D460" i="1"/>
  <c r="C460" i="1"/>
  <c r="M460" i="1"/>
  <c r="P262" i="6"/>
  <c r="BB262" i="1"/>
  <c r="N212" i="6"/>
  <c r="AV203" i="1"/>
  <c r="AU203" i="1"/>
  <c r="L203" i="6"/>
  <c r="AR203" i="1"/>
  <c r="A204" i="1"/>
  <c r="K203" i="6"/>
  <c r="AP203" i="1"/>
  <c r="AS203" i="1"/>
  <c r="O212" i="6"/>
  <c r="AT203" i="1"/>
  <c r="AO203" i="1"/>
  <c r="AQ203" i="1"/>
  <c r="BE135" i="1"/>
  <c r="G135" i="1" s="1"/>
  <c r="K135" i="1"/>
  <c r="BF135" i="1"/>
  <c r="D135" i="1"/>
  <c r="E135" i="1"/>
  <c r="C135" i="1"/>
  <c r="I135" i="1"/>
  <c r="J135" i="1" s="1"/>
  <c r="AW135" i="1" s="1"/>
  <c r="AX135" i="1" s="1"/>
  <c r="B135" i="1"/>
  <c r="M135" i="1"/>
  <c r="F135" i="1"/>
  <c r="B135" i="6" s="1"/>
  <c r="D135" i="6" s="1"/>
  <c r="M135" i="6"/>
  <c r="H135" i="1"/>
  <c r="L135" i="1"/>
  <c r="AT275" i="1"/>
  <c r="L275" i="6"/>
  <c r="N284" i="6"/>
  <c r="O284" i="6"/>
  <c r="AV275" i="1"/>
  <c r="AP275" i="1"/>
  <c r="AO275" i="1"/>
  <c r="A276" i="1"/>
  <c r="AS275" i="1"/>
  <c r="AU275" i="1"/>
  <c r="K275" i="6"/>
  <c r="N283" i="6"/>
  <c r="AQ275" i="1"/>
  <c r="AR275" i="1"/>
  <c r="BC234" i="1"/>
  <c r="BD234" i="1" s="1"/>
  <c r="O271" i="6"/>
  <c r="N270" i="6"/>
  <c r="D304" i="1"/>
  <c r="BF304" i="1"/>
  <c r="F304" i="1"/>
  <c r="E304" i="1"/>
  <c r="I304" i="1"/>
  <c r="J304" i="1" s="1"/>
  <c r="AW304" i="1" s="1"/>
  <c r="AX304" i="1" s="1"/>
  <c r="H304" i="1"/>
  <c r="M304" i="1"/>
  <c r="C304" i="1"/>
  <c r="M304" i="6"/>
  <c r="L304" i="1"/>
  <c r="B304" i="1"/>
  <c r="K304" i="1"/>
  <c r="BE304" i="1"/>
  <c r="G304" i="1" s="1"/>
  <c r="AN142" i="1"/>
  <c r="O150" i="6" s="1"/>
  <c r="I310" i="1"/>
  <c r="J310" i="1" s="1"/>
  <c r="AW310" i="1" s="1"/>
  <c r="AX310" i="1" s="1"/>
  <c r="BF310" i="1"/>
  <c r="M310" i="6"/>
  <c r="C310" i="1"/>
  <c r="L310" i="1"/>
  <c r="M310" i="1"/>
  <c r="B310" i="1"/>
  <c r="E310" i="1"/>
  <c r="BE310" i="1"/>
  <c r="G310" i="1" s="1"/>
  <c r="K310" i="1"/>
  <c r="F310" i="1"/>
  <c r="D310" i="1"/>
  <c r="H310" i="1"/>
  <c r="K188" i="6"/>
  <c r="AP188" i="1"/>
  <c r="AQ188" i="1"/>
  <c r="L188" i="6"/>
  <c r="AO188" i="1"/>
  <c r="AT188" i="1"/>
  <c r="AR188" i="1"/>
  <c r="AS188" i="1"/>
  <c r="AU188" i="1"/>
  <c r="AV188" i="1"/>
  <c r="A189" i="1"/>
  <c r="O196" i="6"/>
  <c r="O197" i="6"/>
  <c r="N196" i="6"/>
  <c r="N197" i="6"/>
  <c r="O308" i="6"/>
  <c r="O233" i="6"/>
  <c r="A225" i="1"/>
  <c r="AV224" i="1"/>
  <c r="AO224" i="1"/>
  <c r="N233" i="6"/>
  <c r="AS224" i="1"/>
  <c r="AQ224" i="1"/>
  <c r="AT224" i="1"/>
  <c r="AU224" i="1"/>
  <c r="K224" i="6"/>
  <c r="L224" i="6"/>
  <c r="AP224" i="1"/>
  <c r="AR224" i="1"/>
  <c r="H410" i="1"/>
  <c r="C410" i="1"/>
  <c r="M410" i="1"/>
  <c r="I410" i="1"/>
  <c r="J410" i="1" s="1"/>
  <c r="AW410" i="1" s="1"/>
  <c r="AX410" i="1" s="1"/>
  <c r="D410" i="1"/>
  <c r="BE410" i="1"/>
  <c r="G410" i="1" s="1"/>
  <c r="B410" i="1"/>
  <c r="BA410" i="1" s="1"/>
  <c r="M410" i="6"/>
  <c r="BF410" i="1"/>
  <c r="L410" i="1"/>
  <c r="E410" i="1"/>
  <c r="K410" i="1"/>
  <c r="F410" i="1"/>
  <c r="D299" i="1"/>
  <c r="M299" i="1"/>
  <c r="I299" i="1"/>
  <c r="J299" i="1" s="1"/>
  <c r="AW299" i="1" s="1"/>
  <c r="AX299" i="1" s="1"/>
  <c r="C299" i="1"/>
  <c r="L299" i="1"/>
  <c r="F299" i="1"/>
  <c r="B299" i="1"/>
  <c r="BA299" i="1" s="1"/>
  <c r="E299" i="1"/>
  <c r="M299" i="6"/>
  <c r="H299" i="1"/>
  <c r="BE299" i="1"/>
  <c r="G299" i="1" s="1"/>
  <c r="K299" i="1"/>
  <c r="BF299" i="1"/>
  <c r="H305" i="1"/>
  <c r="F305" i="1"/>
  <c r="L305" i="1"/>
  <c r="K305" i="1"/>
  <c r="B305" i="1"/>
  <c r="M305" i="6"/>
  <c r="M305" i="1"/>
  <c r="BE305" i="1"/>
  <c r="G305" i="1" s="1"/>
  <c r="I305" i="1"/>
  <c r="J305" i="1" s="1"/>
  <c r="AW305" i="1" s="1"/>
  <c r="AX305" i="1" s="1"/>
  <c r="C305" i="1"/>
  <c r="E305" i="1"/>
  <c r="D305" i="1"/>
  <c r="BF305" i="1"/>
  <c r="BF470" i="1"/>
  <c r="M470" i="6"/>
  <c r="B470" i="1"/>
  <c r="F470" i="1"/>
  <c r="E470" i="1"/>
  <c r="L470" i="1"/>
  <c r="C470" i="1"/>
  <c r="I470" i="1"/>
  <c r="J470" i="1" s="1"/>
  <c r="AW470" i="1" s="1"/>
  <c r="AX470" i="1" s="1"/>
  <c r="D470" i="1"/>
  <c r="M470" i="1"/>
  <c r="BE470" i="1"/>
  <c r="G470" i="1" s="1"/>
  <c r="H470" i="1"/>
  <c r="K470" i="1"/>
  <c r="C121" i="1"/>
  <c r="BE121" i="1"/>
  <c r="G121" i="1" s="1"/>
  <c r="K121" i="1"/>
  <c r="E121" i="1"/>
  <c r="D121" i="1"/>
  <c r="BF121" i="1"/>
  <c r="F121" i="1"/>
  <c r="I121" i="1"/>
  <c r="J121" i="1" s="1"/>
  <c r="AW121" i="1" s="1"/>
  <c r="AX121" i="1" s="1"/>
  <c r="L121" i="1"/>
  <c r="M121" i="1"/>
  <c r="B121" i="1"/>
  <c r="BA121" i="1" s="1"/>
  <c r="H121" i="1"/>
  <c r="M121" i="6"/>
  <c r="M324" i="6"/>
  <c r="BE324" i="1"/>
  <c r="G324" i="1" s="1"/>
  <c r="K324" i="1"/>
  <c r="BF324" i="1"/>
  <c r="H324" i="1"/>
  <c r="I324" i="1"/>
  <c r="J324" i="1" s="1"/>
  <c r="AW324" i="1" s="1"/>
  <c r="AX324" i="1" s="1"/>
  <c r="F324" i="1"/>
  <c r="A324" i="6" s="1"/>
  <c r="C324" i="1"/>
  <c r="B324" i="1"/>
  <c r="L324" i="1"/>
  <c r="E324" i="1"/>
  <c r="M324" i="1"/>
  <c r="D324" i="1"/>
  <c r="O272" i="6"/>
  <c r="K264" i="1"/>
  <c r="BF264" i="1"/>
  <c r="I264" i="1"/>
  <c r="J264" i="1" s="1"/>
  <c r="AW264" i="1" s="1"/>
  <c r="AX264" i="1" s="1"/>
  <c r="E264" i="1"/>
  <c r="L264" i="1"/>
  <c r="H264" i="1"/>
  <c r="B264" i="1"/>
  <c r="M264" i="6"/>
  <c r="D264" i="1"/>
  <c r="C264" i="1"/>
  <c r="F264" i="1"/>
  <c r="M264" i="1"/>
  <c r="BE264" i="1"/>
  <c r="G264" i="1" s="1"/>
  <c r="BC364" i="1"/>
  <c r="BD364" i="1" s="1"/>
  <c r="H364" i="1"/>
  <c r="BF364" i="1"/>
  <c r="F364" i="1"/>
  <c r="C364" i="1"/>
  <c r="E364" i="1"/>
  <c r="D364" i="1"/>
  <c r="I364" i="1"/>
  <c r="J364" i="1" s="1"/>
  <c r="AW364" i="1" s="1"/>
  <c r="AX364" i="1" s="1"/>
  <c r="L364" i="1"/>
  <c r="M364" i="1"/>
  <c r="M364" i="6"/>
  <c r="B364" i="1"/>
  <c r="BA364" i="1" s="1"/>
  <c r="BE364" i="1"/>
  <c r="G364" i="1" s="1"/>
  <c r="K364" i="1"/>
  <c r="BC147" i="1"/>
  <c r="BD147" i="1" s="1"/>
  <c r="I382" i="1"/>
  <c r="J382" i="1" s="1"/>
  <c r="AW382" i="1" s="1"/>
  <c r="AX382" i="1" s="1"/>
  <c r="K382" i="1"/>
  <c r="BE382" i="1"/>
  <c r="G382" i="1" s="1"/>
  <c r="M382" i="6"/>
  <c r="H382" i="1"/>
  <c r="BF382" i="1"/>
  <c r="E382" i="1"/>
  <c r="F382" i="1"/>
  <c r="M382" i="1"/>
  <c r="D382" i="1"/>
  <c r="C382" i="1"/>
  <c r="B382" i="1"/>
  <c r="BA382" i="1" s="1"/>
  <c r="L382" i="1"/>
  <c r="BC445" i="1"/>
  <c r="BD445" i="1" s="1"/>
  <c r="H465" i="1"/>
  <c r="BE465" i="1"/>
  <c r="G465" i="1" s="1"/>
  <c r="BF465" i="1"/>
  <c r="I465" i="1"/>
  <c r="J465" i="1" s="1"/>
  <c r="AW465" i="1" s="1"/>
  <c r="AX465" i="1" s="1"/>
  <c r="C465" i="1"/>
  <c r="D465" i="1"/>
  <c r="M465" i="6"/>
  <c r="M465" i="1"/>
  <c r="F465" i="1"/>
  <c r="B465" i="1"/>
  <c r="BA465" i="1" s="1"/>
  <c r="L465" i="1"/>
  <c r="E465" i="1"/>
  <c r="K465" i="1"/>
  <c r="BC276" i="1"/>
  <c r="BD276" i="1" s="1"/>
  <c r="B311" i="1"/>
  <c r="E311" i="1"/>
  <c r="I311" i="1"/>
  <c r="J311" i="1" s="1"/>
  <c r="AW311" i="1" s="1"/>
  <c r="AX311" i="1" s="1"/>
  <c r="L311" i="1"/>
  <c r="F311" i="1"/>
  <c r="D311" i="1"/>
  <c r="M311" i="1"/>
  <c r="C311" i="1"/>
  <c r="K311" i="1"/>
  <c r="BF311" i="1"/>
  <c r="BE311" i="1"/>
  <c r="G311" i="1" s="1"/>
  <c r="H311" i="1"/>
  <c r="M311" i="6"/>
  <c r="H434" i="1"/>
  <c r="BE434" i="1"/>
  <c r="G434" i="1" s="1"/>
  <c r="K434" i="1"/>
  <c r="BF434" i="1"/>
  <c r="I434" i="1"/>
  <c r="J434" i="1" s="1"/>
  <c r="AW434" i="1" s="1"/>
  <c r="AX434" i="1" s="1"/>
  <c r="L434" i="1"/>
  <c r="D434" i="1"/>
  <c r="M434" i="6"/>
  <c r="C434" i="1"/>
  <c r="F434" i="1"/>
  <c r="M434" i="1"/>
  <c r="B434" i="1"/>
  <c r="BA434" i="1" s="1"/>
  <c r="E434" i="1"/>
  <c r="H466" i="1"/>
  <c r="K466" i="1"/>
  <c r="BE466" i="1"/>
  <c r="G466" i="1" s="1"/>
  <c r="BF466" i="1"/>
  <c r="F466" i="1"/>
  <c r="L466" i="1"/>
  <c r="D466" i="1"/>
  <c r="M466" i="1"/>
  <c r="I466" i="1"/>
  <c r="J466" i="1" s="1"/>
  <c r="AW466" i="1" s="1"/>
  <c r="AX466" i="1" s="1"/>
  <c r="C466" i="1"/>
  <c r="B466" i="1"/>
  <c r="M466" i="6"/>
  <c r="E466" i="1"/>
  <c r="BC362" i="1"/>
  <c r="BD362" i="1" s="1"/>
  <c r="BC426" i="1"/>
  <c r="BD426" i="1" s="1"/>
  <c r="O499" i="6"/>
  <c r="AD32" i="1"/>
  <c r="AE32" i="1"/>
  <c r="AT148" i="1"/>
  <c r="L148" i="6"/>
  <c r="AO148" i="1"/>
  <c r="AS148" i="1"/>
  <c r="N157" i="6"/>
  <c r="A149" i="1"/>
  <c r="AQ148" i="1"/>
  <c r="O157" i="6"/>
  <c r="AV148" i="1"/>
  <c r="AU148" i="1"/>
  <c r="K148" i="6"/>
  <c r="AP148" i="1"/>
  <c r="AR148" i="1"/>
  <c r="AU237" i="1"/>
  <c r="AO237" i="1"/>
  <c r="L237" i="6"/>
  <c r="A238" i="1"/>
  <c r="AP237" i="1"/>
  <c r="AS237" i="1"/>
  <c r="N246" i="6"/>
  <c r="AR237" i="1"/>
  <c r="AQ237" i="1"/>
  <c r="K237" i="6"/>
  <c r="AT237" i="1"/>
  <c r="AV237" i="1"/>
  <c r="O246" i="6"/>
  <c r="O343" i="6"/>
  <c r="AT334" i="1"/>
  <c r="N343" i="6"/>
  <c r="A335" i="1"/>
  <c r="AP334" i="1"/>
  <c r="AV334" i="1"/>
  <c r="AO334" i="1"/>
  <c r="C334" i="6" s="1"/>
  <c r="L334" i="6"/>
  <c r="AR334" i="1"/>
  <c r="AU334" i="1"/>
  <c r="AS334" i="1"/>
  <c r="K334" i="6"/>
  <c r="AQ334" i="1"/>
  <c r="N342" i="6"/>
  <c r="O342" i="6"/>
  <c r="O171" i="6"/>
  <c r="BC162" i="1"/>
  <c r="BD162" i="1" s="1"/>
  <c r="K215" i="1"/>
  <c r="BE215" i="1"/>
  <c r="G215" i="1" s="1"/>
  <c r="BF215" i="1"/>
  <c r="I215" i="1"/>
  <c r="J215" i="1" s="1"/>
  <c r="AW215" i="1" s="1"/>
  <c r="AX215" i="1" s="1"/>
  <c r="B215" i="1"/>
  <c r="BA215" i="1" s="1"/>
  <c r="M215" i="6"/>
  <c r="C215" i="1"/>
  <c r="M215" i="1"/>
  <c r="D215" i="1"/>
  <c r="L215" i="1"/>
  <c r="H215" i="1"/>
  <c r="F215" i="1"/>
  <c r="E215" i="1"/>
  <c r="D173" i="1"/>
  <c r="K173" i="1"/>
  <c r="E173" i="1"/>
  <c r="BE173" i="1"/>
  <c r="G173" i="1" s="1"/>
  <c r="C173" i="1"/>
  <c r="BF173" i="1"/>
  <c r="F173" i="1"/>
  <c r="M173" i="1"/>
  <c r="B173" i="1"/>
  <c r="BA173" i="1" s="1"/>
  <c r="H173" i="1"/>
  <c r="M173" i="6"/>
  <c r="I173" i="1"/>
  <c r="J173" i="1" s="1"/>
  <c r="AW173" i="1" s="1"/>
  <c r="AX173" i="1" s="1"/>
  <c r="L173" i="1"/>
  <c r="O175" i="6"/>
  <c r="BC166" i="1"/>
  <c r="BD166" i="1" s="1"/>
  <c r="AU376" i="1"/>
  <c r="A377" i="1"/>
  <c r="L376" i="6"/>
  <c r="AS376" i="1"/>
  <c r="O385" i="6"/>
  <c r="AT376" i="1"/>
  <c r="K376" i="6"/>
  <c r="AR376" i="1"/>
  <c r="N385" i="6"/>
  <c r="N378" i="6"/>
  <c r="AO376" i="1"/>
  <c r="AP376" i="1"/>
  <c r="AV376" i="1"/>
  <c r="N382" i="6"/>
  <c r="N377" i="6"/>
  <c r="AQ376" i="1"/>
  <c r="O378" i="6"/>
  <c r="O379" i="6"/>
  <c r="O376" i="6"/>
  <c r="BC332" i="1"/>
  <c r="BD332" i="1" s="1"/>
  <c r="M429" i="6"/>
  <c r="K429" i="1"/>
  <c r="BE429" i="1"/>
  <c r="G429" i="1" s="1"/>
  <c r="BF429" i="1"/>
  <c r="H429" i="1"/>
  <c r="I429" i="1"/>
  <c r="J429" i="1" s="1"/>
  <c r="AW429" i="1" s="1"/>
  <c r="AX429" i="1" s="1"/>
  <c r="B429" i="1"/>
  <c r="E429" i="1"/>
  <c r="C429" i="1"/>
  <c r="M429" i="1"/>
  <c r="D429" i="1"/>
  <c r="F429" i="1"/>
  <c r="L429" i="1"/>
  <c r="BE332" i="1"/>
  <c r="G332" i="1" s="1"/>
  <c r="K332" i="1"/>
  <c r="BF332" i="1"/>
  <c r="H332" i="1"/>
  <c r="D332" i="1"/>
  <c r="B332" i="1"/>
  <c r="I332" i="1"/>
  <c r="J332" i="1" s="1"/>
  <c r="AW332" i="1" s="1"/>
  <c r="AX332" i="1" s="1"/>
  <c r="C332" i="1"/>
  <c r="M332" i="1"/>
  <c r="M332" i="6"/>
  <c r="L332" i="1"/>
  <c r="F332" i="1"/>
  <c r="E332" i="1"/>
  <c r="K444" i="1"/>
  <c r="L444" i="1"/>
  <c r="B444" i="1"/>
  <c r="F444" i="1"/>
  <c r="C444" i="1"/>
  <c r="I444" i="1"/>
  <c r="J444" i="1" s="1"/>
  <c r="AW444" i="1" s="1"/>
  <c r="AX444" i="1" s="1"/>
  <c r="D444" i="1"/>
  <c r="E444" i="1"/>
  <c r="M444" i="6"/>
  <c r="M444" i="1"/>
  <c r="H444" i="1"/>
  <c r="BF444" i="1"/>
  <c r="BE444" i="1"/>
  <c r="G444" i="1" s="1"/>
  <c r="BC443" i="1"/>
  <c r="BD443" i="1" s="1"/>
  <c r="H476" i="1"/>
  <c r="BE476" i="1"/>
  <c r="G476" i="1" s="1"/>
  <c r="K476" i="1"/>
  <c r="BF476" i="1"/>
  <c r="F476" i="1"/>
  <c r="C476" i="1"/>
  <c r="D476" i="1"/>
  <c r="M476" i="1"/>
  <c r="I476" i="1"/>
  <c r="J476" i="1" s="1"/>
  <c r="AW476" i="1" s="1"/>
  <c r="AX476" i="1" s="1"/>
  <c r="L476" i="1"/>
  <c r="B476" i="1"/>
  <c r="BA476" i="1" s="1"/>
  <c r="M476" i="6"/>
  <c r="E476" i="1"/>
  <c r="D150" i="1"/>
  <c r="F150" i="1"/>
  <c r="K150" i="1"/>
  <c r="BE150" i="1"/>
  <c r="G150" i="1" s="1"/>
  <c r="B150" i="1"/>
  <c r="BF150" i="1"/>
  <c r="H150" i="1"/>
  <c r="C150" i="1"/>
  <c r="I150" i="1"/>
  <c r="J150" i="1" s="1"/>
  <c r="AW150" i="1" s="1"/>
  <c r="AX150" i="1" s="1"/>
  <c r="M150" i="6"/>
  <c r="M150" i="1"/>
  <c r="E150" i="1"/>
  <c r="L150" i="1"/>
  <c r="BE275" i="1"/>
  <c r="G275" i="1" s="1"/>
  <c r="K275" i="1"/>
  <c r="H275" i="1"/>
  <c r="BF275" i="1"/>
  <c r="L275" i="1"/>
  <c r="D275" i="1"/>
  <c r="B275" i="1"/>
  <c r="F275" i="1"/>
  <c r="M275" i="1"/>
  <c r="C275" i="1"/>
  <c r="E275" i="1"/>
  <c r="I275" i="1"/>
  <c r="J275" i="1" s="1"/>
  <c r="AW275" i="1" s="1"/>
  <c r="AX275" i="1" s="1"/>
  <c r="M275" i="6"/>
  <c r="BC468" i="1"/>
  <c r="BD468" i="1" s="1"/>
  <c r="N423" i="6"/>
  <c r="BC414" i="1"/>
  <c r="BD414" i="1" s="1"/>
  <c r="H388" i="1"/>
  <c r="BF388" i="1"/>
  <c r="E388" i="1"/>
  <c r="B388" i="1"/>
  <c r="I388" i="1"/>
  <c r="J388" i="1" s="1"/>
  <c r="AW388" i="1" s="1"/>
  <c r="AX388" i="1" s="1"/>
  <c r="M388" i="1"/>
  <c r="D388" i="1"/>
  <c r="M388" i="6"/>
  <c r="L388" i="1"/>
  <c r="F388" i="1"/>
  <c r="C388" i="1"/>
  <c r="K388" i="1"/>
  <c r="BE388" i="1"/>
  <c r="G388" i="1" s="1"/>
  <c r="K409" i="1"/>
  <c r="BF409" i="1"/>
  <c r="M409" i="1"/>
  <c r="L409" i="1"/>
  <c r="C409" i="1"/>
  <c r="D409" i="1"/>
  <c r="E409" i="1"/>
  <c r="F409" i="1"/>
  <c r="B409" i="1"/>
  <c r="BA409" i="1" s="1"/>
  <c r="H409" i="1"/>
  <c r="I409" i="1"/>
  <c r="J409" i="1" s="1"/>
  <c r="AW409" i="1" s="1"/>
  <c r="AX409" i="1" s="1"/>
  <c r="M409" i="6"/>
  <c r="BE409" i="1"/>
  <c r="G409" i="1" s="1"/>
  <c r="O449" i="6"/>
  <c r="O480" i="6"/>
  <c r="BE488" i="1"/>
  <c r="G488" i="1" s="1"/>
  <c r="K488" i="1"/>
  <c r="BF488" i="1"/>
  <c r="H488" i="1"/>
  <c r="M488" i="6"/>
  <c r="I488" i="1"/>
  <c r="J488" i="1" s="1"/>
  <c r="AW488" i="1" s="1"/>
  <c r="AX488" i="1" s="1"/>
  <c r="M488" i="1"/>
  <c r="E488" i="1"/>
  <c r="C488" i="1"/>
  <c r="B488" i="1"/>
  <c r="BA488" i="1" s="1"/>
  <c r="D488" i="1"/>
  <c r="F488" i="1"/>
  <c r="L488" i="1"/>
  <c r="BE339" i="1"/>
  <c r="G339" i="1" s="1"/>
  <c r="K339" i="1"/>
  <c r="BF339" i="1"/>
  <c r="I339" i="1"/>
  <c r="J339" i="1" s="1"/>
  <c r="AW339" i="1" s="1"/>
  <c r="AX339" i="1" s="1"/>
  <c r="H339" i="1"/>
  <c r="L339" i="1"/>
  <c r="B339" i="1"/>
  <c r="E339" i="1"/>
  <c r="C339" i="1"/>
  <c r="D339" i="1"/>
  <c r="M339" i="6"/>
  <c r="F339" i="1"/>
  <c r="M339" i="1"/>
  <c r="O405" i="6"/>
  <c r="BC396" i="1"/>
  <c r="BD396" i="1" s="1"/>
  <c r="K178" i="1"/>
  <c r="BE178" i="1"/>
  <c r="G178" i="1" s="1"/>
  <c r="BF178" i="1"/>
  <c r="H178" i="1"/>
  <c r="F178" i="1"/>
  <c r="M178" i="1"/>
  <c r="I178" i="1"/>
  <c r="J178" i="1" s="1"/>
  <c r="AW178" i="1" s="1"/>
  <c r="AX178" i="1" s="1"/>
  <c r="D178" i="1"/>
  <c r="B178" i="1"/>
  <c r="L178" i="1"/>
  <c r="E178" i="1"/>
  <c r="C178" i="1"/>
  <c r="M178" i="6"/>
  <c r="N383" i="6"/>
  <c r="M367" i="6"/>
  <c r="BE367" i="1"/>
  <c r="G367" i="1" s="1"/>
  <c r="K367" i="1"/>
  <c r="BF367" i="1"/>
  <c r="H367" i="1"/>
  <c r="L367" i="1"/>
  <c r="B367" i="1"/>
  <c r="I367" i="1"/>
  <c r="J367" i="1" s="1"/>
  <c r="AW367" i="1" s="1"/>
  <c r="AX367" i="1" s="1"/>
  <c r="D367" i="1"/>
  <c r="M367" i="1"/>
  <c r="C367" i="1"/>
  <c r="F367" i="1"/>
  <c r="E367" i="1"/>
  <c r="N407" i="6"/>
  <c r="N437" i="6"/>
  <c r="D144" i="1"/>
  <c r="E144" i="1"/>
  <c r="K144" i="1"/>
  <c r="C144" i="1"/>
  <c r="BE144" i="1"/>
  <c r="G144" i="1" s="1"/>
  <c r="B144" i="1"/>
  <c r="BF144" i="1"/>
  <c r="F144" i="1"/>
  <c r="M144" i="6"/>
  <c r="H144" i="1"/>
  <c r="M144" i="1"/>
  <c r="I144" i="1"/>
  <c r="J144" i="1" s="1"/>
  <c r="AW144" i="1" s="1"/>
  <c r="AX144" i="1" s="1"/>
  <c r="L144" i="1"/>
  <c r="BC392" i="1"/>
  <c r="BD392" i="1" s="1"/>
  <c r="BE344" i="1"/>
  <c r="G344" i="1" s="1"/>
  <c r="M344" i="6"/>
  <c r="F344" i="1"/>
  <c r="B344" i="1"/>
  <c r="BF344" i="1"/>
  <c r="I344" i="1"/>
  <c r="J344" i="1" s="1"/>
  <c r="AW344" i="1" s="1"/>
  <c r="AX344" i="1" s="1"/>
  <c r="M344" i="1"/>
  <c r="D344" i="1"/>
  <c r="H344" i="1"/>
  <c r="C344" i="1"/>
  <c r="L344" i="1"/>
  <c r="E344" i="1"/>
  <c r="K344" i="1"/>
  <c r="O384" i="6"/>
  <c r="BC125" i="1"/>
  <c r="BD125" i="1" s="1"/>
  <c r="N379" i="6"/>
  <c r="K371" i="1"/>
  <c r="BE371" i="1"/>
  <c r="G371" i="1" s="1"/>
  <c r="BF371" i="1"/>
  <c r="L371" i="1"/>
  <c r="M371" i="1"/>
  <c r="F371" i="1"/>
  <c r="C371" i="1"/>
  <c r="H371" i="1"/>
  <c r="M371" i="6"/>
  <c r="D371" i="1"/>
  <c r="I371" i="1"/>
  <c r="J371" i="1" s="1"/>
  <c r="AW371" i="1" s="1"/>
  <c r="AX371" i="1" s="1"/>
  <c r="E371" i="1"/>
  <c r="B371" i="1"/>
  <c r="O341" i="6"/>
  <c r="O280" i="6"/>
  <c r="BC271" i="1"/>
  <c r="BD271" i="1" s="1"/>
  <c r="K251" i="1"/>
  <c r="BE251" i="1"/>
  <c r="G251" i="1" s="1"/>
  <c r="C251" i="1"/>
  <c r="BF251" i="1"/>
  <c r="E251" i="1"/>
  <c r="I251" i="1"/>
  <c r="J251" i="1" s="1"/>
  <c r="AW251" i="1" s="1"/>
  <c r="AX251" i="1" s="1"/>
  <c r="B251" i="1"/>
  <c r="BA251" i="1" s="1"/>
  <c r="M251" i="1"/>
  <c r="F251" i="1"/>
  <c r="B251" i="6" s="1"/>
  <c r="D251" i="6" s="1"/>
  <c r="M251" i="6"/>
  <c r="H251" i="1"/>
  <c r="D251" i="1"/>
  <c r="L251" i="1"/>
  <c r="O230" i="6"/>
  <c r="B160" i="1"/>
  <c r="C160" i="1"/>
  <c r="H160" i="1"/>
  <c r="K160" i="1"/>
  <c r="F160" i="1"/>
  <c r="E160" i="1"/>
  <c r="D160" i="1"/>
  <c r="BE160" i="1"/>
  <c r="G160" i="1" s="1"/>
  <c r="BF160" i="1"/>
  <c r="I160" i="1"/>
  <c r="J160" i="1" s="1"/>
  <c r="AW160" i="1" s="1"/>
  <c r="AX160" i="1" s="1"/>
  <c r="M160" i="6"/>
  <c r="L160" i="1"/>
  <c r="M160" i="1"/>
  <c r="O167" i="6"/>
  <c r="N182" i="6"/>
  <c r="BC229" i="1"/>
  <c r="BD229" i="1" s="1"/>
  <c r="N412" i="6"/>
  <c r="O441" i="6"/>
  <c r="N441" i="6"/>
  <c r="O443" i="6"/>
  <c r="I436" i="1"/>
  <c r="J436" i="1" s="1"/>
  <c r="AW436" i="1" s="1"/>
  <c r="AX436" i="1" s="1"/>
  <c r="M436" i="6"/>
  <c r="BE436" i="1"/>
  <c r="G436" i="1" s="1"/>
  <c r="K436" i="1"/>
  <c r="H436" i="1"/>
  <c r="BF436" i="1"/>
  <c r="E436" i="1"/>
  <c r="M436" i="1"/>
  <c r="C436" i="1"/>
  <c r="B436" i="1"/>
  <c r="D436" i="1"/>
  <c r="F436" i="1"/>
  <c r="B436" i="6" s="1"/>
  <c r="D436" i="6" s="1"/>
  <c r="L436" i="1"/>
  <c r="O474" i="6"/>
  <c r="O381" i="6"/>
  <c r="H374" i="1"/>
  <c r="K374" i="1"/>
  <c r="BE374" i="1"/>
  <c r="G374" i="1" s="1"/>
  <c r="BF374" i="1"/>
  <c r="I374" i="1"/>
  <c r="J374" i="1" s="1"/>
  <c r="AW374" i="1" s="1"/>
  <c r="AX374" i="1" s="1"/>
  <c r="D374" i="1"/>
  <c r="M374" i="1"/>
  <c r="M374" i="6"/>
  <c r="B374" i="1"/>
  <c r="F374" i="1"/>
  <c r="B374" i="6" s="1"/>
  <c r="D374" i="6" s="1"/>
  <c r="E374" i="1"/>
  <c r="L374" i="1"/>
  <c r="C374" i="1"/>
  <c r="K454" i="1"/>
  <c r="BF454" i="1"/>
  <c r="D454" i="1"/>
  <c r="E454" i="1"/>
  <c r="I454" i="1"/>
  <c r="J454" i="1" s="1"/>
  <c r="AW454" i="1" s="1"/>
  <c r="AX454" i="1" s="1"/>
  <c r="C454" i="1"/>
  <c r="L454" i="1"/>
  <c r="M454" i="6"/>
  <c r="B454" i="1"/>
  <c r="F454" i="1"/>
  <c r="M454" i="1"/>
  <c r="H454" i="1"/>
  <c r="BE454" i="1"/>
  <c r="G454" i="1" s="1"/>
  <c r="O416" i="6"/>
  <c r="O448" i="6"/>
  <c r="N185" i="6"/>
  <c r="N389" i="6"/>
  <c r="BC412" i="1"/>
  <c r="BD412" i="1" s="1"/>
  <c r="N453" i="6"/>
  <c r="BE164" i="1"/>
  <c r="G164" i="1" s="1"/>
  <c r="K164" i="1"/>
  <c r="I164" i="1"/>
  <c r="J164" i="1" s="1"/>
  <c r="AW164" i="1" s="1"/>
  <c r="AX164" i="1" s="1"/>
  <c r="F164" i="1"/>
  <c r="BF164" i="1"/>
  <c r="C164" i="1"/>
  <c r="E164" i="1"/>
  <c r="D164" i="1"/>
  <c r="B164" i="1"/>
  <c r="M164" i="1"/>
  <c r="H164" i="1"/>
  <c r="L164" i="1"/>
  <c r="M164" i="6"/>
  <c r="N351" i="6"/>
  <c r="O478" i="6"/>
  <c r="O344" i="6"/>
  <c r="F200" i="1"/>
  <c r="E200" i="1"/>
  <c r="D200" i="1"/>
  <c r="C200" i="1"/>
  <c r="K200" i="1"/>
  <c r="BE200" i="1"/>
  <c r="G200" i="1" s="1"/>
  <c r="BF200" i="1"/>
  <c r="H200" i="1"/>
  <c r="I200" i="1"/>
  <c r="J200" i="1" s="1"/>
  <c r="AW200" i="1" s="1"/>
  <c r="AX200" i="1" s="1"/>
  <c r="B200" i="1"/>
  <c r="BA200" i="1" s="1"/>
  <c r="M200" i="6"/>
  <c r="M200" i="1"/>
  <c r="L200" i="1"/>
  <c r="O178" i="6"/>
  <c r="K170" i="1"/>
  <c r="D170" i="1"/>
  <c r="BF170" i="1"/>
  <c r="C170" i="1"/>
  <c r="M170" i="6"/>
  <c r="M170" i="1"/>
  <c r="H170" i="1"/>
  <c r="I170" i="1"/>
  <c r="J170" i="1" s="1"/>
  <c r="AW170" i="1" s="1"/>
  <c r="AX170" i="1" s="1"/>
  <c r="B170" i="1"/>
  <c r="E170" i="1"/>
  <c r="BE170" i="1"/>
  <c r="G170" i="1" s="1"/>
  <c r="F170" i="1"/>
  <c r="L170" i="1"/>
  <c r="BC388" i="1"/>
  <c r="BD388" i="1" s="1"/>
  <c r="BC420" i="1"/>
  <c r="BD420" i="1" s="1"/>
  <c r="BC452" i="1"/>
  <c r="BD452" i="1" s="1"/>
  <c r="K485" i="1"/>
  <c r="BE485" i="1"/>
  <c r="G485" i="1" s="1"/>
  <c r="BF485" i="1"/>
  <c r="H485" i="1"/>
  <c r="I485" i="1"/>
  <c r="J485" i="1" s="1"/>
  <c r="AW485" i="1" s="1"/>
  <c r="AX485" i="1" s="1"/>
  <c r="M485" i="1"/>
  <c r="B485" i="1"/>
  <c r="BA485" i="1" s="1"/>
  <c r="M485" i="6"/>
  <c r="C485" i="1"/>
  <c r="F485" i="1"/>
  <c r="E485" i="1"/>
  <c r="D485" i="1"/>
  <c r="L485" i="1"/>
  <c r="O493" i="6"/>
  <c r="N291" i="6"/>
  <c r="O290" i="6"/>
  <c r="H285" i="1"/>
  <c r="BE285" i="1"/>
  <c r="G285" i="1" s="1"/>
  <c r="F285" i="1"/>
  <c r="C285" i="1"/>
  <c r="BF285" i="1"/>
  <c r="E285" i="1"/>
  <c r="L285" i="1"/>
  <c r="M285" i="6"/>
  <c r="M285" i="1"/>
  <c r="D285" i="1"/>
  <c r="I285" i="1"/>
  <c r="J285" i="1" s="1"/>
  <c r="AW285" i="1" s="1"/>
  <c r="AX285" i="1" s="1"/>
  <c r="B285" i="1"/>
  <c r="BA285" i="1" s="1"/>
  <c r="K285" i="1"/>
  <c r="D208" i="1"/>
  <c r="B208" i="1"/>
  <c r="C208" i="1"/>
  <c r="BE208" i="1"/>
  <c r="G208" i="1" s="1"/>
  <c r="K208" i="1"/>
  <c r="BF208" i="1"/>
  <c r="I208" i="1"/>
  <c r="J208" i="1" s="1"/>
  <c r="AW208" i="1" s="1"/>
  <c r="AX208" i="1" s="1"/>
  <c r="F208" i="1"/>
  <c r="L208" i="1"/>
  <c r="E208" i="1"/>
  <c r="M208" i="6"/>
  <c r="H208" i="1"/>
  <c r="M208" i="1"/>
  <c r="N390" i="6"/>
  <c r="N455" i="6"/>
  <c r="O487" i="6"/>
  <c r="O247" i="6"/>
  <c r="C239" i="1"/>
  <c r="K239" i="1"/>
  <c r="BE239" i="1"/>
  <c r="G239" i="1" s="1"/>
  <c r="BF239" i="1"/>
  <c r="I239" i="1"/>
  <c r="J239" i="1" s="1"/>
  <c r="AW239" i="1" s="1"/>
  <c r="AX239" i="1" s="1"/>
  <c r="E239" i="1"/>
  <c r="M239" i="6"/>
  <c r="H239" i="1"/>
  <c r="D239" i="1"/>
  <c r="F239" i="1"/>
  <c r="L239" i="1"/>
  <c r="B239" i="1"/>
  <c r="M239" i="1"/>
  <c r="BE452" i="1"/>
  <c r="G452" i="1" s="1"/>
  <c r="BF452" i="1"/>
  <c r="H452" i="1"/>
  <c r="D452" i="1"/>
  <c r="B452" i="1"/>
  <c r="E452" i="1"/>
  <c r="L452" i="1"/>
  <c r="C452" i="1"/>
  <c r="F452" i="1"/>
  <c r="M452" i="1"/>
  <c r="K452" i="1"/>
  <c r="I452" i="1"/>
  <c r="J452" i="1" s="1"/>
  <c r="AW452" i="1" s="1"/>
  <c r="AX452" i="1" s="1"/>
  <c r="M452" i="6"/>
  <c r="N481" i="6"/>
  <c r="BC472" i="1"/>
  <c r="BD472" i="1" s="1"/>
  <c r="BC423" i="1"/>
  <c r="BD423" i="1" s="1"/>
  <c r="O498" i="6"/>
  <c r="F201" i="1"/>
  <c r="C201" i="1"/>
  <c r="E201" i="1"/>
  <c r="K201" i="1"/>
  <c r="BE201" i="1"/>
  <c r="G201" i="1" s="1"/>
  <c r="BF201" i="1"/>
  <c r="D201" i="1"/>
  <c r="L201" i="1"/>
  <c r="B201" i="1"/>
  <c r="H201" i="1"/>
  <c r="M201" i="6"/>
  <c r="I201" i="1"/>
  <c r="J201" i="1" s="1"/>
  <c r="AW201" i="1" s="1"/>
  <c r="AX201" i="1" s="1"/>
  <c r="M201" i="1"/>
  <c r="BE212" i="1"/>
  <c r="G212" i="1" s="1"/>
  <c r="K212" i="1"/>
  <c r="BF212" i="1"/>
  <c r="H212" i="1"/>
  <c r="E212" i="1"/>
  <c r="M212" i="1"/>
  <c r="I212" i="1"/>
  <c r="J212" i="1" s="1"/>
  <c r="AW212" i="1" s="1"/>
  <c r="AX212" i="1" s="1"/>
  <c r="F212" i="1"/>
  <c r="C212" i="1"/>
  <c r="B212" i="1"/>
  <c r="BA212" i="1" s="1"/>
  <c r="M212" i="6"/>
  <c r="D212" i="1"/>
  <c r="L212" i="1"/>
  <c r="O415" i="6"/>
  <c r="BE407" i="1"/>
  <c r="G407" i="1" s="1"/>
  <c r="K407" i="1"/>
  <c r="BF407" i="1"/>
  <c r="M407" i="6"/>
  <c r="F407" i="1"/>
  <c r="L407" i="1"/>
  <c r="M407" i="1"/>
  <c r="D407" i="1"/>
  <c r="H407" i="1"/>
  <c r="C407" i="1"/>
  <c r="I407" i="1"/>
  <c r="J407" i="1" s="1"/>
  <c r="AW407" i="1" s="1"/>
  <c r="AX407" i="1" s="1"/>
  <c r="B407" i="1"/>
  <c r="BA407" i="1" s="1"/>
  <c r="E407" i="1"/>
  <c r="M439" i="6"/>
  <c r="BE439" i="1"/>
  <c r="G439" i="1" s="1"/>
  <c r="K439" i="1"/>
  <c r="BF439" i="1"/>
  <c r="D439" i="1"/>
  <c r="B439" i="1"/>
  <c r="M439" i="1"/>
  <c r="L439" i="1"/>
  <c r="H439" i="1"/>
  <c r="C439" i="1"/>
  <c r="I439" i="1"/>
  <c r="J439" i="1" s="1"/>
  <c r="AW439" i="1" s="1"/>
  <c r="AX439" i="1" s="1"/>
  <c r="F439" i="1"/>
  <c r="E439" i="1"/>
  <c r="N275" i="6"/>
  <c r="N166" i="6"/>
  <c r="BC157" i="1"/>
  <c r="BD157" i="1" s="1"/>
  <c r="H338" i="1"/>
  <c r="BE338" i="1"/>
  <c r="G338" i="1" s="1"/>
  <c r="K338" i="1"/>
  <c r="M338" i="6"/>
  <c r="BF338" i="1"/>
  <c r="I338" i="1"/>
  <c r="J338" i="1" s="1"/>
  <c r="AW338" i="1" s="1"/>
  <c r="AX338" i="1" s="1"/>
  <c r="C338" i="1"/>
  <c r="D338" i="1"/>
  <c r="M338" i="1"/>
  <c r="F338" i="1"/>
  <c r="B338" i="1"/>
  <c r="BA338" i="1" s="1"/>
  <c r="L338" i="1"/>
  <c r="E338" i="1"/>
  <c r="BE354" i="1"/>
  <c r="G354" i="1" s="1"/>
  <c r="K354" i="1"/>
  <c r="BF354" i="1"/>
  <c r="I354" i="1"/>
  <c r="J354" i="1" s="1"/>
  <c r="AW354" i="1" s="1"/>
  <c r="AX354" i="1" s="1"/>
  <c r="M354" i="1"/>
  <c r="F354" i="1"/>
  <c r="A354" i="6" s="1"/>
  <c r="C354" i="6" s="1"/>
  <c r="D354" i="1"/>
  <c r="E354" i="1"/>
  <c r="L354" i="1"/>
  <c r="B354" i="1"/>
  <c r="C354" i="1"/>
  <c r="M354" i="6"/>
  <c r="H354" i="1"/>
  <c r="BC353" i="1"/>
  <c r="BD353" i="1" s="1"/>
  <c r="BC280" i="1"/>
  <c r="BD280" i="1" s="1"/>
  <c r="A373" i="6"/>
  <c r="C373" i="6" s="1"/>
  <c r="B400" i="6"/>
  <c r="D400" i="6" s="1"/>
  <c r="B294" i="6"/>
  <c r="D294" i="6" s="1"/>
  <c r="A355" i="6"/>
  <c r="C355" i="6" s="1"/>
  <c r="B355" i="6"/>
  <c r="D355" i="6" s="1"/>
  <c r="B359" i="6"/>
  <c r="D359" i="6" s="1"/>
  <c r="H359" i="6"/>
  <c r="J359" i="6" s="1"/>
  <c r="G359" i="6"/>
  <c r="I359" i="6" s="1"/>
  <c r="A359" i="6"/>
  <c r="C359" i="6" s="1"/>
  <c r="H246" i="6"/>
  <c r="J246" i="6" s="1"/>
  <c r="G246" i="6"/>
  <c r="I246" i="6" s="1"/>
  <c r="B246" i="6"/>
  <c r="D246" i="6" s="1"/>
  <c r="A246" i="6"/>
  <c r="C246" i="6" s="1"/>
  <c r="AY108" i="1"/>
  <c r="AY114" i="1"/>
  <c r="AY89" i="1"/>
  <c r="AY85" i="1"/>
  <c r="AD14" i="1" a="1"/>
  <c r="AD14" i="1" s="1"/>
  <c r="A367" i="6" l="1"/>
  <c r="C367" i="6" s="1"/>
  <c r="A411" i="6"/>
  <c r="C411" i="6" s="1"/>
  <c r="AN220" i="1"/>
  <c r="AN357" i="1"/>
  <c r="H435" i="6"/>
  <c r="J435" i="6" s="1"/>
  <c r="G435" i="6"/>
  <c r="I435" i="6" s="1"/>
  <c r="B435" i="6"/>
  <c r="D435" i="6" s="1"/>
  <c r="A460" i="6"/>
  <c r="C460" i="6" s="1"/>
  <c r="AN236" i="1"/>
  <c r="K467" i="1"/>
  <c r="H467" i="1"/>
  <c r="C467" i="1"/>
  <c r="M467" i="6"/>
  <c r="F467" i="1"/>
  <c r="B467" i="6" s="1"/>
  <c r="D467" i="6" s="1"/>
  <c r="M467" i="1"/>
  <c r="BF467" i="1"/>
  <c r="B467" i="1"/>
  <c r="BA467" i="1" s="1"/>
  <c r="P467" i="6" s="1"/>
  <c r="BE467" i="1"/>
  <c r="G467" i="1" s="1"/>
  <c r="I467" i="1"/>
  <c r="J467" i="1" s="1"/>
  <c r="AW467" i="1" s="1"/>
  <c r="AX467" i="1" s="1"/>
  <c r="L467" i="1"/>
  <c r="E467" i="1"/>
  <c r="D467" i="1"/>
  <c r="K284" i="1"/>
  <c r="M284" i="1"/>
  <c r="B284" i="1"/>
  <c r="E284" i="1"/>
  <c r="F284" i="1"/>
  <c r="A284" i="6" s="1"/>
  <c r="C284" i="6" s="1"/>
  <c r="L284" i="1"/>
  <c r="D284" i="1"/>
  <c r="BE284" i="1"/>
  <c r="G284" i="1" s="1"/>
  <c r="C284" i="1"/>
  <c r="H284" i="1"/>
  <c r="M284" i="6"/>
  <c r="BF284" i="1"/>
  <c r="I284" i="1"/>
  <c r="J284" i="1" s="1"/>
  <c r="AW284" i="1" s="1"/>
  <c r="AX284" i="1" s="1"/>
  <c r="A382" i="6"/>
  <c r="C382" i="6" s="1"/>
  <c r="A407" i="6"/>
  <c r="C407" i="6" s="1"/>
  <c r="A429" i="6"/>
  <c r="C429" i="6" s="1"/>
  <c r="B173" i="6"/>
  <c r="D173" i="6" s="1"/>
  <c r="A398" i="6"/>
  <c r="C398" i="6" s="1"/>
  <c r="B362" i="6"/>
  <c r="D362" i="6" s="1"/>
  <c r="AN18" i="1"/>
  <c r="A431" i="6"/>
  <c r="C431" i="6" s="1"/>
  <c r="A491" i="6"/>
  <c r="C491" i="6" s="1"/>
  <c r="A363" i="6"/>
  <c r="C363" i="6" s="1"/>
  <c r="K292" i="1"/>
  <c r="BE292" i="1"/>
  <c r="G292" i="1" s="1"/>
  <c r="E292" i="1"/>
  <c r="I292" i="1"/>
  <c r="J292" i="1" s="1"/>
  <c r="AW292" i="1" s="1"/>
  <c r="AX292" i="1" s="1"/>
  <c r="M292" i="6"/>
  <c r="H292" i="1"/>
  <c r="C292" i="1"/>
  <c r="B292" i="1"/>
  <c r="BA292" i="1" s="1"/>
  <c r="P292" i="6" s="1"/>
  <c r="D292" i="1"/>
  <c r="L292" i="1"/>
  <c r="F292" i="1"/>
  <c r="M292" i="1"/>
  <c r="BF292" i="1"/>
  <c r="AN201" i="1"/>
  <c r="B295" i="6"/>
  <c r="A295" i="6"/>
  <c r="H295" i="6"/>
  <c r="J295" i="6" s="1"/>
  <c r="G295" i="6"/>
  <c r="I295" i="6" s="1"/>
  <c r="B145" i="6"/>
  <c r="D145" i="6" s="1"/>
  <c r="D295" i="6"/>
  <c r="B462" i="6"/>
  <c r="D462" i="6" s="1"/>
  <c r="B446" i="6"/>
  <c r="D446" i="6" s="1"/>
  <c r="B379" i="6"/>
  <c r="A138" i="6"/>
  <c r="C138" i="6" s="1"/>
  <c r="A423" i="6"/>
  <c r="C423" i="6" s="1"/>
  <c r="BA390" i="1"/>
  <c r="P390" i="6" s="1"/>
  <c r="BA381" i="1"/>
  <c r="N333" i="6"/>
  <c r="D418" i="6"/>
  <c r="BA340" i="1"/>
  <c r="P340" i="6" s="1"/>
  <c r="BC405" i="1"/>
  <c r="BD405" i="1" s="1"/>
  <c r="B430" i="6"/>
  <c r="D430" i="6" s="1"/>
  <c r="BA185" i="1"/>
  <c r="BA220" i="1"/>
  <c r="BB220" i="1" s="1"/>
  <c r="BA317" i="1"/>
  <c r="B361" i="6"/>
  <c r="D361" i="6" s="1"/>
  <c r="BC186" i="1"/>
  <c r="BD186" i="1" s="1"/>
  <c r="BC500" i="1"/>
  <c r="BD500" i="1" s="1"/>
  <c r="B287" i="6"/>
  <c r="D287" i="6" s="1"/>
  <c r="B485" i="6"/>
  <c r="D485" i="6" s="1"/>
  <c r="BA310" i="1"/>
  <c r="BA346" i="1"/>
  <c r="P346" i="6" s="1"/>
  <c r="BA223" i="1"/>
  <c r="BA490" i="1"/>
  <c r="B381" i="6"/>
  <c r="D381" i="6" s="1"/>
  <c r="BA440" i="1"/>
  <c r="P440" i="6" s="1"/>
  <c r="BA402" i="1"/>
  <c r="BA166" i="1"/>
  <c r="BB355" i="1"/>
  <c r="BA447" i="1"/>
  <c r="BB447" i="1" s="1"/>
  <c r="BA197" i="1"/>
  <c r="BA226" i="1"/>
  <c r="A425" i="6"/>
  <c r="C425" i="6" s="1"/>
  <c r="BA272" i="1"/>
  <c r="BB272" i="1" s="1"/>
  <c r="BA126" i="1"/>
  <c r="BA369" i="1"/>
  <c r="BA478" i="1"/>
  <c r="BA148" i="1"/>
  <c r="P148" i="6" s="1"/>
  <c r="BA365" i="1"/>
  <c r="BA279" i="1"/>
  <c r="BA337" i="1"/>
  <c r="BA426" i="1"/>
  <c r="P426" i="6" s="1"/>
  <c r="BA451" i="1"/>
  <c r="BA146" i="1"/>
  <c r="BA427" i="1"/>
  <c r="BA395" i="1"/>
  <c r="P395" i="6" s="1"/>
  <c r="BA277" i="1"/>
  <c r="BA428" i="1"/>
  <c r="BC505" i="1"/>
  <c r="BC501" i="1"/>
  <c r="A442" i="6"/>
  <c r="C442" i="6" s="1"/>
  <c r="H442" i="6"/>
  <c r="J442" i="6" s="1"/>
  <c r="B442" i="6"/>
  <c r="D442" i="6" s="1"/>
  <c r="G442" i="6"/>
  <c r="I442" i="6" s="1"/>
  <c r="BC171" i="1"/>
  <c r="BD171" i="1" s="1"/>
  <c r="BA354" i="1"/>
  <c r="A454" i="6"/>
  <c r="C454" i="6" s="1"/>
  <c r="BA436" i="1"/>
  <c r="P436" i="6" s="1"/>
  <c r="BA344" i="1"/>
  <c r="BA144" i="1"/>
  <c r="BA275" i="1"/>
  <c r="A476" i="6"/>
  <c r="C476" i="6" s="1"/>
  <c r="BA444" i="1"/>
  <c r="N331" i="6"/>
  <c r="BA466" i="1"/>
  <c r="BA311" i="1"/>
  <c r="P311" i="6" s="1"/>
  <c r="C324" i="6"/>
  <c r="BC203" i="1"/>
  <c r="BD203" i="1" s="1"/>
  <c r="BC297" i="1"/>
  <c r="BD297" i="1" s="1"/>
  <c r="BC259" i="1"/>
  <c r="BD259" i="1" s="1"/>
  <c r="BA233" i="1"/>
  <c r="BA243" i="1"/>
  <c r="BA255" i="1"/>
  <c r="BC240" i="1"/>
  <c r="BD240" i="1" s="1"/>
  <c r="B450" i="6"/>
  <c r="D450" i="6" s="1"/>
  <c r="BA327" i="1"/>
  <c r="BA398" i="1"/>
  <c r="BA282" i="1"/>
  <c r="P282" i="6" s="1"/>
  <c r="BA138" i="1"/>
  <c r="BA175" i="1"/>
  <c r="C295" i="6"/>
  <c r="BA193" i="1"/>
  <c r="BB193" i="1" s="1"/>
  <c r="A490" i="6"/>
  <c r="C490" i="6" s="1"/>
  <c r="A269" i="6"/>
  <c r="C269" i="6" s="1"/>
  <c r="BA269" i="1"/>
  <c r="BA343" i="1"/>
  <c r="P343" i="6" s="1"/>
  <c r="BA468" i="1"/>
  <c r="BA403" i="1"/>
  <c r="O333" i="6"/>
  <c r="BA475" i="1"/>
  <c r="P475" i="6" s="1"/>
  <c r="BA445" i="1"/>
  <c r="A340" i="6"/>
  <c r="C340" i="6" s="1"/>
  <c r="A393" i="6"/>
  <c r="C393" i="6" s="1"/>
  <c r="BA393" i="1"/>
  <c r="BB393" i="1" s="1"/>
  <c r="BA273" i="1"/>
  <c r="BA472" i="1"/>
  <c r="BC447" i="1"/>
  <c r="BD447" i="1" s="1"/>
  <c r="BA459" i="1"/>
  <c r="P459" i="6" s="1"/>
  <c r="BA134" i="1"/>
  <c r="BA300" i="1"/>
  <c r="BA181" i="1"/>
  <c r="BA188" i="1"/>
  <c r="BB188" i="1" s="1"/>
  <c r="BA168" i="1"/>
  <c r="B471" i="6"/>
  <c r="D471" i="6" s="1"/>
  <c r="BA477" i="1"/>
  <c r="B457" i="6"/>
  <c r="D457" i="6" s="1"/>
  <c r="B130" i="6"/>
  <c r="D130" i="6" s="1"/>
  <c r="BC502" i="1"/>
  <c r="AU236" i="1"/>
  <c r="A237" i="1"/>
  <c r="AQ236" i="1"/>
  <c r="AR236" i="1"/>
  <c r="AT236" i="1"/>
  <c r="AP236" i="1"/>
  <c r="AO236" i="1"/>
  <c r="AV236" i="1"/>
  <c r="AS236" i="1"/>
  <c r="N245" i="6"/>
  <c r="K236" i="6"/>
  <c r="L236" i="6"/>
  <c r="O245" i="6"/>
  <c r="N244" i="6"/>
  <c r="N237" i="6"/>
  <c r="N239" i="6"/>
  <c r="N243" i="6"/>
  <c r="N241" i="6"/>
  <c r="N240" i="6"/>
  <c r="O236" i="6"/>
  <c r="O244" i="6"/>
  <c r="O238" i="6"/>
  <c r="O240" i="6"/>
  <c r="N242" i="6"/>
  <c r="O241" i="6"/>
  <c r="N238" i="6"/>
  <c r="O237" i="6"/>
  <c r="O242" i="6"/>
  <c r="N236" i="6"/>
  <c r="O239" i="6"/>
  <c r="O243" i="6"/>
  <c r="A221" i="1"/>
  <c r="AU220" i="1"/>
  <c r="AT220" i="1"/>
  <c r="BC220" i="1" s="1"/>
  <c r="BD220" i="1" s="1"/>
  <c r="AV220" i="1"/>
  <c r="AS220" i="1"/>
  <c r="AP220" i="1"/>
  <c r="AR220" i="1"/>
  <c r="AQ220" i="1"/>
  <c r="AO220" i="1"/>
  <c r="N229" i="6"/>
  <c r="K220" i="6"/>
  <c r="O229" i="6"/>
  <c r="L220" i="6"/>
  <c r="O222" i="6"/>
  <c r="N227" i="6"/>
  <c r="N224" i="6"/>
  <c r="O220" i="6"/>
  <c r="O225" i="6"/>
  <c r="O227" i="6"/>
  <c r="N223" i="6"/>
  <c r="N226" i="6"/>
  <c r="O224" i="6"/>
  <c r="N228" i="6"/>
  <c r="N221" i="6"/>
  <c r="N220" i="6"/>
  <c r="N225" i="6"/>
  <c r="O223" i="6"/>
  <c r="N222" i="6"/>
  <c r="O226" i="6"/>
  <c r="O228" i="6"/>
  <c r="O221" i="6"/>
  <c r="AP357" i="1"/>
  <c r="AS357" i="1"/>
  <c r="A358" i="1"/>
  <c r="AT357" i="1"/>
  <c r="BC357" i="1" s="1"/>
  <c r="BD357" i="1" s="1"/>
  <c r="AR357" i="1"/>
  <c r="AV357" i="1"/>
  <c r="AQ357" i="1"/>
  <c r="AO357" i="1"/>
  <c r="AU357" i="1"/>
  <c r="L357" i="6"/>
  <c r="K357" i="6"/>
  <c r="N365" i="6"/>
  <c r="N366" i="6"/>
  <c r="O366" i="6"/>
  <c r="N362" i="6"/>
  <c r="N363" i="6"/>
  <c r="O362" i="6"/>
  <c r="O364" i="6"/>
  <c r="N361" i="6"/>
  <c r="O363" i="6"/>
  <c r="O361" i="6"/>
  <c r="N364" i="6"/>
  <c r="O365" i="6"/>
  <c r="N360" i="6"/>
  <c r="O357" i="6"/>
  <c r="O360" i="6"/>
  <c r="N357" i="6"/>
  <c r="N359" i="6"/>
  <c r="O358" i="6"/>
  <c r="O359" i="6"/>
  <c r="N358" i="6"/>
  <c r="AS201" i="1"/>
  <c r="AR201" i="1"/>
  <c r="A202" i="1"/>
  <c r="AU201" i="1"/>
  <c r="AT201" i="1"/>
  <c r="BC201" i="1" s="1"/>
  <c r="BD201" i="1" s="1"/>
  <c r="AV201" i="1"/>
  <c r="AO201" i="1"/>
  <c r="AQ201" i="1"/>
  <c r="AP201" i="1"/>
  <c r="N210" i="6"/>
  <c r="O210" i="6"/>
  <c r="L201" i="6"/>
  <c r="K201" i="6"/>
  <c r="O209" i="6"/>
  <c r="O208" i="6"/>
  <c r="N208" i="6"/>
  <c r="N209" i="6"/>
  <c r="N206" i="6"/>
  <c r="O205" i="6"/>
  <c r="N203" i="6"/>
  <c r="O201" i="6"/>
  <c r="O204" i="6"/>
  <c r="O207" i="6"/>
  <c r="N205" i="6"/>
  <c r="N204" i="6"/>
  <c r="N207" i="6"/>
  <c r="O202" i="6"/>
  <c r="N202" i="6"/>
  <c r="N201" i="6"/>
  <c r="O206" i="6"/>
  <c r="O203" i="6"/>
  <c r="P200" i="6"/>
  <c r="BB200" i="1"/>
  <c r="P344" i="6"/>
  <c r="BB344" i="1"/>
  <c r="P144" i="6"/>
  <c r="BB144" i="1"/>
  <c r="B339" i="6"/>
  <c r="D339" i="6" s="1"/>
  <c r="H339" i="6"/>
  <c r="J339" i="6" s="1"/>
  <c r="G339" i="6"/>
  <c r="I339" i="6" s="1"/>
  <c r="A339" i="6"/>
  <c r="C339" i="6" s="1"/>
  <c r="P275" i="6"/>
  <c r="BB275" i="1"/>
  <c r="P444" i="6"/>
  <c r="BB444" i="1"/>
  <c r="BF238" i="1"/>
  <c r="H238" i="1"/>
  <c r="M238" i="1"/>
  <c r="L238" i="1"/>
  <c r="BE238" i="1"/>
  <c r="G238" i="1" s="1"/>
  <c r="B238" i="1"/>
  <c r="C238" i="1"/>
  <c r="K238" i="1"/>
  <c r="D238" i="1"/>
  <c r="M238" i="6"/>
  <c r="F238" i="1"/>
  <c r="E238" i="1"/>
  <c r="I238" i="1"/>
  <c r="J238" i="1" s="1"/>
  <c r="AW238" i="1" s="1"/>
  <c r="AX238" i="1" s="1"/>
  <c r="BC148" i="1"/>
  <c r="BD148" i="1" s="1"/>
  <c r="P466" i="6"/>
  <c r="BB466" i="1"/>
  <c r="P434" i="6"/>
  <c r="BB434" i="1"/>
  <c r="B311" i="6"/>
  <c r="D311" i="6" s="1"/>
  <c r="A311" i="6"/>
  <c r="C311" i="6" s="1"/>
  <c r="H311" i="6"/>
  <c r="J311" i="6" s="1"/>
  <c r="G311" i="6"/>
  <c r="I311" i="6" s="1"/>
  <c r="BB311" i="1"/>
  <c r="P364" i="6"/>
  <c r="BB364" i="1"/>
  <c r="H264" i="6"/>
  <c r="J264" i="6" s="1"/>
  <c r="G264" i="6"/>
  <c r="I264" i="6" s="1"/>
  <c r="A264" i="6"/>
  <c r="C264" i="6" s="1"/>
  <c r="G324" i="6"/>
  <c r="I324" i="6" s="1"/>
  <c r="H324" i="6"/>
  <c r="J324" i="6" s="1"/>
  <c r="B324" i="6"/>
  <c r="D324" i="6" s="1"/>
  <c r="B470" i="6"/>
  <c r="D470" i="6" s="1"/>
  <c r="A470" i="6"/>
  <c r="C470" i="6" s="1"/>
  <c r="G470" i="6"/>
  <c r="I470" i="6" s="1"/>
  <c r="H470" i="6"/>
  <c r="J470" i="6" s="1"/>
  <c r="P299" i="6"/>
  <c r="BB299" i="1"/>
  <c r="H410" i="6"/>
  <c r="J410" i="6" s="1"/>
  <c r="G410" i="6"/>
  <c r="I410" i="6" s="1"/>
  <c r="A410" i="6"/>
  <c r="C410" i="6" s="1"/>
  <c r="A310" i="6"/>
  <c r="C310" i="6" s="1"/>
  <c r="G310" i="6"/>
  <c r="I310" i="6" s="1"/>
  <c r="B310" i="6"/>
  <c r="D310" i="6" s="1"/>
  <c r="H310" i="6"/>
  <c r="J310" i="6" s="1"/>
  <c r="H304" i="6"/>
  <c r="J304" i="6" s="1"/>
  <c r="B304" i="6"/>
  <c r="D304" i="6" s="1"/>
  <c r="G304" i="6"/>
  <c r="I304" i="6" s="1"/>
  <c r="A304" i="6"/>
  <c r="C304" i="6" s="1"/>
  <c r="BC275" i="1"/>
  <c r="BD275" i="1" s="1"/>
  <c r="H135" i="6"/>
  <c r="J135" i="6" s="1"/>
  <c r="G135" i="6"/>
  <c r="I135" i="6" s="1"/>
  <c r="A135" i="6"/>
  <c r="C135" i="6" s="1"/>
  <c r="P169" i="6"/>
  <c r="BB169" i="1"/>
  <c r="H207" i="6"/>
  <c r="J207" i="6" s="1"/>
  <c r="A207" i="6"/>
  <c r="C207" i="6" s="1"/>
  <c r="B207" i="6"/>
  <c r="D207" i="6" s="1"/>
  <c r="G207" i="6"/>
  <c r="I207" i="6" s="1"/>
  <c r="P233" i="6"/>
  <c r="BB233" i="1"/>
  <c r="P243" i="6"/>
  <c r="BB243" i="1"/>
  <c r="P255" i="6"/>
  <c r="BB255" i="1"/>
  <c r="P327" i="6"/>
  <c r="BB327" i="1"/>
  <c r="H368" i="6"/>
  <c r="J368" i="6" s="1"/>
  <c r="A368" i="6"/>
  <c r="C368" i="6" s="1"/>
  <c r="G368" i="6"/>
  <c r="I368" i="6" s="1"/>
  <c r="B368" i="6"/>
  <c r="D368" i="6" s="1"/>
  <c r="G155" i="6"/>
  <c r="I155" i="6" s="1"/>
  <c r="H155" i="6"/>
  <c r="J155" i="6" s="1"/>
  <c r="B155" i="6"/>
  <c r="D155" i="6" s="1"/>
  <c r="A155" i="6"/>
  <c r="C155" i="6" s="1"/>
  <c r="P398" i="6"/>
  <c r="BB398" i="1"/>
  <c r="M497" i="6"/>
  <c r="H497" i="1"/>
  <c r="K497" i="1"/>
  <c r="BE497" i="1"/>
  <c r="G497" i="1" s="1"/>
  <c r="BF497" i="1"/>
  <c r="I497" i="1"/>
  <c r="J497" i="1" s="1"/>
  <c r="AW497" i="1" s="1"/>
  <c r="AX497" i="1" s="1"/>
  <c r="L497" i="1"/>
  <c r="F497" i="1"/>
  <c r="M497" i="1"/>
  <c r="B497" i="1"/>
  <c r="E497" i="1"/>
  <c r="C497" i="1"/>
  <c r="D497" i="1"/>
  <c r="BA265" i="1"/>
  <c r="H438" i="1"/>
  <c r="K438" i="1"/>
  <c r="L438" i="1"/>
  <c r="M438" i="6"/>
  <c r="BE438" i="1"/>
  <c r="G438" i="1" s="1"/>
  <c r="I438" i="1"/>
  <c r="J438" i="1" s="1"/>
  <c r="AW438" i="1" s="1"/>
  <c r="AX438" i="1" s="1"/>
  <c r="C438" i="1"/>
  <c r="BF438" i="1"/>
  <c r="M438" i="1"/>
  <c r="F438" i="1"/>
  <c r="B438" i="6" s="1"/>
  <c r="D438" i="6" s="1"/>
  <c r="B438" i="1"/>
  <c r="BA438" i="1" s="1"/>
  <c r="E438" i="1"/>
  <c r="D438" i="1"/>
  <c r="K296" i="1"/>
  <c r="L296" i="1"/>
  <c r="BF296" i="1"/>
  <c r="B296" i="1"/>
  <c r="H296" i="1"/>
  <c r="C296" i="1"/>
  <c r="M296" i="1"/>
  <c r="BE296" i="1"/>
  <c r="G296" i="1" s="1"/>
  <c r="M296" i="6"/>
  <c r="D296" i="1"/>
  <c r="F296" i="1"/>
  <c r="E296" i="1"/>
  <c r="I296" i="1"/>
  <c r="J296" i="1" s="1"/>
  <c r="AW296" i="1" s="1"/>
  <c r="AX296" i="1" s="1"/>
  <c r="P138" i="6"/>
  <c r="BB138" i="1"/>
  <c r="P175" i="6"/>
  <c r="BB175" i="1"/>
  <c r="H141" i="6"/>
  <c r="J141" i="6" s="1"/>
  <c r="G141" i="6"/>
  <c r="I141" i="6" s="1"/>
  <c r="A141" i="6"/>
  <c r="C141" i="6" s="1"/>
  <c r="B141" i="6"/>
  <c r="D141" i="6" s="1"/>
  <c r="P193" i="6"/>
  <c r="G424" i="6"/>
  <c r="I424" i="6" s="1"/>
  <c r="H424" i="6"/>
  <c r="J424" i="6" s="1"/>
  <c r="A424" i="6"/>
  <c r="C424" i="6" s="1"/>
  <c r="A210" i="6"/>
  <c r="C210" i="6" s="1"/>
  <c r="G210" i="6"/>
  <c r="I210" i="6" s="1"/>
  <c r="B210" i="6"/>
  <c r="D210" i="6" s="1"/>
  <c r="H210" i="6"/>
  <c r="J210" i="6" s="1"/>
  <c r="P351" i="6"/>
  <c r="BB351" i="1"/>
  <c r="B343" i="6"/>
  <c r="D343" i="6" s="1"/>
  <c r="H343" i="6"/>
  <c r="J343" i="6" s="1"/>
  <c r="A343" i="6"/>
  <c r="C343" i="6" s="1"/>
  <c r="G343" i="6"/>
  <c r="I343" i="6" s="1"/>
  <c r="A413" i="6"/>
  <c r="C413" i="6" s="1"/>
  <c r="H413" i="6"/>
  <c r="J413" i="6" s="1"/>
  <c r="G413" i="6"/>
  <c r="I413" i="6" s="1"/>
  <c r="B413" i="6"/>
  <c r="D413" i="6" s="1"/>
  <c r="BA232" i="1"/>
  <c r="B232" i="6"/>
  <c r="D232" i="6" s="1"/>
  <c r="A232" i="6"/>
  <c r="C232" i="6" s="1"/>
  <c r="G232" i="6"/>
  <c r="I232" i="6" s="1"/>
  <c r="H232" i="6"/>
  <c r="J232" i="6" s="1"/>
  <c r="A252" i="6"/>
  <c r="C252" i="6" s="1"/>
  <c r="H252" i="6"/>
  <c r="J252" i="6" s="1"/>
  <c r="B252" i="6"/>
  <c r="D252" i="6" s="1"/>
  <c r="G252" i="6"/>
  <c r="I252" i="6" s="1"/>
  <c r="A376" i="6"/>
  <c r="C376" i="6" s="1"/>
  <c r="B376" i="6"/>
  <c r="D376" i="6" s="1"/>
  <c r="H376" i="6"/>
  <c r="J376" i="6" s="1"/>
  <c r="G376" i="6"/>
  <c r="I376" i="6" s="1"/>
  <c r="P244" i="6"/>
  <c r="BB244" i="1"/>
  <c r="A229" i="6"/>
  <c r="C229" i="6" s="1"/>
  <c r="H229" i="6"/>
  <c r="J229" i="6" s="1"/>
  <c r="G229" i="6"/>
  <c r="I229" i="6" s="1"/>
  <c r="B229" i="6"/>
  <c r="D229" i="6" s="1"/>
  <c r="BF180" i="1"/>
  <c r="I180" i="1"/>
  <c r="J180" i="1" s="1"/>
  <c r="AW180" i="1" s="1"/>
  <c r="AX180" i="1" s="1"/>
  <c r="E180" i="1"/>
  <c r="F180" i="1"/>
  <c r="C180" i="1"/>
  <c r="M180" i="6"/>
  <c r="L180" i="1"/>
  <c r="M180" i="1"/>
  <c r="H180" i="1"/>
  <c r="D180" i="1"/>
  <c r="B180" i="1"/>
  <c r="BA180" i="1" s="1"/>
  <c r="BE180" i="1"/>
  <c r="G180" i="1" s="1"/>
  <c r="K180" i="1"/>
  <c r="G483" i="6"/>
  <c r="I483" i="6" s="1"/>
  <c r="A483" i="6"/>
  <c r="C483" i="6" s="1"/>
  <c r="B483" i="6"/>
  <c r="D483" i="6" s="1"/>
  <c r="H483" i="6"/>
  <c r="J483" i="6" s="1"/>
  <c r="P483" i="6"/>
  <c r="BB483" i="1"/>
  <c r="P139" i="6"/>
  <c r="BB139" i="1"/>
  <c r="G139" i="6"/>
  <c r="I139" i="6" s="1"/>
  <c r="H139" i="6"/>
  <c r="J139" i="6" s="1"/>
  <c r="B139" i="6"/>
  <c r="D139" i="6" s="1"/>
  <c r="P163" i="6"/>
  <c r="BB163" i="1"/>
  <c r="A328" i="6"/>
  <c r="C328" i="6" s="1"/>
  <c r="B328" i="6"/>
  <c r="D328" i="6" s="1"/>
  <c r="H328" i="6"/>
  <c r="J328" i="6" s="1"/>
  <c r="G328" i="6"/>
  <c r="I328" i="6" s="1"/>
  <c r="BE286" i="1"/>
  <c r="G286" i="1" s="1"/>
  <c r="M286" i="6"/>
  <c r="F286" i="1"/>
  <c r="E286" i="1"/>
  <c r="H286" i="1"/>
  <c r="I286" i="1"/>
  <c r="J286" i="1" s="1"/>
  <c r="AW286" i="1" s="1"/>
  <c r="AX286" i="1" s="1"/>
  <c r="B286" i="1"/>
  <c r="D286" i="1"/>
  <c r="C286" i="1"/>
  <c r="K286" i="1"/>
  <c r="L286" i="1"/>
  <c r="BF286" i="1"/>
  <c r="M286" i="1"/>
  <c r="H357" i="6"/>
  <c r="J357" i="6" s="1"/>
  <c r="G357" i="6"/>
  <c r="I357" i="6" s="1"/>
  <c r="A357" i="6"/>
  <c r="H166" i="6"/>
  <c r="J166" i="6" s="1"/>
  <c r="B166" i="6"/>
  <c r="D166" i="6" s="1"/>
  <c r="A166" i="6"/>
  <c r="C166" i="6" s="1"/>
  <c r="G166" i="6"/>
  <c r="I166" i="6" s="1"/>
  <c r="A157" i="6"/>
  <c r="C157" i="6" s="1"/>
  <c r="H157" i="6"/>
  <c r="J157" i="6" s="1"/>
  <c r="B157" i="6"/>
  <c r="D157" i="6" s="1"/>
  <c r="G157" i="6"/>
  <c r="I157" i="6" s="1"/>
  <c r="P156" i="6"/>
  <c r="BB156" i="1"/>
  <c r="P131" i="6"/>
  <c r="BB131" i="1"/>
  <c r="K172" i="1"/>
  <c r="M172" i="6"/>
  <c r="M172" i="1"/>
  <c r="BF172" i="1"/>
  <c r="E172" i="1"/>
  <c r="D172" i="1"/>
  <c r="I172" i="1"/>
  <c r="J172" i="1" s="1"/>
  <c r="AW172" i="1" s="1"/>
  <c r="AX172" i="1" s="1"/>
  <c r="H172" i="1"/>
  <c r="F172" i="1"/>
  <c r="B172" i="1"/>
  <c r="BA172" i="1" s="1"/>
  <c r="C172" i="1"/>
  <c r="L172" i="1"/>
  <c r="BE172" i="1"/>
  <c r="G172" i="1" s="1"/>
  <c r="G154" i="6"/>
  <c r="I154" i="6" s="1"/>
  <c r="H154" i="6"/>
  <c r="J154" i="6" s="1"/>
  <c r="B154" i="6"/>
  <c r="D154" i="6" s="1"/>
  <c r="A154" i="6"/>
  <c r="C154" i="6" s="1"/>
  <c r="BC269" i="1"/>
  <c r="BD269" i="1" s="1"/>
  <c r="B308" i="6"/>
  <c r="D308" i="6" s="1"/>
  <c r="A308" i="6"/>
  <c r="C308" i="6" s="1"/>
  <c r="G308" i="6"/>
  <c r="I308" i="6" s="1"/>
  <c r="H308" i="6"/>
  <c r="J308" i="6" s="1"/>
  <c r="P331" i="6"/>
  <c r="BB331" i="1"/>
  <c r="P489" i="6"/>
  <c r="BB489" i="1"/>
  <c r="P356" i="6"/>
  <c r="BB356" i="1"/>
  <c r="P447" i="6"/>
  <c r="H453" i="6"/>
  <c r="J453" i="6" s="1"/>
  <c r="G453" i="6"/>
  <c r="I453" i="6" s="1"/>
  <c r="A453" i="6"/>
  <c r="C453" i="6" s="1"/>
  <c r="B453" i="6"/>
  <c r="D453" i="6" s="1"/>
  <c r="P389" i="6"/>
  <c r="BB389" i="1"/>
  <c r="P197" i="6"/>
  <c r="BB197" i="1"/>
  <c r="P226" i="6"/>
  <c r="BB226" i="1"/>
  <c r="B174" i="6"/>
  <c r="D174" i="6" s="1"/>
  <c r="A174" i="6"/>
  <c r="C174" i="6" s="1"/>
  <c r="G174" i="6"/>
  <c r="I174" i="6" s="1"/>
  <c r="H174" i="6"/>
  <c r="J174" i="6" s="1"/>
  <c r="H222" i="6"/>
  <c r="J222" i="6" s="1"/>
  <c r="G222" i="6"/>
  <c r="I222" i="6" s="1"/>
  <c r="A222" i="6"/>
  <c r="C222" i="6" s="1"/>
  <c r="B222" i="6"/>
  <c r="D222" i="6" s="1"/>
  <c r="P272" i="6"/>
  <c r="H272" i="6"/>
  <c r="J272" i="6" s="1"/>
  <c r="B272" i="6"/>
  <c r="D272" i="6" s="1"/>
  <c r="G272" i="6"/>
  <c r="I272" i="6" s="1"/>
  <c r="A272" i="6"/>
  <c r="C272" i="6" s="1"/>
  <c r="G334" i="6"/>
  <c r="I334" i="6" s="1"/>
  <c r="H334" i="6"/>
  <c r="J334" i="6" s="1"/>
  <c r="B334" i="6"/>
  <c r="D334" i="6" s="1"/>
  <c r="P126" i="6"/>
  <c r="BB126" i="1"/>
  <c r="H399" i="6"/>
  <c r="J399" i="6" s="1"/>
  <c r="G399" i="6"/>
  <c r="I399" i="6" s="1"/>
  <c r="B399" i="6"/>
  <c r="D399" i="6" s="1"/>
  <c r="P375" i="6"/>
  <c r="BB375" i="1"/>
  <c r="A375" i="6"/>
  <c r="C375" i="6" s="1"/>
  <c r="H375" i="6"/>
  <c r="J375" i="6" s="1"/>
  <c r="G375" i="6"/>
  <c r="I375" i="6" s="1"/>
  <c r="B375" i="6"/>
  <c r="D375" i="6" s="1"/>
  <c r="P461" i="6"/>
  <c r="BB461" i="1"/>
  <c r="B472" i="6"/>
  <c r="D472" i="6" s="1"/>
  <c r="A472" i="6"/>
  <c r="C472" i="6" s="1"/>
  <c r="G472" i="6"/>
  <c r="I472" i="6" s="1"/>
  <c r="H472" i="6"/>
  <c r="J472" i="6" s="1"/>
  <c r="P420" i="6"/>
  <c r="BB420" i="1"/>
  <c r="A219" i="6"/>
  <c r="C219" i="6" s="1"/>
  <c r="H219" i="6"/>
  <c r="J219" i="6" s="1"/>
  <c r="G219" i="6"/>
  <c r="I219" i="6" s="1"/>
  <c r="B219" i="6"/>
  <c r="D219" i="6" s="1"/>
  <c r="A253" i="6"/>
  <c r="H253" i="6"/>
  <c r="J253" i="6" s="1"/>
  <c r="G253" i="6"/>
  <c r="I253" i="6" s="1"/>
  <c r="B253" i="6"/>
  <c r="P253" i="6"/>
  <c r="BB253" i="1"/>
  <c r="P227" i="6"/>
  <c r="BB227" i="1"/>
  <c r="G227" i="6"/>
  <c r="I227" i="6" s="1"/>
  <c r="H227" i="6"/>
  <c r="J227" i="6" s="1"/>
  <c r="A227" i="6"/>
  <c r="C227" i="6" s="1"/>
  <c r="B227" i="6"/>
  <c r="D227" i="6" s="1"/>
  <c r="D473" i="6"/>
  <c r="A167" i="6"/>
  <c r="C167" i="6" s="1"/>
  <c r="B167" i="6"/>
  <c r="D167" i="6" s="1"/>
  <c r="G167" i="6"/>
  <c r="I167" i="6" s="1"/>
  <c r="H167" i="6"/>
  <c r="J167" i="6" s="1"/>
  <c r="P167" i="6"/>
  <c r="BB167" i="1"/>
  <c r="P323" i="6"/>
  <c r="BB323" i="1"/>
  <c r="H198" i="1"/>
  <c r="I198" i="1"/>
  <c r="J198" i="1" s="1"/>
  <c r="AW198" i="1" s="1"/>
  <c r="AX198" i="1" s="1"/>
  <c r="L198" i="1"/>
  <c r="BF198" i="1"/>
  <c r="M198" i="1"/>
  <c r="D198" i="1"/>
  <c r="F198" i="1"/>
  <c r="C198" i="1"/>
  <c r="BE198" i="1"/>
  <c r="G198" i="1" s="1"/>
  <c r="E198" i="1"/>
  <c r="B198" i="1"/>
  <c r="K198" i="1"/>
  <c r="M198" i="6"/>
  <c r="B297" i="6"/>
  <c r="D297" i="6" s="1"/>
  <c r="A297" i="6"/>
  <c r="C297" i="6" s="1"/>
  <c r="H297" i="6"/>
  <c r="J297" i="6" s="1"/>
  <c r="G297" i="6"/>
  <c r="I297" i="6" s="1"/>
  <c r="H401" i="6"/>
  <c r="J401" i="6" s="1"/>
  <c r="G401" i="6"/>
  <c r="I401" i="6" s="1"/>
  <c r="B401" i="6"/>
  <c r="D401" i="6" s="1"/>
  <c r="A401" i="6"/>
  <c r="C401" i="6" s="1"/>
  <c r="G369" i="6"/>
  <c r="I369" i="6" s="1"/>
  <c r="H369" i="6"/>
  <c r="J369" i="6" s="1"/>
  <c r="A369" i="6"/>
  <c r="C369" i="6" s="1"/>
  <c r="B369" i="6"/>
  <c r="D369" i="6" s="1"/>
  <c r="B478" i="6"/>
  <c r="D478" i="6" s="1"/>
  <c r="A478" i="6"/>
  <c r="C478" i="6" s="1"/>
  <c r="H478" i="6"/>
  <c r="J478" i="6" s="1"/>
  <c r="G478" i="6"/>
  <c r="I478" i="6" s="1"/>
  <c r="G148" i="6"/>
  <c r="I148" i="6" s="1"/>
  <c r="B148" i="6"/>
  <c r="D148" i="6" s="1"/>
  <c r="H148" i="6"/>
  <c r="J148" i="6" s="1"/>
  <c r="A148" i="6"/>
  <c r="C148" i="6" s="1"/>
  <c r="B365" i="6"/>
  <c r="D365" i="6" s="1"/>
  <c r="G365" i="6"/>
  <c r="I365" i="6" s="1"/>
  <c r="H365" i="6"/>
  <c r="J365" i="6" s="1"/>
  <c r="P134" i="6"/>
  <c r="BB134" i="1"/>
  <c r="P300" i="6"/>
  <c r="BB300" i="1"/>
  <c r="G279" i="6"/>
  <c r="I279" i="6" s="1"/>
  <c r="B279" i="6"/>
  <c r="D279" i="6" s="1"/>
  <c r="H279" i="6"/>
  <c r="J279" i="6" s="1"/>
  <c r="P181" i="6"/>
  <c r="BB181" i="1"/>
  <c r="G181" i="6"/>
  <c r="I181" i="6" s="1"/>
  <c r="A181" i="6"/>
  <c r="C181" i="6" s="1"/>
  <c r="H181" i="6"/>
  <c r="J181" i="6" s="1"/>
  <c r="B181" i="6"/>
  <c r="D181" i="6" s="1"/>
  <c r="H235" i="6"/>
  <c r="J235" i="6" s="1"/>
  <c r="G235" i="6"/>
  <c r="I235" i="6" s="1"/>
  <c r="A235" i="6"/>
  <c r="C235" i="6" s="1"/>
  <c r="G268" i="6"/>
  <c r="I268" i="6" s="1"/>
  <c r="H268" i="6"/>
  <c r="J268" i="6" s="1"/>
  <c r="A268" i="6"/>
  <c r="C268" i="6" s="1"/>
  <c r="B268" i="6"/>
  <c r="D268" i="6" s="1"/>
  <c r="P492" i="6"/>
  <c r="BB492" i="1"/>
  <c r="H396" i="6"/>
  <c r="J396" i="6" s="1"/>
  <c r="G396" i="6"/>
  <c r="I396" i="6" s="1"/>
  <c r="A396" i="6"/>
  <c r="C396" i="6" s="1"/>
  <c r="H118" i="6"/>
  <c r="J118" i="6" s="1"/>
  <c r="G118" i="6"/>
  <c r="I118" i="6" s="1"/>
  <c r="A118" i="6"/>
  <c r="C118" i="6" s="1"/>
  <c r="B118" i="6"/>
  <c r="D118" i="6" s="1"/>
  <c r="P188" i="6"/>
  <c r="P385" i="6"/>
  <c r="BB385" i="1"/>
  <c r="P462" i="6"/>
  <c r="BB462" i="1"/>
  <c r="A125" i="6"/>
  <c r="C125" i="6" s="1"/>
  <c r="B125" i="6"/>
  <c r="D125" i="6" s="1"/>
  <c r="H125" i="6"/>
  <c r="J125" i="6" s="1"/>
  <c r="G125" i="6"/>
  <c r="I125" i="6" s="1"/>
  <c r="P185" i="6"/>
  <c r="BB185" i="1"/>
  <c r="P220" i="6"/>
  <c r="H267" i="6"/>
  <c r="J267" i="6" s="1"/>
  <c r="G267" i="6"/>
  <c r="I267" i="6" s="1"/>
  <c r="A267" i="6"/>
  <c r="C267" i="6" s="1"/>
  <c r="B267" i="6"/>
  <c r="D267" i="6" s="1"/>
  <c r="P350" i="6"/>
  <c r="BB350" i="1"/>
  <c r="H194" i="6"/>
  <c r="J194" i="6" s="1"/>
  <c r="G194" i="6"/>
  <c r="I194" i="6" s="1"/>
  <c r="A194" i="6"/>
  <c r="C194" i="6" s="1"/>
  <c r="B194" i="6"/>
  <c r="D194" i="6" s="1"/>
  <c r="P194" i="6"/>
  <c r="BB194" i="1"/>
  <c r="P236" i="6"/>
  <c r="BB236" i="1"/>
  <c r="H337" i="6"/>
  <c r="J337" i="6" s="1"/>
  <c r="A337" i="6"/>
  <c r="C337" i="6" s="1"/>
  <c r="G337" i="6"/>
  <c r="I337" i="6" s="1"/>
  <c r="P471" i="6"/>
  <c r="BB471" i="1"/>
  <c r="H477" i="6"/>
  <c r="J477" i="6" s="1"/>
  <c r="G477" i="6"/>
  <c r="I477" i="6" s="1"/>
  <c r="A477" i="6"/>
  <c r="C477" i="6" s="1"/>
  <c r="P387" i="6"/>
  <c r="BB387" i="1"/>
  <c r="P214" i="6"/>
  <c r="BB214" i="1"/>
  <c r="P487" i="6"/>
  <c r="BB487" i="1"/>
  <c r="A487" i="6"/>
  <c r="C487" i="6" s="1"/>
  <c r="H487" i="6"/>
  <c r="J487" i="6" s="1"/>
  <c r="G487" i="6"/>
  <c r="I487" i="6" s="1"/>
  <c r="A426" i="6"/>
  <c r="C426" i="6" s="1"/>
  <c r="B426" i="6"/>
  <c r="D426" i="6" s="1"/>
  <c r="G426" i="6"/>
  <c r="I426" i="6" s="1"/>
  <c r="H426" i="6"/>
  <c r="J426" i="6" s="1"/>
  <c r="P405" i="6"/>
  <c r="BB405" i="1"/>
  <c r="P455" i="6"/>
  <c r="BB455" i="1"/>
  <c r="P397" i="6"/>
  <c r="BB397" i="1"/>
  <c r="H451" i="6"/>
  <c r="J451" i="6" s="1"/>
  <c r="G451" i="6"/>
  <c r="I451" i="6" s="1"/>
  <c r="B451" i="6"/>
  <c r="D451" i="6" s="1"/>
  <c r="A469" i="6"/>
  <c r="C469" i="6" s="1"/>
  <c r="B469" i="6"/>
  <c r="D469" i="6" s="1"/>
  <c r="G469" i="6"/>
  <c r="I469" i="6" s="1"/>
  <c r="H469" i="6"/>
  <c r="J469" i="6" s="1"/>
  <c r="P469" i="6"/>
  <c r="BB469" i="1"/>
  <c r="P313" i="6"/>
  <c r="BB313" i="1"/>
  <c r="D274" i="1"/>
  <c r="M274" i="1"/>
  <c r="B274" i="1"/>
  <c r="L274" i="1"/>
  <c r="I274" i="1"/>
  <c r="J274" i="1" s="1"/>
  <c r="AW274" i="1" s="1"/>
  <c r="AX274" i="1" s="1"/>
  <c r="C274" i="1"/>
  <c r="K274" i="1"/>
  <c r="BF274" i="1"/>
  <c r="E274" i="1"/>
  <c r="H274" i="1"/>
  <c r="F274" i="1"/>
  <c r="BE274" i="1"/>
  <c r="G274" i="1" s="1"/>
  <c r="M274" i="6"/>
  <c r="P211" i="6"/>
  <c r="BB211" i="1"/>
  <c r="H277" i="6"/>
  <c r="J277" i="6" s="1"/>
  <c r="G277" i="6"/>
  <c r="I277" i="6" s="1"/>
  <c r="A277" i="6"/>
  <c r="C277" i="6" s="1"/>
  <c r="B277" i="6"/>
  <c r="D277" i="6" s="1"/>
  <c r="P433" i="6"/>
  <c r="BB433" i="1"/>
  <c r="P446" i="6"/>
  <c r="BB446" i="1"/>
  <c r="B240" i="6"/>
  <c r="D240" i="6" s="1"/>
  <c r="H240" i="6"/>
  <c r="J240" i="6" s="1"/>
  <c r="G240" i="6"/>
  <c r="I240" i="6" s="1"/>
  <c r="A240" i="6"/>
  <c r="C240" i="6" s="1"/>
  <c r="P240" i="6"/>
  <c r="BB240" i="1"/>
  <c r="P293" i="6"/>
  <c r="BB293" i="1"/>
  <c r="P422" i="6"/>
  <c r="BB422" i="1"/>
  <c r="P428" i="6"/>
  <c r="BB428" i="1"/>
  <c r="G136" i="6"/>
  <c r="I136" i="6" s="1"/>
  <c r="H136" i="6"/>
  <c r="J136" i="6" s="1"/>
  <c r="A136" i="6"/>
  <c r="C136" i="6" s="1"/>
  <c r="B136" i="6"/>
  <c r="D136" i="6" s="1"/>
  <c r="H341" i="6"/>
  <c r="J341" i="6" s="1"/>
  <c r="G341" i="6"/>
  <c r="I341" i="6" s="1"/>
  <c r="A341" i="6"/>
  <c r="C341" i="6" s="1"/>
  <c r="P271" i="6"/>
  <c r="BB271" i="1"/>
  <c r="P218" i="6"/>
  <c r="BB218" i="1"/>
  <c r="K493" i="1"/>
  <c r="H493" i="1"/>
  <c r="L493" i="1"/>
  <c r="M493" i="1"/>
  <c r="I493" i="1"/>
  <c r="J493" i="1" s="1"/>
  <c r="AW493" i="1" s="1"/>
  <c r="AX493" i="1" s="1"/>
  <c r="C493" i="1"/>
  <c r="B493" i="1"/>
  <c r="M493" i="6"/>
  <c r="E493" i="1"/>
  <c r="F493" i="1"/>
  <c r="D493" i="1"/>
  <c r="BE493" i="1"/>
  <c r="G493" i="1" s="1"/>
  <c r="BF493" i="1"/>
  <c r="P176" i="6"/>
  <c r="BB176" i="1"/>
  <c r="I499" i="1"/>
  <c r="J499" i="1" s="1"/>
  <c r="AW499" i="1" s="1"/>
  <c r="AX499" i="1" s="1"/>
  <c r="K499" i="1"/>
  <c r="C499" i="1"/>
  <c r="BE499" i="1"/>
  <c r="G499" i="1" s="1"/>
  <c r="F499" i="1"/>
  <c r="B499" i="1"/>
  <c r="BA499" i="1" s="1"/>
  <c r="BF499" i="1"/>
  <c r="M499" i="1"/>
  <c r="D499" i="1"/>
  <c r="L499" i="1"/>
  <c r="H499" i="1"/>
  <c r="M499" i="6"/>
  <c r="E499" i="1"/>
  <c r="P359" i="6"/>
  <c r="BB359" i="1"/>
  <c r="BE242" i="1"/>
  <c r="G242" i="1" s="1"/>
  <c r="C242" i="1"/>
  <c r="BF242" i="1"/>
  <c r="L242" i="1"/>
  <c r="E242" i="1"/>
  <c r="I242" i="1"/>
  <c r="J242" i="1" s="1"/>
  <c r="AW242" i="1" s="1"/>
  <c r="AX242" i="1" s="1"/>
  <c r="D242" i="1"/>
  <c r="M242" i="6"/>
  <c r="B242" i="1"/>
  <c r="BA242" i="1" s="1"/>
  <c r="F242" i="1"/>
  <c r="H242" i="1"/>
  <c r="M242" i="1"/>
  <c r="K242" i="1"/>
  <c r="BC189" i="1"/>
  <c r="BD189" i="1" s="1"/>
  <c r="C190" i="1"/>
  <c r="E190" i="1"/>
  <c r="F190" i="1"/>
  <c r="D190" i="1"/>
  <c r="BE190" i="1"/>
  <c r="G190" i="1" s="1"/>
  <c r="K190" i="1"/>
  <c r="B190" i="1"/>
  <c r="L190" i="1"/>
  <c r="I190" i="1"/>
  <c r="J190" i="1" s="1"/>
  <c r="AW190" i="1" s="1"/>
  <c r="AX190" i="1" s="1"/>
  <c r="M190" i="6"/>
  <c r="BF190" i="1"/>
  <c r="H190" i="1"/>
  <c r="M190" i="1"/>
  <c r="H500" i="1"/>
  <c r="K500" i="1"/>
  <c r="BE500" i="1"/>
  <c r="G500" i="1" s="1"/>
  <c r="BF500" i="1"/>
  <c r="M500" i="6"/>
  <c r="M500" i="1"/>
  <c r="F500" i="1"/>
  <c r="L500" i="1"/>
  <c r="C500" i="1"/>
  <c r="B500" i="1"/>
  <c r="I500" i="1"/>
  <c r="J500" i="1" s="1"/>
  <c r="AW500" i="1" s="1"/>
  <c r="AX500" i="1" s="1"/>
  <c r="D500" i="1"/>
  <c r="E500" i="1"/>
  <c r="BE152" i="1"/>
  <c r="G152" i="1" s="1"/>
  <c r="K152" i="1"/>
  <c r="BF152" i="1"/>
  <c r="H152" i="1"/>
  <c r="C152" i="1"/>
  <c r="I152" i="1"/>
  <c r="J152" i="1" s="1"/>
  <c r="AW152" i="1" s="1"/>
  <c r="AX152" i="1" s="1"/>
  <c r="L152" i="1"/>
  <c r="D152" i="1"/>
  <c r="B152" i="1"/>
  <c r="BA152" i="1" s="1"/>
  <c r="M152" i="6"/>
  <c r="E152" i="1"/>
  <c r="F152" i="1"/>
  <c r="M152" i="1"/>
  <c r="M291" i="6"/>
  <c r="BE291" i="1"/>
  <c r="G291" i="1" s="1"/>
  <c r="K291" i="1"/>
  <c r="H291" i="1"/>
  <c r="BF291" i="1"/>
  <c r="M291" i="1"/>
  <c r="D291" i="1"/>
  <c r="I291" i="1"/>
  <c r="J291" i="1" s="1"/>
  <c r="AW291" i="1" s="1"/>
  <c r="AX291" i="1" s="1"/>
  <c r="E291" i="1"/>
  <c r="F291" i="1"/>
  <c r="B291" i="1"/>
  <c r="L291" i="1"/>
  <c r="C291" i="1"/>
  <c r="N329" i="6"/>
  <c r="N327" i="6"/>
  <c r="O330" i="6"/>
  <c r="O149" i="6"/>
  <c r="N147" i="6"/>
  <c r="O145" i="6"/>
  <c r="N143" i="6"/>
  <c r="BE503" i="1"/>
  <c r="G503" i="1" s="1"/>
  <c r="K503" i="1"/>
  <c r="BF503" i="1"/>
  <c r="H503" i="1"/>
  <c r="M503" i="1"/>
  <c r="L503" i="1"/>
  <c r="I503" i="1"/>
  <c r="J503" i="1" s="1"/>
  <c r="AW503" i="1" s="1"/>
  <c r="AX503" i="1" s="1"/>
  <c r="E503" i="1"/>
  <c r="F503" i="1"/>
  <c r="D503" i="1"/>
  <c r="B503" i="1"/>
  <c r="C503" i="1"/>
  <c r="BE330" i="1"/>
  <c r="G330" i="1" s="1"/>
  <c r="BF330" i="1"/>
  <c r="L330" i="1"/>
  <c r="F330" i="1"/>
  <c r="M330" i="1"/>
  <c r="D330" i="1"/>
  <c r="C330" i="1"/>
  <c r="B330" i="1"/>
  <c r="E330" i="1"/>
  <c r="I330" i="1"/>
  <c r="J330" i="1" s="1"/>
  <c r="AW330" i="1" s="1"/>
  <c r="AX330" i="1" s="1"/>
  <c r="M330" i="6"/>
  <c r="K330" i="1"/>
  <c r="H330" i="1"/>
  <c r="O129" i="6"/>
  <c r="N130" i="6"/>
  <c r="H498" i="1"/>
  <c r="BE498" i="1"/>
  <c r="G498" i="1" s="1"/>
  <c r="K498" i="1"/>
  <c r="BF498" i="1"/>
  <c r="I498" i="1"/>
  <c r="J498" i="1" s="1"/>
  <c r="AW498" i="1" s="1"/>
  <c r="AX498" i="1" s="1"/>
  <c r="L498" i="1"/>
  <c r="M498" i="1"/>
  <c r="M498" i="6"/>
  <c r="D498" i="1"/>
  <c r="F498" i="1"/>
  <c r="E498" i="1"/>
  <c r="C498" i="1"/>
  <c r="B498" i="1"/>
  <c r="N134" i="6"/>
  <c r="P407" i="6"/>
  <c r="BB407" i="1"/>
  <c r="A212" i="6"/>
  <c r="C212" i="6" s="1"/>
  <c r="H212" i="6"/>
  <c r="J212" i="6" s="1"/>
  <c r="B212" i="6"/>
  <c r="D212" i="6" s="1"/>
  <c r="G212" i="6"/>
  <c r="I212" i="6" s="1"/>
  <c r="P285" i="6"/>
  <c r="BB285" i="1"/>
  <c r="BA439" i="1"/>
  <c r="B452" i="6"/>
  <c r="D452" i="6" s="1"/>
  <c r="H452" i="6"/>
  <c r="J452" i="6" s="1"/>
  <c r="G452" i="6"/>
  <c r="I452" i="6" s="1"/>
  <c r="A452" i="6"/>
  <c r="C452" i="6" s="1"/>
  <c r="BA239" i="1"/>
  <c r="BA208" i="1"/>
  <c r="P485" i="6"/>
  <c r="BB485" i="1"/>
  <c r="B200" i="6"/>
  <c r="D200" i="6" s="1"/>
  <c r="A200" i="6"/>
  <c r="C200" i="6" s="1"/>
  <c r="H200" i="6"/>
  <c r="J200" i="6" s="1"/>
  <c r="G200" i="6"/>
  <c r="I200" i="6" s="1"/>
  <c r="A164" i="6"/>
  <c r="C164" i="6" s="1"/>
  <c r="B164" i="6"/>
  <c r="D164" i="6" s="1"/>
  <c r="H164" i="6"/>
  <c r="J164" i="6" s="1"/>
  <c r="G164" i="6"/>
  <c r="I164" i="6" s="1"/>
  <c r="BA454" i="1"/>
  <c r="G454" i="6"/>
  <c r="I454" i="6" s="1"/>
  <c r="H454" i="6"/>
  <c r="J454" i="6" s="1"/>
  <c r="B454" i="6"/>
  <c r="D454" i="6" s="1"/>
  <c r="H374" i="6"/>
  <c r="J374" i="6" s="1"/>
  <c r="G374" i="6"/>
  <c r="I374" i="6" s="1"/>
  <c r="A374" i="6"/>
  <c r="C374" i="6" s="1"/>
  <c r="BA160" i="1"/>
  <c r="P251" i="6"/>
  <c r="BB251" i="1"/>
  <c r="P488" i="6"/>
  <c r="BB488" i="1"/>
  <c r="G488" i="6"/>
  <c r="I488" i="6" s="1"/>
  <c r="B488" i="6"/>
  <c r="D488" i="6" s="1"/>
  <c r="H488" i="6"/>
  <c r="J488" i="6" s="1"/>
  <c r="A488" i="6"/>
  <c r="C488" i="6" s="1"/>
  <c r="P409" i="6"/>
  <c r="BB409" i="1"/>
  <c r="H409" i="6"/>
  <c r="J409" i="6" s="1"/>
  <c r="A409" i="6"/>
  <c r="C409" i="6" s="1"/>
  <c r="B409" i="6"/>
  <c r="D409" i="6" s="1"/>
  <c r="G409" i="6"/>
  <c r="I409" i="6" s="1"/>
  <c r="A275" i="6"/>
  <c r="H275" i="6"/>
  <c r="J275" i="6" s="1"/>
  <c r="G275" i="6"/>
  <c r="I275" i="6" s="1"/>
  <c r="B275" i="6"/>
  <c r="B150" i="6"/>
  <c r="D150" i="6" s="1"/>
  <c r="A150" i="6"/>
  <c r="C150" i="6" s="1"/>
  <c r="H150" i="6"/>
  <c r="J150" i="6" s="1"/>
  <c r="G150" i="6"/>
  <c r="I150" i="6" s="1"/>
  <c r="P215" i="6"/>
  <c r="BB215" i="1"/>
  <c r="H215" i="6"/>
  <c r="J215" i="6" s="1"/>
  <c r="A215" i="6"/>
  <c r="C215" i="6" s="1"/>
  <c r="B215" i="6"/>
  <c r="D215" i="6" s="1"/>
  <c r="G215" i="6"/>
  <c r="I215" i="6" s="1"/>
  <c r="BC334" i="1"/>
  <c r="BD334" i="1" s="1"/>
  <c r="BC237" i="1"/>
  <c r="BD237" i="1" s="1"/>
  <c r="G466" i="6"/>
  <c r="I466" i="6" s="1"/>
  <c r="H466" i="6"/>
  <c r="J466" i="6" s="1"/>
  <c r="B466" i="6"/>
  <c r="D466" i="6" s="1"/>
  <c r="G434" i="6"/>
  <c r="I434" i="6" s="1"/>
  <c r="H434" i="6"/>
  <c r="J434" i="6" s="1"/>
  <c r="B434" i="6"/>
  <c r="D434" i="6" s="1"/>
  <c r="P465" i="6"/>
  <c r="BB465" i="1"/>
  <c r="P382" i="6"/>
  <c r="BB382" i="1"/>
  <c r="P121" i="6"/>
  <c r="BB121" i="1"/>
  <c r="G121" i="6"/>
  <c r="I121" i="6" s="1"/>
  <c r="A121" i="6"/>
  <c r="C121" i="6" s="1"/>
  <c r="B121" i="6"/>
  <c r="D121" i="6" s="1"/>
  <c r="H121" i="6"/>
  <c r="J121" i="6" s="1"/>
  <c r="BA305" i="1"/>
  <c r="P410" i="6"/>
  <c r="BB410" i="1"/>
  <c r="BC224" i="1"/>
  <c r="BD224" i="1" s="1"/>
  <c r="BA304" i="1"/>
  <c r="M276" i="6"/>
  <c r="BE276" i="1"/>
  <c r="G276" i="1" s="1"/>
  <c r="K276" i="1"/>
  <c r="L276" i="1"/>
  <c r="C276" i="1"/>
  <c r="M276" i="1"/>
  <c r="BF276" i="1"/>
  <c r="I276" i="1"/>
  <c r="J276" i="1" s="1"/>
  <c r="AW276" i="1" s="1"/>
  <c r="AX276" i="1" s="1"/>
  <c r="H276" i="1"/>
  <c r="D276" i="1"/>
  <c r="B276" i="1"/>
  <c r="F276" i="1"/>
  <c r="E276" i="1"/>
  <c r="BF204" i="1"/>
  <c r="M204" i="6"/>
  <c r="F204" i="1"/>
  <c r="I204" i="1"/>
  <c r="J204" i="1" s="1"/>
  <c r="AW204" i="1" s="1"/>
  <c r="AX204" i="1" s="1"/>
  <c r="M204" i="1"/>
  <c r="H204" i="1"/>
  <c r="L204" i="1"/>
  <c r="E204" i="1"/>
  <c r="C204" i="1"/>
  <c r="BE204" i="1"/>
  <c r="G204" i="1" s="1"/>
  <c r="B204" i="1"/>
  <c r="K204" i="1"/>
  <c r="D204" i="1"/>
  <c r="P460" i="6"/>
  <c r="BB460" i="1"/>
  <c r="G346" i="6"/>
  <c r="I346" i="6" s="1"/>
  <c r="H346" i="6"/>
  <c r="J346" i="6" s="1"/>
  <c r="A346" i="6"/>
  <c r="C346" i="6" s="1"/>
  <c r="A223" i="6"/>
  <c r="C223" i="6" s="1"/>
  <c r="G223" i="6"/>
  <c r="I223" i="6" s="1"/>
  <c r="B223" i="6"/>
  <c r="D223" i="6" s="1"/>
  <c r="H223" i="6"/>
  <c r="J223" i="6" s="1"/>
  <c r="G287" i="6"/>
  <c r="I287" i="6" s="1"/>
  <c r="H287" i="6"/>
  <c r="J287" i="6" s="1"/>
  <c r="A287" i="6"/>
  <c r="C287" i="6" s="1"/>
  <c r="H437" i="6"/>
  <c r="J437" i="6" s="1"/>
  <c r="G437" i="6"/>
  <c r="I437" i="6" s="1"/>
  <c r="A437" i="6"/>
  <c r="C437" i="6" s="1"/>
  <c r="H151" i="6"/>
  <c r="J151" i="6" s="1"/>
  <c r="B151" i="6"/>
  <c r="D151" i="6" s="1"/>
  <c r="G151" i="6"/>
  <c r="I151" i="6" s="1"/>
  <c r="A151" i="6"/>
  <c r="C151" i="6" s="1"/>
  <c r="H243" i="6"/>
  <c r="J243" i="6" s="1"/>
  <c r="G243" i="6"/>
  <c r="I243" i="6" s="1"/>
  <c r="B243" i="6"/>
  <c r="D243" i="6" s="1"/>
  <c r="BE241" i="1"/>
  <c r="G241" i="1" s="1"/>
  <c r="K241" i="1"/>
  <c r="BF241" i="1"/>
  <c r="I241" i="1"/>
  <c r="J241" i="1" s="1"/>
  <c r="AW241" i="1" s="1"/>
  <c r="AX241" i="1" s="1"/>
  <c r="M241" i="6"/>
  <c r="E241" i="1"/>
  <c r="D241" i="1"/>
  <c r="L241" i="1"/>
  <c r="C241" i="1"/>
  <c r="B241" i="1"/>
  <c r="M241" i="1"/>
  <c r="H241" i="1"/>
  <c r="F241" i="1"/>
  <c r="H379" i="6"/>
  <c r="J379" i="6" s="1"/>
  <c r="A379" i="6"/>
  <c r="G379" i="6"/>
  <c r="I379" i="6" s="1"/>
  <c r="BA450" i="1"/>
  <c r="A327" i="6"/>
  <c r="C327" i="6" s="1"/>
  <c r="H327" i="6"/>
  <c r="J327" i="6" s="1"/>
  <c r="G327" i="6"/>
  <c r="I327" i="6" s="1"/>
  <c r="B327" i="6"/>
  <c r="D327" i="6" s="1"/>
  <c r="K195" i="1"/>
  <c r="BE195" i="1"/>
  <c r="G195" i="1" s="1"/>
  <c r="L195" i="1"/>
  <c r="D195" i="1"/>
  <c r="BF195" i="1"/>
  <c r="C195" i="1"/>
  <c r="M195" i="1"/>
  <c r="I195" i="1"/>
  <c r="J195" i="1" s="1"/>
  <c r="AW195" i="1" s="1"/>
  <c r="AX195" i="1" s="1"/>
  <c r="M195" i="6"/>
  <c r="H195" i="1"/>
  <c r="F195" i="1"/>
  <c r="B195" i="1"/>
  <c r="E195" i="1"/>
  <c r="G138" i="6"/>
  <c r="I138" i="6" s="1"/>
  <c r="H138" i="6"/>
  <c r="J138" i="6" s="1"/>
  <c r="B138" i="6"/>
  <c r="D138" i="6" s="1"/>
  <c r="G386" i="6"/>
  <c r="I386" i="6" s="1"/>
  <c r="B386" i="6"/>
  <c r="D386" i="6" s="1"/>
  <c r="H386" i="6"/>
  <c r="J386" i="6" s="1"/>
  <c r="P158" i="6"/>
  <c r="BB158" i="1"/>
  <c r="P423" i="6"/>
  <c r="BB423" i="1"/>
  <c r="G423" i="6"/>
  <c r="I423" i="6" s="1"/>
  <c r="H423" i="6"/>
  <c r="J423" i="6" s="1"/>
  <c r="B423" i="6"/>
  <c r="D423" i="6" s="1"/>
  <c r="P490" i="6"/>
  <c r="BB490" i="1"/>
  <c r="H421" i="6"/>
  <c r="J421" i="6" s="1"/>
  <c r="G421" i="6"/>
  <c r="I421" i="6" s="1"/>
  <c r="B421" i="6"/>
  <c r="D421" i="6" s="1"/>
  <c r="P269" i="6"/>
  <c r="BB269" i="1"/>
  <c r="G440" i="6"/>
  <c r="I440" i="6" s="1"/>
  <c r="H440" i="6"/>
  <c r="J440" i="6" s="1"/>
  <c r="B440" i="6"/>
  <c r="D440" i="6" s="1"/>
  <c r="A440" i="6"/>
  <c r="C440" i="6" s="1"/>
  <c r="B468" i="6"/>
  <c r="D468" i="6" s="1"/>
  <c r="A468" i="6"/>
  <c r="C468" i="6" s="1"/>
  <c r="G468" i="6"/>
  <c r="I468" i="6" s="1"/>
  <c r="H468" i="6"/>
  <c r="J468" i="6" s="1"/>
  <c r="P468" i="6"/>
  <c r="BB468" i="1"/>
  <c r="P252" i="6"/>
  <c r="BB252" i="1"/>
  <c r="P378" i="6"/>
  <c r="BB378" i="1"/>
  <c r="BA137" i="1"/>
  <c r="H137" i="6"/>
  <c r="J137" i="6" s="1"/>
  <c r="G137" i="6"/>
  <c r="I137" i="6" s="1"/>
  <c r="B137" i="6"/>
  <c r="D137" i="6" s="1"/>
  <c r="G372" i="6"/>
  <c r="I372" i="6" s="1"/>
  <c r="H372" i="6"/>
  <c r="J372" i="6" s="1"/>
  <c r="A372" i="6"/>
  <c r="C372" i="6" s="1"/>
  <c r="G392" i="6"/>
  <c r="I392" i="6" s="1"/>
  <c r="H392" i="6"/>
  <c r="J392" i="6" s="1"/>
  <c r="A392" i="6"/>
  <c r="C392" i="6" s="1"/>
  <c r="H441" i="6"/>
  <c r="J441" i="6" s="1"/>
  <c r="G441" i="6"/>
  <c r="I441" i="6" s="1"/>
  <c r="A441" i="6"/>
  <c r="C441" i="6" s="1"/>
  <c r="P362" i="6"/>
  <c r="BB362" i="1"/>
  <c r="BC302" i="1"/>
  <c r="BD302" i="1" s="1"/>
  <c r="B303" i="1"/>
  <c r="E303" i="1"/>
  <c r="I303" i="1"/>
  <c r="J303" i="1" s="1"/>
  <c r="AW303" i="1" s="1"/>
  <c r="AX303" i="1" s="1"/>
  <c r="C303" i="1"/>
  <c r="L303" i="1"/>
  <c r="M303" i="1"/>
  <c r="F303" i="1"/>
  <c r="D303" i="1"/>
  <c r="K303" i="1"/>
  <c r="H303" i="1"/>
  <c r="M303" i="6"/>
  <c r="BF303" i="1"/>
  <c r="BE303" i="1"/>
  <c r="G303" i="1" s="1"/>
  <c r="P328" i="6"/>
  <c r="BB328" i="1"/>
  <c r="BC324" i="1"/>
  <c r="BD324" i="1" s="1"/>
  <c r="M325" i="6"/>
  <c r="H325" i="1"/>
  <c r="L325" i="1"/>
  <c r="B325" i="1"/>
  <c r="I325" i="1"/>
  <c r="J325" i="1" s="1"/>
  <c r="AW325" i="1" s="1"/>
  <c r="AX325" i="1" s="1"/>
  <c r="C325" i="1"/>
  <c r="F325" i="1"/>
  <c r="D325" i="1"/>
  <c r="M325" i="1"/>
  <c r="E325" i="1"/>
  <c r="BE325" i="1"/>
  <c r="G325" i="1" s="1"/>
  <c r="BF325" i="1"/>
  <c r="K325" i="1"/>
  <c r="B315" i="6"/>
  <c r="D315" i="6" s="1"/>
  <c r="G315" i="6"/>
  <c r="I315" i="6" s="1"/>
  <c r="H315" i="6"/>
  <c r="J315" i="6" s="1"/>
  <c r="A315" i="6"/>
  <c r="C315" i="6" s="1"/>
  <c r="P315" i="6"/>
  <c r="BB315" i="1"/>
  <c r="G131" i="6"/>
  <c r="I131" i="6" s="1"/>
  <c r="H131" i="6"/>
  <c r="J131" i="6" s="1"/>
  <c r="B131" i="6"/>
  <c r="D131" i="6" s="1"/>
  <c r="P263" i="6"/>
  <c r="BB263" i="1"/>
  <c r="D120" i="1"/>
  <c r="BF120" i="1"/>
  <c r="I120" i="1"/>
  <c r="J120" i="1" s="1"/>
  <c r="AW120" i="1" s="1"/>
  <c r="AX120" i="1" s="1"/>
  <c r="B120" i="1"/>
  <c r="C120" i="1"/>
  <c r="E120" i="1"/>
  <c r="H120" i="1"/>
  <c r="F120" i="1"/>
  <c r="M120" i="6"/>
  <c r="L120" i="1"/>
  <c r="M120" i="1"/>
  <c r="BE120" i="1"/>
  <c r="G120" i="1" s="1"/>
  <c r="K120" i="1"/>
  <c r="BC485" i="1"/>
  <c r="BD485" i="1" s="1"/>
  <c r="P154" i="6"/>
  <c r="BB154" i="1"/>
  <c r="P309" i="6"/>
  <c r="BB309" i="1"/>
  <c r="B347" i="6"/>
  <c r="D347" i="6" s="1"/>
  <c r="H347" i="6"/>
  <c r="J347" i="6" s="1"/>
  <c r="G347" i="6"/>
  <c r="I347" i="6" s="1"/>
  <c r="A347" i="6"/>
  <c r="C347" i="6" s="1"/>
  <c r="BA418" i="1"/>
  <c r="A132" i="6"/>
  <c r="C132" i="6" s="1"/>
  <c r="B132" i="6"/>
  <c r="D132" i="6" s="1"/>
  <c r="H132" i="6"/>
  <c r="J132" i="6" s="1"/>
  <c r="G132" i="6"/>
  <c r="I132" i="6" s="1"/>
  <c r="BA132" i="1"/>
  <c r="BF270" i="1"/>
  <c r="H270" i="1"/>
  <c r="F270" i="1"/>
  <c r="B270" i="1"/>
  <c r="M270" i="1"/>
  <c r="C270" i="1"/>
  <c r="D270" i="1"/>
  <c r="E270" i="1"/>
  <c r="L270" i="1"/>
  <c r="BE270" i="1"/>
  <c r="G270" i="1" s="1"/>
  <c r="M270" i="6"/>
  <c r="I270" i="1"/>
  <c r="J270" i="1" s="1"/>
  <c r="AW270" i="1" s="1"/>
  <c r="AX270" i="1" s="1"/>
  <c r="K270" i="1"/>
  <c r="H216" i="6"/>
  <c r="J216" i="6" s="1"/>
  <c r="A216" i="6"/>
  <c r="C216" i="6" s="1"/>
  <c r="B216" i="6"/>
  <c r="D216" i="6" s="1"/>
  <c r="G216" i="6"/>
  <c r="I216" i="6" s="1"/>
  <c r="P216" i="6"/>
  <c r="BB216" i="1"/>
  <c r="G321" i="6"/>
  <c r="I321" i="6" s="1"/>
  <c r="A321" i="6"/>
  <c r="C321" i="6" s="1"/>
  <c r="B321" i="6"/>
  <c r="D321" i="6" s="1"/>
  <c r="H321" i="6"/>
  <c r="J321" i="6" s="1"/>
  <c r="BA133" i="1"/>
  <c r="BA479" i="1"/>
  <c r="H479" i="6"/>
  <c r="J479" i="6" s="1"/>
  <c r="G479" i="6"/>
  <c r="I479" i="6" s="1"/>
  <c r="A479" i="6"/>
  <c r="C479" i="6" s="1"/>
  <c r="H389" i="6"/>
  <c r="J389" i="6" s="1"/>
  <c r="G389" i="6"/>
  <c r="I389" i="6" s="1"/>
  <c r="A389" i="6"/>
  <c r="C389" i="6" s="1"/>
  <c r="B389" i="6"/>
  <c r="D389" i="6" s="1"/>
  <c r="P445" i="6"/>
  <c r="BB445" i="1"/>
  <c r="A217" i="6"/>
  <c r="C217" i="6" s="1"/>
  <c r="H217" i="6"/>
  <c r="J217" i="6" s="1"/>
  <c r="G217" i="6"/>
  <c r="I217" i="6" s="1"/>
  <c r="B217" i="6"/>
  <c r="D217" i="6" s="1"/>
  <c r="H126" i="6"/>
  <c r="J126" i="6" s="1"/>
  <c r="G126" i="6"/>
  <c r="I126" i="6" s="1"/>
  <c r="A126" i="6"/>
  <c r="C126" i="6" s="1"/>
  <c r="B126" i="6"/>
  <c r="D126" i="6" s="1"/>
  <c r="P393" i="6"/>
  <c r="A399" i="6"/>
  <c r="C399" i="6" s="1"/>
  <c r="P273" i="6"/>
  <c r="BB273" i="1"/>
  <c r="G273" i="6"/>
  <c r="I273" i="6" s="1"/>
  <c r="B273" i="6"/>
  <c r="D273" i="6" s="1"/>
  <c r="A273" i="6"/>
  <c r="C273" i="6" s="1"/>
  <c r="H273" i="6"/>
  <c r="J273" i="6" s="1"/>
  <c r="P472" i="6"/>
  <c r="BB472" i="1"/>
  <c r="BA259" i="1"/>
  <c r="BC473" i="1"/>
  <c r="BD473" i="1" s="1"/>
  <c r="BF474" i="1"/>
  <c r="H474" i="1"/>
  <c r="L474" i="1"/>
  <c r="BE474" i="1"/>
  <c r="G474" i="1" s="1"/>
  <c r="C474" i="1"/>
  <c r="I474" i="1"/>
  <c r="J474" i="1" s="1"/>
  <c r="AW474" i="1" s="1"/>
  <c r="AX474" i="1" s="1"/>
  <c r="M474" i="6"/>
  <c r="K474" i="1"/>
  <c r="E474" i="1"/>
  <c r="D474" i="1"/>
  <c r="B474" i="1"/>
  <c r="M474" i="1"/>
  <c r="F474" i="1"/>
  <c r="BF406" i="1"/>
  <c r="I406" i="1"/>
  <c r="J406" i="1" s="1"/>
  <c r="AW406" i="1" s="1"/>
  <c r="AX406" i="1" s="1"/>
  <c r="E406" i="1"/>
  <c r="D406" i="1"/>
  <c r="M406" i="6"/>
  <c r="M406" i="1"/>
  <c r="F406" i="1"/>
  <c r="B406" i="1"/>
  <c r="L406" i="1"/>
  <c r="C406" i="1"/>
  <c r="BE406" i="1"/>
  <c r="G406" i="1" s="1"/>
  <c r="K406" i="1"/>
  <c r="H406" i="1"/>
  <c r="H209" i="6"/>
  <c r="J209" i="6" s="1"/>
  <c r="G209" i="6"/>
  <c r="I209" i="6" s="1"/>
  <c r="B209" i="6"/>
  <c r="D209" i="6" s="1"/>
  <c r="A209" i="6"/>
  <c r="C209" i="6" s="1"/>
  <c r="BA458" i="1"/>
  <c r="B300" i="6"/>
  <c r="D300" i="6" s="1"/>
  <c r="G300" i="6"/>
  <c r="I300" i="6" s="1"/>
  <c r="A300" i="6"/>
  <c r="C300" i="6" s="1"/>
  <c r="H300" i="6"/>
  <c r="J300" i="6" s="1"/>
  <c r="B306" i="6"/>
  <c r="D306" i="6" s="1"/>
  <c r="H306" i="6"/>
  <c r="J306" i="6" s="1"/>
  <c r="A306" i="6"/>
  <c r="C306" i="6" s="1"/>
  <c r="G306" i="6"/>
  <c r="I306" i="6" s="1"/>
  <c r="P306" i="6"/>
  <c r="BB306" i="1"/>
  <c r="BA336" i="1"/>
  <c r="P268" i="6"/>
  <c r="BB268" i="1"/>
  <c r="G492" i="6"/>
  <c r="I492" i="6" s="1"/>
  <c r="H492" i="6"/>
  <c r="J492" i="6" s="1"/>
  <c r="A492" i="6"/>
  <c r="C492" i="6" s="1"/>
  <c r="B492" i="6"/>
  <c r="D492" i="6" s="1"/>
  <c r="B396" i="6"/>
  <c r="D396" i="6" s="1"/>
  <c r="P118" i="6"/>
  <c r="BB118" i="1"/>
  <c r="N258" i="6"/>
  <c r="A248" i="6"/>
  <c r="H248" i="6"/>
  <c r="J248" i="6" s="1"/>
  <c r="G248" i="6"/>
  <c r="I248" i="6" s="1"/>
  <c r="B248" i="6"/>
  <c r="P480" i="6"/>
  <c r="BB480" i="1"/>
  <c r="BF416" i="1"/>
  <c r="H416" i="1"/>
  <c r="F416" i="1"/>
  <c r="C416" i="1"/>
  <c r="M416" i="1"/>
  <c r="D416" i="1"/>
  <c r="I416" i="1"/>
  <c r="J416" i="1" s="1"/>
  <c r="AW416" i="1" s="1"/>
  <c r="AX416" i="1" s="1"/>
  <c r="E416" i="1"/>
  <c r="B416" i="1"/>
  <c r="BA416" i="1" s="1"/>
  <c r="M416" i="6"/>
  <c r="L416" i="1"/>
  <c r="BE416" i="1"/>
  <c r="G416" i="1" s="1"/>
  <c r="K416" i="1"/>
  <c r="A283" i="6"/>
  <c r="C283" i="6" s="1"/>
  <c r="H283" i="6"/>
  <c r="J283" i="6" s="1"/>
  <c r="B283" i="6"/>
  <c r="D283" i="6" s="1"/>
  <c r="G283" i="6"/>
  <c r="I283" i="6" s="1"/>
  <c r="B266" i="6"/>
  <c r="D266" i="6" s="1"/>
  <c r="H266" i="6"/>
  <c r="J266" i="6" s="1"/>
  <c r="G266" i="6"/>
  <c r="I266" i="6" s="1"/>
  <c r="A266" i="6"/>
  <c r="C266" i="6" s="1"/>
  <c r="BA266" i="1"/>
  <c r="BA417" i="1"/>
  <c r="H203" i="6"/>
  <c r="J203" i="6" s="1"/>
  <c r="G203" i="6"/>
  <c r="I203" i="6" s="1"/>
  <c r="A203" i="6"/>
  <c r="C203" i="6" s="1"/>
  <c r="P442" i="6"/>
  <c r="BB442" i="1"/>
  <c r="BA267" i="1"/>
  <c r="B168" i="6"/>
  <c r="D168" i="6" s="1"/>
  <c r="A168" i="6"/>
  <c r="C168" i="6" s="1"/>
  <c r="G168" i="6"/>
  <c r="I168" i="6" s="1"/>
  <c r="H168" i="6"/>
  <c r="J168" i="6" s="1"/>
  <c r="B349" i="6"/>
  <c r="D349" i="6" s="1"/>
  <c r="D236" i="6"/>
  <c r="H236" i="6"/>
  <c r="J236" i="6" s="1"/>
  <c r="G236" i="6"/>
  <c r="I236" i="6" s="1"/>
  <c r="A236" i="6"/>
  <c r="C236" i="6" s="1"/>
  <c r="BA119" i="1"/>
  <c r="A404" i="6"/>
  <c r="C404" i="6" s="1"/>
  <c r="H404" i="6"/>
  <c r="J404" i="6" s="1"/>
  <c r="G404" i="6"/>
  <c r="I404" i="6" s="1"/>
  <c r="B404" i="6"/>
  <c r="D404" i="6" s="1"/>
  <c r="BA404" i="1"/>
  <c r="BA463" i="1"/>
  <c r="H463" i="6"/>
  <c r="J463" i="6" s="1"/>
  <c r="G463" i="6"/>
  <c r="I463" i="6" s="1"/>
  <c r="A463" i="6"/>
  <c r="C463" i="6" s="1"/>
  <c r="H457" i="6"/>
  <c r="J457" i="6" s="1"/>
  <c r="G457" i="6"/>
  <c r="I457" i="6" s="1"/>
  <c r="A457" i="6"/>
  <c r="C457" i="6" s="1"/>
  <c r="BA431" i="1"/>
  <c r="BA130" i="1"/>
  <c r="G130" i="6"/>
  <c r="I130" i="6" s="1"/>
  <c r="H130" i="6"/>
  <c r="J130" i="6" s="1"/>
  <c r="A130" i="6"/>
  <c r="C130" i="6" s="1"/>
  <c r="BA415" i="1"/>
  <c r="A146" i="6"/>
  <c r="C146" i="6" s="1"/>
  <c r="G146" i="6"/>
  <c r="I146" i="6" s="1"/>
  <c r="B146" i="6"/>
  <c r="D146" i="6" s="1"/>
  <c r="H146" i="6"/>
  <c r="J146" i="6" s="1"/>
  <c r="C279" i="6"/>
  <c r="BE280" i="1"/>
  <c r="G280" i="1" s="1"/>
  <c r="M280" i="6"/>
  <c r="K280" i="1"/>
  <c r="BF280" i="1"/>
  <c r="M280" i="1"/>
  <c r="B280" i="1"/>
  <c r="D280" i="1"/>
  <c r="L280" i="1"/>
  <c r="H280" i="1"/>
  <c r="I280" i="1"/>
  <c r="J280" i="1" s="1"/>
  <c r="AW280" i="1" s="1"/>
  <c r="AX280" i="1" s="1"/>
  <c r="C280" i="1"/>
  <c r="F280" i="1"/>
  <c r="E280" i="1"/>
  <c r="BC273" i="1"/>
  <c r="BD273" i="1" s="1"/>
  <c r="AP313" i="1"/>
  <c r="AQ313" i="1"/>
  <c r="AS313" i="1"/>
  <c r="N322" i="6"/>
  <c r="AO313" i="1"/>
  <c r="L313" i="6"/>
  <c r="AV313" i="1"/>
  <c r="O322" i="6"/>
  <c r="K313" i="6"/>
  <c r="AR313" i="1"/>
  <c r="A314" i="1"/>
  <c r="AU313" i="1"/>
  <c r="AT313" i="1"/>
  <c r="N321" i="6"/>
  <c r="N319" i="6"/>
  <c r="O313" i="6"/>
  <c r="O314" i="6"/>
  <c r="O315" i="6"/>
  <c r="N315" i="6"/>
  <c r="N320" i="6"/>
  <c r="O321" i="6"/>
  <c r="O319" i="6"/>
  <c r="N313" i="6"/>
  <c r="O320" i="6"/>
  <c r="N317" i="6"/>
  <c r="N316" i="6"/>
  <c r="O318" i="6"/>
  <c r="N318" i="6"/>
  <c r="N314" i="6"/>
  <c r="O317" i="6"/>
  <c r="O316" i="6"/>
  <c r="E384" i="1"/>
  <c r="F384" i="1"/>
  <c r="BF384" i="1"/>
  <c r="I384" i="1"/>
  <c r="J384" i="1" s="1"/>
  <c r="AW384" i="1" s="1"/>
  <c r="AX384" i="1" s="1"/>
  <c r="M384" i="1"/>
  <c r="H384" i="1"/>
  <c r="B384" i="1"/>
  <c r="M384" i="6"/>
  <c r="BE384" i="1"/>
  <c r="G384" i="1" s="1"/>
  <c r="C384" i="1"/>
  <c r="L384" i="1"/>
  <c r="D384" i="1"/>
  <c r="K384" i="1"/>
  <c r="A316" i="6"/>
  <c r="C316" i="6" s="1"/>
  <c r="B316" i="6"/>
  <c r="D316" i="6" s="1"/>
  <c r="G316" i="6"/>
  <c r="I316" i="6" s="1"/>
  <c r="H316" i="6"/>
  <c r="J316" i="6" s="1"/>
  <c r="A427" i="6"/>
  <c r="C427" i="6" s="1"/>
  <c r="B427" i="6"/>
  <c r="D427" i="6" s="1"/>
  <c r="H427" i="6"/>
  <c r="J427" i="6" s="1"/>
  <c r="G427" i="6"/>
  <c r="I427" i="6" s="1"/>
  <c r="BA363" i="1"/>
  <c r="H363" i="6"/>
  <c r="J363" i="6" s="1"/>
  <c r="G363" i="6"/>
  <c r="I363" i="6" s="1"/>
  <c r="B363" i="6"/>
  <c r="D363" i="6" s="1"/>
  <c r="G433" i="6"/>
  <c r="I433" i="6" s="1"/>
  <c r="H433" i="6"/>
  <c r="J433" i="6" s="1"/>
  <c r="A433" i="6"/>
  <c r="C433" i="6" s="1"/>
  <c r="B433" i="6"/>
  <c r="D433" i="6" s="1"/>
  <c r="B414" i="6"/>
  <c r="D414" i="6" s="1"/>
  <c r="A414" i="6"/>
  <c r="C414" i="6" s="1"/>
  <c r="G414" i="6"/>
  <c r="I414" i="6" s="1"/>
  <c r="H414" i="6"/>
  <c r="J414" i="6" s="1"/>
  <c r="A302" i="6"/>
  <c r="C302" i="6" s="1"/>
  <c r="G302" i="6"/>
  <c r="I302" i="6" s="1"/>
  <c r="B302" i="6"/>
  <c r="D302" i="6" s="1"/>
  <c r="H302" i="6"/>
  <c r="J302" i="6" s="1"/>
  <c r="G231" i="6"/>
  <c r="I231" i="6" s="1"/>
  <c r="B231" i="6"/>
  <c r="D231" i="6" s="1"/>
  <c r="H231" i="6"/>
  <c r="J231" i="6" s="1"/>
  <c r="A231" i="6"/>
  <c r="C231" i="6" s="1"/>
  <c r="AO248" i="1"/>
  <c r="AV248" i="1"/>
  <c r="L248" i="6"/>
  <c r="AU248" i="1"/>
  <c r="A249" i="1"/>
  <c r="K248" i="6"/>
  <c r="AR248" i="1"/>
  <c r="AQ248" i="1"/>
  <c r="AT248" i="1"/>
  <c r="AS248" i="1"/>
  <c r="AP248" i="1"/>
  <c r="O257" i="6"/>
  <c r="N257" i="6"/>
  <c r="O256" i="6"/>
  <c r="N256" i="6"/>
  <c r="B317" i="6"/>
  <c r="D317" i="6" s="1"/>
  <c r="G317" i="6"/>
  <c r="I317" i="6" s="1"/>
  <c r="A317" i="6"/>
  <c r="C317" i="6" s="1"/>
  <c r="H317" i="6"/>
  <c r="J317" i="6" s="1"/>
  <c r="B428" i="6"/>
  <c r="D428" i="6" s="1"/>
  <c r="P182" i="6"/>
  <c r="BB182" i="1"/>
  <c r="BA307" i="1"/>
  <c r="BA117" i="1"/>
  <c r="BF224" i="1"/>
  <c r="E224" i="1"/>
  <c r="C224" i="1"/>
  <c r="M224" i="6"/>
  <c r="H224" i="1"/>
  <c r="F224" i="1"/>
  <c r="L224" i="1"/>
  <c r="I224" i="1"/>
  <c r="J224" i="1" s="1"/>
  <c r="AW224" i="1" s="1"/>
  <c r="AX224" i="1" s="1"/>
  <c r="D224" i="1"/>
  <c r="B224" i="1"/>
  <c r="M224" i="1"/>
  <c r="BE224" i="1"/>
  <c r="G224" i="1" s="1"/>
  <c r="K224" i="1"/>
  <c r="B341" i="6"/>
  <c r="D341" i="6" s="1"/>
  <c r="P257" i="6"/>
  <c r="BB257" i="1"/>
  <c r="A271" i="6"/>
  <c r="C271" i="6" s="1"/>
  <c r="B481" i="6"/>
  <c r="D481" i="6" s="1"/>
  <c r="A481" i="6"/>
  <c r="C481" i="6" s="1"/>
  <c r="H481" i="6"/>
  <c r="J481" i="6" s="1"/>
  <c r="G481" i="6"/>
  <c r="I481" i="6" s="1"/>
  <c r="BA481" i="1"/>
  <c r="G353" i="6"/>
  <c r="I353" i="6" s="1"/>
  <c r="H353" i="6"/>
  <c r="J353" i="6" s="1"/>
  <c r="A353" i="6"/>
  <c r="C353" i="6" s="1"/>
  <c r="BF187" i="1"/>
  <c r="H187" i="1"/>
  <c r="I187" i="1"/>
  <c r="J187" i="1" s="1"/>
  <c r="AW187" i="1" s="1"/>
  <c r="AX187" i="1" s="1"/>
  <c r="F187" i="1"/>
  <c r="C187" i="1"/>
  <c r="B187" i="1"/>
  <c r="M187" i="1"/>
  <c r="E187" i="1"/>
  <c r="D187" i="1"/>
  <c r="M187" i="6"/>
  <c r="L187" i="1"/>
  <c r="BE187" i="1"/>
  <c r="G187" i="1" s="1"/>
  <c r="K187" i="1"/>
  <c r="K205" i="1"/>
  <c r="BF205" i="1"/>
  <c r="H205" i="1"/>
  <c r="M205" i="1"/>
  <c r="I205" i="1"/>
  <c r="J205" i="1" s="1"/>
  <c r="AW205" i="1" s="1"/>
  <c r="AX205" i="1" s="1"/>
  <c r="B205" i="1"/>
  <c r="L205" i="1"/>
  <c r="M205" i="6"/>
  <c r="BE205" i="1"/>
  <c r="G205" i="1" s="1"/>
  <c r="D205" i="1"/>
  <c r="E205" i="1"/>
  <c r="C205" i="1"/>
  <c r="F205" i="1"/>
  <c r="P373" i="6"/>
  <c r="BB373" i="1"/>
  <c r="N250" i="6"/>
  <c r="BE504" i="1"/>
  <c r="G504" i="1" s="1"/>
  <c r="K504" i="1"/>
  <c r="BF504" i="1"/>
  <c r="I504" i="1"/>
  <c r="J504" i="1" s="1"/>
  <c r="AW504" i="1" s="1"/>
  <c r="AX504" i="1" s="1"/>
  <c r="E504" i="1"/>
  <c r="C504" i="1"/>
  <c r="D504" i="1"/>
  <c r="M504" i="1"/>
  <c r="B504" i="1"/>
  <c r="H504" i="1"/>
  <c r="F504" i="1"/>
  <c r="L504" i="1"/>
  <c r="BC499" i="1"/>
  <c r="BD499" i="1" s="1"/>
  <c r="BE501" i="1"/>
  <c r="G501" i="1" s="1"/>
  <c r="K501" i="1"/>
  <c r="BF501" i="1"/>
  <c r="B501" i="1"/>
  <c r="H501" i="1"/>
  <c r="L501" i="1"/>
  <c r="C501" i="1"/>
  <c r="I501" i="1"/>
  <c r="J501" i="1" s="1"/>
  <c r="AW501" i="1" s="1"/>
  <c r="AX501" i="1" s="1"/>
  <c r="E501" i="1"/>
  <c r="F501" i="1"/>
  <c r="M501" i="1"/>
  <c r="D501" i="1"/>
  <c r="BC290" i="1"/>
  <c r="BD290" i="1" s="1"/>
  <c r="BC494" i="1"/>
  <c r="BD494" i="1" s="1"/>
  <c r="N325" i="6"/>
  <c r="O327" i="6"/>
  <c r="N328" i="6"/>
  <c r="BC321" i="1"/>
  <c r="BD321" i="1" s="1"/>
  <c r="O143" i="6"/>
  <c r="N146" i="6"/>
  <c r="O148" i="6"/>
  <c r="N142" i="6"/>
  <c r="C142" i="1"/>
  <c r="F142" i="1"/>
  <c r="E142" i="1"/>
  <c r="D142" i="1"/>
  <c r="B142" i="1"/>
  <c r="BA142" i="1" s="1"/>
  <c r="BE142" i="1"/>
  <c r="G142" i="1" s="1"/>
  <c r="K142" i="1"/>
  <c r="BF142" i="1"/>
  <c r="I142" i="1"/>
  <c r="J142" i="1" s="1"/>
  <c r="AW142" i="1" s="1"/>
  <c r="AX142" i="1" s="1"/>
  <c r="H142" i="1"/>
  <c r="M142" i="1"/>
  <c r="L142" i="1"/>
  <c r="M142" i="6"/>
  <c r="N247" i="6"/>
  <c r="BC329" i="1"/>
  <c r="BD329" i="1" s="1"/>
  <c r="BC122" i="1"/>
  <c r="BD122" i="1" s="1"/>
  <c r="BC504" i="1"/>
  <c r="BC126" i="1"/>
  <c r="BD126" i="1" s="1"/>
  <c r="BE502" i="1"/>
  <c r="G502" i="1" s="1"/>
  <c r="K502" i="1"/>
  <c r="BF502" i="1"/>
  <c r="E502" i="1"/>
  <c r="H502" i="1"/>
  <c r="L502" i="1"/>
  <c r="B502" i="1"/>
  <c r="I502" i="1"/>
  <c r="J502" i="1" s="1"/>
  <c r="AW502" i="1" s="1"/>
  <c r="AX502" i="1" s="1"/>
  <c r="F502" i="1"/>
  <c r="C502" i="1"/>
  <c r="D502" i="1"/>
  <c r="M502" i="1"/>
  <c r="P354" i="6"/>
  <c r="BB354" i="1"/>
  <c r="B354" i="6"/>
  <c r="D354" i="6" s="1"/>
  <c r="G354" i="6"/>
  <c r="I354" i="6" s="1"/>
  <c r="H354" i="6"/>
  <c r="J354" i="6" s="1"/>
  <c r="A338" i="6"/>
  <c r="C338" i="6" s="1"/>
  <c r="B338" i="6"/>
  <c r="D338" i="6" s="1"/>
  <c r="G338" i="6"/>
  <c r="I338" i="6" s="1"/>
  <c r="H338" i="6"/>
  <c r="J338" i="6" s="1"/>
  <c r="P212" i="6"/>
  <c r="BB212" i="1"/>
  <c r="H407" i="6"/>
  <c r="J407" i="6" s="1"/>
  <c r="G407" i="6"/>
  <c r="I407" i="6" s="1"/>
  <c r="B407" i="6"/>
  <c r="D407" i="6" s="1"/>
  <c r="BA201" i="1"/>
  <c r="G208" i="6"/>
  <c r="I208" i="6" s="1"/>
  <c r="H208" i="6"/>
  <c r="J208" i="6" s="1"/>
  <c r="B208" i="6"/>
  <c r="D208" i="6" s="1"/>
  <c r="BA164" i="1"/>
  <c r="BA374" i="1"/>
  <c r="H436" i="6"/>
  <c r="J436" i="6" s="1"/>
  <c r="G436" i="6"/>
  <c r="I436" i="6" s="1"/>
  <c r="A436" i="6"/>
  <c r="C436" i="6" s="1"/>
  <c r="G160" i="6"/>
  <c r="I160" i="6" s="1"/>
  <c r="A160" i="6"/>
  <c r="C160" i="6" s="1"/>
  <c r="H160" i="6"/>
  <c r="J160" i="6" s="1"/>
  <c r="B160" i="6"/>
  <c r="D160" i="6" s="1"/>
  <c r="BA367" i="1"/>
  <c r="H367" i="6"/>
  <c r="J367" i="6" s="1"/>
  <c r="G367" i="6"/>
  <c r="I367" i="6" s="1"/>
  <c r="B367" i="6"/>
  <c r="D367" i="6" s="1"/>
  <c r="BA178" i="1"/>
  <c r="G178" i="6"/>
  <c r="I178" i="6" s="1"/>
  <c r="B178" i="6"/>
  <c r="D178" i="6" s="1"/>
  <c r="H178" i="6"/>
  <c r="J178" i="6" s="1"/>
  <c r="A178" i="6"/>
  <c r="C178" i="6" s="1"/>
  <c r="P476" i="6"/>
  <c r="BB476" i="1"/>
  <c r="H476" i="6"/>
  <c r="J476" i="6" s="1"/>
  <c r="G476" i="6"/>
  <c r="I476" i="6" s="1"/>
  <c r="B476" i="6"/>
  <c r="D476" i="6" s="1"/>
  <c r="H444" i="6"/>
  <c r="J444" i="6" s="1"/>
  <c r="G444" i="6"/>
  <c r="I444" i="6" s="1"/>
  <c r="A444" i="6"/>
  <c r="C444" i="6" s="1"/>
  <c r="BA332" i="1"/>
  <c r="H332" i="6"/>
  <c r="J332" i="6" s="1"/>
  <c r="G332" i="6"/>
  <c r="I332" i="6" s="1"/>
  <c r="B332" i="6"/>
  <c r="D332" i="6" s="1"/>
  <c r="A332" i="6"/>
  <c r="C332" i="6" s="1"/>
  <c r="BA429" i="1"/>
  <c r="H173" i="6"/>
  <c r="J173" i="6" s="1"/>
  <c r="G173" i="6"/>
  <c r="I173" i="6" s="1"/>
  <c r="A173" i="6"/>
  <c r="C173" i="6" s="1"/>
  <c r="A466" i="6"/>
  <c r="C466" i="6" s="1"/>
  <c r="A434" i="6"/>
  <c r="C434" i="6" s="1"/>
  <c r="B465" i="6"/>
  <c r="D465" i="6" s="1"/>
  <c r="H465" i="6"/>
  <c r="J465" i="6" s="1"/>
  <c r="G465" i="6"/>
  <c r="I465" i="6" s="1"/>
  <c r="A465" i="6"/>
  <c r="C465" i="6" s="1"/>
  <c r="A364" i="6"/>
  <c r="C364" i="6" s="1"/>
  <c r="B364" i="6"/>
  <c r="D364" i="6" s="1"/>
  <c r="H364" i="6"/>
  <c r="J364" i="6" s="1"/>
  <c r="G364" i="6"/>
  <c r="I364" i="6" s="1"/>
  <c r="B264" i="6"/>
  <c r="D264" i="6" s="1"/>
  <c r="BA264" i="1"/>
  <c r="BA324" i="1"/>
  <c r="BA470" i="1"/>
  <c r="G305" i="6"/>
  <c r="I305" i="6" s="1"/>
  <c r="A305" i="6"/>
  <c r="C305" i="6" s="1"/>
  <c r="B305" i="6"/>
  <c r="D305" i="6" s="1"/>
  <c r="H305" i="6"/>
  <c r="J305" i="6" s="1"/>
  <c r="BF189" i="1"/>
  <c r="I189" i="1"/>
  <c r="J189" i="1" s="1"/>
  <c r="AW189" i="1" s="1"/>
  <c r="AX189" i="1" s="1"/>
  <c r="M189" i="6"/>
  <c r="M189" i="1"/>
  <c r="L189" i="1"/>
  <c r="E189" i="1"/>
  <c r="BE189" i="1"/>
  <c r="G189" i="1" s="1"/>
  <c r="F189" i="1"/>
  <c r="K189" i="1"/>
  <c r="C189" i="1"/>
  <c r="H189" i="1"/>
  <c r="B189" i="1"/>
  <c r="D189" i="1"/>
  <c r="AT142" i="1"/>
  <c r="AV142" i="1"/>
  <c r="AU142" i="1"/>
  <c r="AP142" i="1"/>
  <c r="AO142" i="1"/>
  <c r="AS142" i="1"/>
  <c r="AR142" i="1"/>
  <c r="AQ142" i="1"/>
  <c r="A143" i="1"/>
  <c r="K142" i="6"/>
  <c r="L142" i="6"/>
  <c r="O151" i="6"/>
  <c r="N151" i="6"/>
  <c r="D275" i="6"/>
  <c r="C275" i="6"/>
  <c r="BA135" i="1"/>
  <c r="H298" i="1"/>
  <c r="K298" i="1"/>
  <c r="L298" i="1"/>
  <c r="B298" i="1"/>
  <c r="C298" i="1"/>
  <c r="BF298" i="1"/>
  <c r="D298" i="1"/>
  <c r="BE298" i="1"/>
  <c r="G298" i="1" s="1"/>
  <c r="F298" i="1"/>
  <c r="I298" i="1"/>
  <c r="J298" i="1" s="1"/>
  <c r="AW298" i="1" s="1"/>
  <c r="AX298" i="1" s="1"/>
  <c r="M298" i="6"/>
  <c r="E298" i="1"/>
  <c r="M298" i="1"/>
  <c r="BA320" i="1"/>
  <c r="B346" i="6"/>
  <c r="D346" i="6" s="1"/>
  <c r="BA207" i="1"/>
  <c r="BA287" i="1"/>
  <c r="BF260" i="1"/>
  <c r="I260" i="1"/>
  <c r="J260" i="1" s="1"/>
  <c r="AW260" i="1" s="1"/>
  <c r="AX260" i="1" s="1"/>
  <c r="F260" i="1"/>
  <c r="M260" i="6"/>
  <c r="D260" i="1"/>
  <c r="B260" i="1"/>
  <c r="E260" i="1"/>
  <c r="M260" i="1"/>
  <c r="H260" i="1"/>
  <c r="C260" i="1"/>
  <c r="L260" i="1"/>
  <c r="BE260" i="1"/>
  <c r="G260" i="1" s="1"/>
  <c r="K260" i="1"/>
  <c r="G233" i="6"/>
  <c r="I233" i="6" s="1"/>
  <c r="H233" i="6"/>
  <c r="J233" i="6" s="1"/>
  <c r="A233" i="6"/>
  <c r="C233" i="6" s="1"/>
  <c r="B233" i="6"/>
  <c r="D233" i="6" s="1"/>
  <c r="H255" i="6"/>
  <c r="J255" i="6" s="1"/>
  <c r="G255" i="6"/>
  <c r="I255" i="6" s="1"/>
  <c r="B255" i="6"/>
  <c r="D255" i="6" s="1"/>
  <c r="H450" i="6"/>
  <c r="J450" i="6" s="1"/>
  <c r="G450" i="6"/>
  <c r="I450" i="6" s="1"/>
  <c r="A450" i="6"/>
  <c r="C450" i="6" s="1"/>
  <c r="BC194" i="1"/>
  <c r="BD194" i="1" s="1"/>
  <c r="A265" i="6"/>
  <c r="C265" i="6" s="1"/>
  <c r="G265" i="6"/>
  <c r="I265" i="6" s="1"/>
  <c r="B265" i="6"/>
  <c r="D265" i="6" s="1"/>
  <c r="H265" i="6"/>
  <c r="J265" i="6" s="1"/>
  <c r="BC437" i="1"/>
  <c r="BD437" i="1" s="1"/>
  <c r="D153" i="1"/>
  <c r="K153" i="1"/>
  <c r="BE153" i="1"/>
  <c r="G153" i="1" s="1"/>
  <c r="E153" i="1"/>
  <c r="B153" i="1"/>
  <c r="BF153" i="1"/>
  <c r="M153" i="1"/>
  <c r="F153" i="1"/>
  <c r="L153" i="1"/>
  <c r="H153" i="1"/>
  <c r="C153" i="1"/>
  <c r="I153" i="1"/>
  <c r="J153" i="1" s="1"/>
  <c r="AW153" i="1" s="1"/>
  <c r="AX153" i="1" s="1"/>
  <c r="M153" i="6"/>
  <c r="BC190" i="1"/>
  <c r="BD190" i="1" s="1"/>
  <c r="BA386" i="1"/>
  <c r="A386" i="6"/>
  <c r="C386" i="6" s="1"/>
  <c r="BA141" i="1"/>
  <c r="BA424" i="1"/>
  <c r="BA210" i="1"/>
  <c r="BA413" i="1"/>
  <c r="H381" i="6"/>
  <c r="J381" i="6" s="1"/>
  <c r="G381" i="6"/>
  <c r="I381" i="6" s="1"/>
  <c r="A381" i="6"/>
  <c r="C381" i="6" s="1"/>
  <c r="BA230" i="1"/>
  <c r="G230" i="6"/>
  <c r="I230" i="6" s="1"/>
  <c r="A230" i="6"/>
  <c r="C230" i="6" s="1"/>
  <c r="B230" i="6"/>
  <c r="D230" i="6" s="1"/>
  <c r="H230" i="6"/>
  <c r="J230" i="6" s="1"/>
  <c r="A378" i="6"/>
  <c r="C378" i="6" s="1"/>
  <c r="BA376" i="1"/>
  <c r="BA372" i="1"/>
  <c r="B244" i="6"/>
  <c r="BA456" i="1"/>
  <c r="B392" i="6"/>
  <c r="D392" i="6" s="1"/>
  <c r="BA441" i="1"/>
  <c r="BA484" i="1"/>
  <c r="G484" i="6"/>
  <c r="I484" i="6" s="1"/>
  <c r="H484" i="6"/>
  <c r="J484" i="6" s="1"/>
  <c r="B484" i="6"/>
  <c r="D484" i="6" s="1"/>
  <c r="BF161" i="1"/>
  <c r="H161" i="1"/>
  <c r="D161" i="1"/>
  <c r="C161" i="1"/>
  <c r="I161" i="1"/>
  <c r="J161" i="1" s="1"/>
  <c r="AW161" i="1" s="1"/>
  <c r="AX161" i="1" s="1"/>
  <c r="E161" i="1"/>
  <c r="M161" i="6"/>
  <c r="B161" i="1"/>
  <c r="BA161" i="1" s="1"/>
  <c r="L161" i="1"/>
  <c r="F161" i="1"/>
  <c r="M161" i="1"/>
  <c r="BE161" i="1"/>
  <c r="G161" i="1" s="1"/>
  <c r="K161" i="1"/>
  <c r="B403" i="6"/>
  <c r="D403" i="6" s="1"/>
  <c r="G403" i="6"/>
  <c r="I403" i="6" s="1"/>
  <c r="A403" i="6"/>
  <c r="C403" i="6" s="1"/>
  <c r="H403" i="6"/>
  <c r="J403" i="6" s="1"/>
  <c r="A139" i="6"/>
  <c r="C139" i="6" s="1"/>
  <c r="H163" i="6"/>
  <c r="J163" i="6" s="1"/>
  <c r="A163" i="6"/>
  <c r="C163" i="6" s="1"/>
  <c r="G163" i="6"/>
  <c r="I163" i="6" s="1"/>
  <c r="B163" i="6"/>
  <c r="D163" i="6" s="1"/>
  <c r="BA357" i="1"/>
  <c r="P402" i="6"/>
  <c r="BB402" i="1"/>
  <c r="P166" i="6"/>
  <c r="BB166" i="1"/>
  <c r="P157" i="6"/>
  <c r="BB157" i="1"/>
  <c r="A131" i="6"/>
  <c r="C131" i="6" s="1"/>
  <c r="B263" i="6"/>
  <c r="D263" i="6" s="1"/>
  <c r="H263" i="6"/>
  <c r="J263" i="6" s="1"/>
  <c r="G263" i="6"/>
  <c r="I263" i="6" s="1"/>
  <c r="A263" i="6"/>
  <c r="C263" i="6" s="1"/>
  <c r="BC246" i="1"/>
  <c r="BD246" i="1" s="1"/>
  <c r="L486" i="1"/>
  <c r="C486" i="1"/>
  <c r="D486" i="1"/>
  <c r="I486" i="1"/>
  <c r="J486" i="1" s="1"/>
  <c r="AW486" i="1" s="1"/>
  <c r="AX486" i="1" s="1"/>
  <c r="B486" i="1"/>
  <c r="M486" i="6"/>
  <c r="M486" i="1"/>
  <c r="E486" i="1"/>
  <c r="H486" i="1"/>
  <c r="BF486" i="1"/>
  <c r="BE486" i="1"/>
  <c r="G486" i="1" s="1"/>
  <c r="F486" i="1"/>
  <c r="K486" i="1"/>
  <c r="P432" i="6"/>
  <c r="BB432" i="1"/>
  <c r="B309" i="6"/>
  <c r="D309" i="6" s="1"/>
  <c r="A309" i="6"/>
  <c r="C309" i="6" s="1"/>
  <c r="G309" i="6"/>
  <c r="I309" i="6" s="1"/>
  <c r="H309" i="6"/>
  <c r="J309" i="6" s="1"/>
  <c r="G179" i="6"/>
  <c r="I179" i="6" s="1"/>
  <c r="B179" i="6"/>
  <c r="D179" i="6" s="1"/>
  <c r="H179" i="6"/>
  <c r="J179" i="6" s="1"/>
  <c r="A179" i="6"/>
  <c r="C179" i="6" s="1"/>
  <c r="BA179" i="1"/>
  <c r="A475" i="6"/>
  <c r="C475" i="6" s="1"/>
  <c r="G475" i="6"/>
  <c r="I475" i="6" s="1"/>
  <c r="B475" i="6"/>
  <c r="D475" i="6" s="1"/>
  <c r="H475" i="6"/>
  <c r="J475" i="6" s="1"/>
  <c r="BA443" i="1"/>
  <c r="G443" i="6"/>
  <c r="I443" i="6" s="1"/>
  <c r="H443" i="6"/>
  <c r="J443" i="6" s="1"/>
  <c r="A443" i="6"/>
  <c r="C443" i="6" s="1"/>
  <c r="P347" i="6"/>
  <c r="BB347" i="1"/>
  <c r="A482" i="6"/>
  <c r="C482" i="6" s="1"/>
  <c r="H482" i="6"/>
  <c r="J482" i="6" s="1"/>
  <c r="G482" i="6"/>
  <c r="I482" i="6" s="1"/>
  <c r="BC205" i="1"/>
  <c r="BD205" i="1" s="1"/>
  <c r="BA449" i="1"/>
  <c r="G449" i="6"/>
  <c r="I449" i="6" s="1"/>
  <c r="H449" i="6"/>
  <c r="J449" i="6" s="1"/>
  <c r="A449" i="6"/>
  <c r="C449" i="6" s="1"/>
  <c r="B449" i="6"/>
  <c r="D449" i="6" s="1"/>
  <c r="BA165" i="1"/>
  <c r="A331" i="6"/>
  <c r="C331" i="6" s="1"/>
  <c r="G331" i="6"/>
  <c r="I331" i="6" s="1"/>
  <c r="H331" i="6"/>
  <c r="J331" i="6" s="1"/>
  <c r="B331" i="6"/>
  <c r="D331" i="6" s="1"/>
  <c r="BA213" i="1"/>
  <c r="B213" i="6"/>
  <c r="D213" i="6" s="1"/>
  <c r="H213" i="6"/>
  <c r="J213" i="6" s="1"/>
  <c r="A213" i="6"/>
  <c r="C213" i="6" s="1"/>
  <c r="G213" i="6"/>
  <c r="I213" i="6" s="1"/>
  <c r="C288" i="6"/>
  <c r="H133" i="6"/>
  <c r="J133" i="6" s="1"/>
  <c r="B133" i="6"/>
  <c r="D133" i="6" s="1"/>
  <c r="G133" i="6"/>
  <c r="I133" i="6" s="1"/>
  <c r="A133" i="6"/>
  <c r="C133" i="6" s="1"/>
  <c r="A360" i="6"/>
  <c r="C360" i="6" s="1"/>
  <c r="B360" i="6"/>
  <c r="D360" i="6" s="1"/>
  <c r="H360" i="6"/>
  <c r="J360" i="6" s="1"/>
  <c r="G360" i="6"/>
  <c r="I360" i="6" s="1"/>
  <c r="BA360" i="1"/>
  <c r="H383" i="6"/>
  <c r="J383" i="6" s="1"/>
  <c r="G383" i="6"/>
  <c r="I383" i="6" s="1"/>
  <c r="A383" i="6"/>
  <c r="C383" i="6" s="1"/>
  <c r="BA453" i="1"/>
  <c r="H197" i="6"/>
  <c r="J197" i="6" s="1"/>
  <c r="G197" i="6"/>
  <c r="I197" i="6" s="1"/>
  <c r="B197" i="6"/>
  <c r="D197" i="6" s="1"/>
  <c r="A197" i="6"/>
  <c r="C197" i="6" s="1"/>
  <c r="G226" i="6"/>
  <c r="I226" i="6" s="1"/>
  <c r="A226" i="6"/>
  <c r="C226" i="6" s="1"/>
  <c r="H226" i="6"/>
  <c r="J226" i="6" s="1"/>
  <c r="B226" i="6"/>
  <c r="D226" i="6" s="1"/>
  <c r="B340" i="6"/>
  <c r="D340" i="6" s="1"/>
  <c r="H340" i="6"/>
  <c r="J340" i="6" s="1"/>
  <c r="G340" i="6"/>
  <c r="I340" i="6" s="1"/>
  <c r="P174" i="6"/>
  <c r="BB174" i="1"/>
  <c r="P222" i="6"/>
  <c r="BB222" i="1"/>
  <c r="BA342" i="1"/>
  <c r="B420" i="6"/>
  <c r="D420" i="6" s="1"/>
  <c r="G259" i="6"/>
  <c r="I259" i="6" s="1"/>
  <c r="A259" i="6"/>
  <c r="C259" i="6" s="1"/>
  <c r="B259" i="6"/>
  <c r="D259" i="6" s="1"/>
  <c r="H259" i="6"/>
  <c r="J259" i="6" s="1"/>
  <c r="BA219" i="1"/>
  <c r="G412" i="6"/>
  <c r="I412" i="6" s="1"/>
  <c r="H412" i="6"/>
  <c r="J412" i="6" s="1"/>
  <c r="A412" i="6"/>
  <c r="C412" i="6" s="1"/>
  <c r="B412" i="6"/>
  <c r="D412" i="6" s="1"/>
  <c r="BA145" i="1"/>
  <c r="H145" i="6"/>
  <c r="J145" i="6" s="1"/>
  <c r="G145" i="6"/>
  <c r="I145" i="6" s="1"/>
  <c r="A145" i="6"/>
  <c r="C145" i="6" s="1"/>
  <c r="BC197" i="1"/>
  <c r="BD197" i="1" s="1"/>
  <c r="K448" i="1"/>
  <c r="BE448" i="1"/>
  <c r="G448" i="1" s="1"/>
  <c r="D448" i="1"/>
  <c r="M448" i="1"/>
  <c r="BF448" i="1"/>
  <c r="I448" i="1"/>
  <c r="J448" i="1" s="1"/>
  <c r="AW448" i="1" s="1"/>
  <c r="AX448" i="1" s="1"/>
  <c r="L448" i="1"/>
  <c r="H448" i="1"/>
  <c r="F448" i="1"/>
  <c r="B448" i="6" s="1"/>
  <c r="D448" i="6" s="1"/>
  <c r="C448" i="1"/>
  <c r="M448" i="6"/>
  <c r="B448" i="1"/>
  <c r="E448" i="1"/>
  <c r="BA297" i="1"/>
  <c r="BA401" i="1"/>
  <c r="B134" i="6"/>
  <c r="D134" i="6" s="1"/>
  <c r="H134" i="6"/>
  <c r="J134" i="6" s="1"/>
  <c r="G134" i="6"/>
  <c r="I134" i="6" s="1"/>
  <c r="A134" i="6"/>
  <c r="C134" i="6" s="1"/>
  <c r="G228" i="6"/>
  <c r="I228" i="6" s="1"/>
  <c r="H228" i="6"/>
  <c r="J228" i="6" s="1"/>
  <c r="B228" i="6"/>
  <c r="D228" i="6" s="1"/>
  <c r="A228" i="6"/>
  <c r="C228" i="6" s="1"/>
  <c r="BA129" i="1"/>
  <c r="A336" i="6"/>
  <c r="C336" i="6" s="1"/>
  <c r="P235" i="6"/>
  <c r="BB235" i="1"/>
  <c r="B235" i="6"/>
  <c r="D235" i="6" s="1"/>
  <c r="BA396" i="1"/>
  <c r="P171" i="6"/>
  <c r="BB171" i="1"/>
  <c r="BC328" i="1"/>
  <c r="BD328" i="1" s="1"/>
  <c r="M329" i="6"/>
  <c r="C329" i="1"/>
  <c r="F329" i="1"/>
  <c r="D329" i="1"/>
  <c r="H329" i="1"/>
  <c r="L329" i="1"/>
  <c r="B329" i="1"/>
  <c r="I329" i="1"/>
  <c r="J329" i="1" s="1"/>
  <c r="AW329" i="1" s="1"/>
  <c r="AX329" i="1" s="1"/>
  <c r="E329" i="1"/>
  <c r="M329" i="1"/>
  <c r="K329" i="1"/>
  <c r="BE329" i="1"/>
  <c r="G329" i="1" s="1"/>
  <c r="BF329" i="1"/>
  <c r="B188" i="6"/>
  <c r="D188" i="6" s="1"/>
  <c r="H188" i="6"/>
  <c r="J188" i="6" s="1"/>
  <c r="G188" i="6"/>
  <c r="I188" i="6" s="1"/>
  <c r="A188" i="6"/>
  <c r="C188" i="6" s="1"/>
  <c r="BA248" i="1"/>
  <c r="BC415" i="1"/>
  <c r="BD415" i="1" s="1"/>
  <c r="BF380" i="1"/>
  <c r="I380" i="1"/>
  <c r="J380" i="1" s="1"/>
  <c r="AW380" i="1" s="1"/>
  <c r="AX380" i="1" s="1"/>
  <c r="D380" i="1"/>
  <c r="L380" i="1"/>
  <c r="M380" i="6"/>
  <c r="E380" i="1"/>
  <c r="F380" i="1"/>
  <c r="C380" i="1"/>
  <c r="M380" i="1"/>
  <c r="B380" i="1"/>
  <c r="BE380" i="1"/>
  <c r="G380" i="1" s="1"/>
  <c r="K380" i="1"/>
  <c r="H380" i="1"/>
  <c r="B417" i="6"/>
  <c r="D417" i="6" s="1"/>
  <c r="H417" i="6"/>
  <c r="J417" i="6" s="1"/>
  <c r="G417" i="6"/>
  <c r="I417" i="6" s="1"/>
  <c r="A417" i="6"/>
  <c r="C417" i="6" s="1"/>
  <c r="H385" i="6"/>
  <c r="J385" i="6" s="1"/>
  <c r="G385" i="6"/>
  <c r="I385" i="6" s="1"/>
  <c r="A385" i="6"/>
  <c r="C385" i="6" s="1"/>
  <c r="B385" i="6"/>
  <c r="D385" i="6" s="1"/>
  <c r="B312" i="6"/>
  <c r="D312" i="6" s="1"/>
  <c r="A312" i="6"/>
  <c r="C312" i="6" s="1"/>
  <c r="H312" i="6"/>
  <c r="J312" i="6" s="1"/>
  <c r="G312" i="6"/>
  <c r="I312" i="6" s="1"/>
  <c r="H462" i="6"/>
  <c r="J462" i="6" s="1"/>
  <c r="G462" i="6"/>
  <c r="I462" i="6" s="1"/>
  <c r="A462" i="6"/>
  <c r="C462" i="6" s="1"/>
  <c r="BA430" i="1"/>
  <c r="P203" i="6"/>
  <c r="BB203" i="1"/>
  <c r="B203" i="6"/>
  <c r="D203" i="6" s="1"/>
  <c r="G185" i="6"/>
  <c r="I185" i="6" s="1"/>
  <c r="A185" i="6"/>
  <c r="C185" i="6" s="1"/>
  <c r="B185" i="6"/>
  <c r="D185" i="6" s="1"/>
  <c r="H185" i="6"/>
  <c r="J185" i="6" s="1"/>
  <c r="G350" i="6"/>
  <c r="I350" i="6" s="1"/>
  <c r="H350" i="6"/>
  <c r="J350" i="6" s="1"/>
  <c r="A350" i="6"/>
  <c r="C350" i="6" s="1"/>
  <c r="BA349" i="1"/>
  <c r="BA473" i="1"/>
  <c r="G473" i="6"/>
  <c r="I473" i="6" s="1"/>
  <c r="H473" i="6"/>
  <c r="J473" i="6" s="1"/>
  <c r="A473" i="6"/>
  <c r="C473" i="6" s="1"/>
  <c r="H119" i="6"/>
  <c r="J119" i="6" s="1"/>
  <c r="G119" i="6"/>
  <c r="I119" i="6" s="1"/>
  <c r="A119" i="6"/>
  <c r="C119" i="6" s="1"/>
  <c r="B119" i="6"/>
  <c r="D119" i="6" s="1"/>
  <c r="P337" i="6"/>
  <c r="BB337" i="1"/>
  <c r="H471" i="6"/>
  <c r="J471" i="6" s="1"/>
  <c r="G471" i="6"/>
  <c r="I471" i="6" s="1"/>
  <c r="A471" i="6"/>
  <c r="C471" i="6" s="1"/>
  <c r="B477" i="6"/>
  <c r="D477" i="6" s="1"/>
  <c r="H387" i="6"/>
  <c r="J387" i="6" s="1"/>
  <c r="G387" i="6"/>
  <c r="I387" i="6" s="1"/>
  <c r="A387" i="6"/>
  <c r="C387" i="6" s="1"/>
  <c r="B387" i="6"/>
  <c r="D387" i="6" s="1"/>
  <c r="BA159" i="1"/>
  <c r="H405" i="6"/>
  <c r="J405" i="6" s="1"/>
  <c r="G405" i="6"/>
  <c r="I405" i="6" s="1"/>
  <c r="B405" i="6"/>
  <c r="D405" i="6" s="1"/>
  <c r="A405" i="6"/>
  <c r="C405" i="6" s="1"/>
  <c r="A397" i="6"/>
  <c r="C397" i="6" s="1"/>
  <c r="P451" i="6"/>
  <c r="BB451" i="1"/>
  <c r="D415" i="6"/>
  <c r="G415" i="6"/>
  <c r="I415" i="6" s="1"/>
  <c r="H415" i="6"/>
  <c r="J415" i="6" s="1"/>
  <c r="A415" i="6"/>
  <c r="C415" i="6" s="1"/>
  <c r="BA234" i="1"/>
  <c r="BE348" i="1"/>
  <c r="G348" i="1" s="1"/>
  <c r="M348" i="6"/>
  <c r="I348" i="1"/>
  <c r="J348" i="1" s="1"/>
  <c r="AW348" i="1" s="1"/>
  <c r="AX348" i="1" s="1"/>
  <c r="E348" i="1"/>
  <c r="M348" i="1"/>
  <c r="F348" i="1"/>
  <c r="K348" i="1"/>
  <c r="BF348" i="1"/>
  <c r="D348" i="1"/>
  <c r="H348" i="1"/>
  <c r="L348" i="1"/>
  <c r="B348" i="1"/>
  <c r="C348" i="1"/>
  <c r="P146" i="6"/>
  <c r="BB146" i="1"/>
  <c r="BF290" i="1"/>
  <c r="I290" i="1"/>
  <c r="J290" i="1" s="1"/>
  <c r="AW290" i="1" s="1"/>
  <c r="AX290" i="1" s="1"/>
  <c r="C290" i="1"/>
  <c r="D290" i="1"/>
  <c r="M290" i="6"/>
  <c r="M290" i="1"/>
  <c r="F290" i="1"/>
  <c r="L290" i="1"/>
  <c r="B290" i="1"/>
  <c r="E290" i="1"/>
  <c r="K290" i="1"/>
  <c r="H290" i="1"/>
  <c r="BE290" i="1"/>
  <c r="G290" i="1" s="1"/>
  <c r="A313" i="6"/>
  <c r="C313" i="6" s="1"/>
  <c r="B313" i="6"/>
  <c r="H313" i="6"/>
  <c r="J313" i="6" s="1"/>
  <c r="G313" i="6"/>
  <c r="I313" i="6" s="1"/>
  <c r="BC279" i="1"/>
  <c r="BD279" i="1" s="1"/>
  <c r="BC383" i="1"/>
  <c r="BD383" i="1" s="1"/>
  <c r="BA316" i="1"/>
  <c r="P427" i="6"/>
  <c r="BB427" i="1"/>
  <c r="A211" i="6"/>
  <c r="C211" i="6" s="1"/>
  <c r="B211" i="6"/>
  <c r="D211" i="6" s="1"/>
  <c r="G211" i="6"/>
  <c r="I211" i="6" s="1"/>
  <c r="H211" i="6"/>
  <c r="J211" i="6" s="1"/>
  <c r="P277" i="6"/>
  <c r="BB277" i="1"/>
  <c r="H446" i="6"/>
  <c r="J446" i="6" s="1"/>
  <c r="G446" i="6"/>
  <c r="I446" i="6" s="1"/>
  <c r="A446" i="6"/>
  <c r="C446" i="6" s="1"/>
  <c r="BA414" i="1"/>
  <c r="B124" i="6"/>
  <c r="D124" i="6" s="1"/>
  <c r="G124" i="6"/>
  <c r="I124" i="6" s="1"/>
  <c r="A124" i="6"/>
  <c r="C124" i="6" s="1"/>
  <c r="H124" i="6"/>
  <c r="J124" i="6" s="1"/>
  <c r="BA124" i="1"/>
  <c r="BA231" i="1"/>
  <c r="AV325" i="1"/>
  <c r="A326" i="1"/>
  <c r="AR325" i="1"/>
  <c r="AT325" i="1"/>
  <c r="BC325" i="1" s="1"/>
  <c r="BD325" i="1" s="1"/>
  <c r="AU325" i="1"/>
  <c r="AS325" i="1"/>
  <c r="AQ325" i="1"/>
  <c r="N334" i="6"/>
  <c r="AP325" i="1"/>
  <c r="K325" i="6"/>
  <c r="AO325" i="1"/>
  <c r="L325" i="6"/>
  <c r="O334" i="6"/>
  <c r="O332" i="6"/>
  <c r="N332" i="6"/>
  <c r="H182" i="6"/>
  <c r="J182" i="6" s="1"/>
  <c r="A182" i="6"/>
  <c r="C182" i="6" s="1"/>
  <c r="G182" i="6"/>
  <c r="I182" i="6" s="1"/>
  <c r="B182" i="6"/>
  <c r="D182" i="6" s="1"/>
  <c r="H345" i="1"/>
  <c r="M345" i="6"/>
  <c r="BF345" i="1"/>
  <c r="I345" i="1"/>
  <c r="J345" i="1" s="1"/>
  <c r="AW345" i="1" s="1"/>
  <c r="AX345" i="1" s="1"/>
  <c r="B345" i="1"/>
  <c r="E345" i="1"/>
  <c r="D345" i="1"/>
  <c r="F345" i="1"/>
  <c r="C345" i="1"/>
  <c r="M345" i="1"/>
  <c r="BE345" i="1"/>
  <c r="G345" i="1" s="1"/>
  <c r="L345" i="1"/>
  <c r="K345" i="1"/>
  <c r="B117" i="6"/>
  <c r="D117" i="6" s="1"/>
  <c r="H117" i="6"/>
  <c r="J117" i="6" s="1"/>
  <c r="G117" i="6"/>
  <c r="I117" i="6" s="1"/>
  <c r="A117" i="6"/>
  <c r="C117" i="6" s="1"/>
  <c r="BA341" i="1"/>
  <c r="BA162" i="1"/>
  <c r="H271" i="6"/>
  <c r="J271" i="6" s="1"/>
  <c r="G271" i="6"/>
  <c r="I271" i="6" s="1"/>
  <c r="B271" i="6"/>
  <c r="D271" i="6" s="1"/>
  <c r="N136" i="6"/>
  <c r="AT127" i="1"/>
  <c r="AP127" i="1"/>
  <c r="AR127" i="1"/>
  <c r="O136" i="6"/>
  <c r="A128" i="1"/>
  <c r="AU127" i="1"/>
  <c r="K127" i="6"/>
  <c r="AV127" i="1"/>
  <c r="AQ127" i="1"/>
  <c r="L127" i="6"/>
  <c r="AO127" i="1"/>
  <c r="AS127" i="1"/>
  <c r="H218" i="6"/>
  <c r="J218" i="6" s="1"/>
  <c r="G218" i="6"/>
  <c r="I218" i="6" s="1"/>
  <c r="A218" i="6"/>
  <c r="C218" i="6" s="1"/>
  <c r="B218" i="6"/>
  <c r="D218" i="6" s="1"/>
  <c r="B353" i="6"/>
  <c r="D353" i="6" s="1"/>
  <c r="BA361" i="1"/>
  <c r="A464" i="6"/>
  <c r="C464" i="6" s="1"/>
  <c r="H464" i="6"/>
  <c r="J464" i="6" s="1"/>
  <c r="B464" i="6"/>
  <c r="D464" i="6" s="1"/>
  <c r="G464" i="6"/>
  <c r="I464" i="6" s="1"/>
  <c r="P278" i="6"/>
  <c r="BB278" i="1"/>
  <c r="BC241" i="1"/>
  <c r="BD241" i="1" s="1"/>
  <c r="BC151" i="1"/>
  <c r="BD151" i="1" s="1"/>
  <c r="I495" i="1"/>
  <c r="J495" i="1" s="1"/>
  <c r="AW495" i="1" s="1"/>
  <c r="AX495" i="1" s="1"/>
  <c r="BE495" i="1"/>
  <c r="G495" i="1" s="1"/>
  <c r="M495" i="6"/>
  <c r="K495" i="1"/>
  <c r="BF495" i="1"/>
  <c r="H495" i="1"/>
  <c r="M495" i="1"/>
  <c r="E495" i="1"/>
  <c r="D495" i="1"/>
  <c r="F495" i="1"/>
  <c r="C495" i="1"/>
  <c r="L495" i="1"/>
  <c r="B495" i="1"/>
  <c r="BC493" i="1"/>
  <c r="BD493" i="1" s="1"/>
  <c r="O328" i="6"/>
  <c r="O329" i="6"/>
  <c r="M322" i="6"/>
  <c r="BE322" i="1"/>
  <c r="G322" i="1" s="1"/>
  <c r="I322" i="1"/>
  <c r="J322" i="1" s="1"/>
  <c r="AW322" i="1" s="1"/>
  <c r="AX322" i="1" s="1"/>
  <c r="H322" i="1"/>
  <c r="K322" i="1"/>
  <c r="BF322" i="1"/>
  <c r="F322" i="1"/>
  <c r="B322" i="1"/>
  <c r="M322" i="1"/>
  <c r="D322" i="1"/>
  <c r="C322" i="1"/>
  <c r="E322" i="1"/>
  <c r="L322" i="1"/>
  <c r="N145" i="6"/>
  <c r="N144" i="6"/>
  <c r="O146" i="6"/>
  <c r="N149" i="6"/>
  <c r="N148" i="6"/>
  <c r="N150" i="6"/>
  <c r="BC141" i="1"/>
  <c r="BD141" i="1" s="1"/>
  <c r="BC257" i="1"/>
  <c r="BD257" i="1" s="1"/>
  <c r="BE258" i="1"/>
  <c r="G258" i="1" s="1"/>
  <c r="K258" i="1"/>
  <c r="I258" i="1"/>
  <c r="J258" i="1" s="1"/>
  <c r="AW258" i="1" s="1"/>
  <c r="AX258" i="1" s="1"/>
  <c r="BF258" i="1"/>
  <c r="M258" i="1"/>
  <c r="D258" i="1"/>
  <c r="L258" i="1"/>
  <c r="B258" i="1"/>
  <c r="H258" i="1"/>
  <c r="E258" i="1"/>
  <c r="C258" i="1"/>
  <c r="F258" i="1"/>
  <c r="M258" i="6"/>
  <c r="BC195" i="1"/>
  <c r="BD195" i="1" s="1"/>
  <c r="O130" i="6"/>
  <c r="O131" i="6"/>
  <c r="BC497" i="1"/>
  <c r="BD497" i="1" s="1"/>
  <c r="B147" i="1"/>
  <c r="BA147" i="1" s="1"/>
  <c r="C147" i="1"/>
  <c r="D147" i="1"/>
  <c r="E147" i="1"/>
  <c r="BE147" i="1"/>
  <c r="G147" i="1" s="1"/>
  <c r="K147" i="1"/>
  <c r="F147" i="1"/>
  <c r="BF147" i="1"/>
  <c r="H147" i="1"/>
  <c r="I147" i="1"/>
  <c r="J147" i="1" s="1"/>
  <c r="AW147" i="1" s="1"/>
  <c r="AX147" i="1" s="1"/>
  <c r="M147" i="1"/>
  <c r="M147" i="6"/>
  <c r="L147" i="1"/>
  <c r="N132" i="6"/>
  <c r="O134" i="6"/>
  <c r="O135" i="6"/>
  <c r="P338" i="6"/>
  <c r="BB338" i="1"/>
  <c r="H439" i="6"/>
  <c r="J439" i="6" s="1"/>
  <c r="G439" i="6"/>
  <c r="I439" i="6" s="1"/>
  <c r="A439" i="6"/>
  <c r="C439" i="6" s="1"/>
  <c r="B439" i="6"/>
  <c r="D439" i="6" s="1"/>
  <c r="A201" i="6"/>
  <c r="C201" i="6" s="1"/>
  <c r="H201" i="6"/>
  <c r="J201" i="6" s="1"/>
  <c r="G201" i="6"/>
  <c r="I201" i="6" s="1"/>
  <c r="B201" i="6"/>
  <c r="D201" i="6" s="1"/>
  <c r="BA452" i="1"/>
  <c r="G239" i="6"/>
  <c r="I239" i="6" s="1"/>
  <c r="A239" i="6"/>
  <c r="C239" i="6" s="1"/>
  <c r="H239" i="6"/>
  <c r="J239" i="6" s="1"/>
  <c r="B239" i="6"/>
  <c r="D239" i="6" s="1"/>
  <c r="A208" i="6"/>
  <c r="C208" i="6" s="1"/>
  <c r="H285" i="6"/>
  <c r="J285" i="6" s="1"/>
  <c r="B285" i="6"/>
  <c r="D285" i="6" s="1"/>
  <c r="A285" i="6"/>
  <c r="C285" i="6" s="1"/>
  <c r="G285" i="6"/>
  <c r="I285" i="6" s="1"/>
  <c r="G485" i="6"/>
  <c r="I485" i="6" s="1"/>
  <c r="H485" i="6"/>
  <c r="J485" i="6" s="1"/>
  <c r="A485" i="6"/>
  <c r="C485" i="6" s="1"/>
  <c r="BA170" i="1"/>
  <c r="G170" i="6"/>
  <c r="I170" i="6" s="1"/>
  <c r="H170" i="6"/>
  <c r="J170" i="6" s="1"/>
  <c r="A170" i="6"/>
  <c r="C170" i="6" s="1"/>
  <c r="B170" i="6"/>
  <c r="D170" i="6" s="1"/>
  <c r="G251" i="6"/>
  <c r="I251" i="6" s="1"/>
  <c r="H251" i="6"/>
  <c r="J251" i="6" s="1"/>
  <c r="A251" i="6"/>
  <c r="C251" i="6" s="1"/>
  <c r="BA371" i="1"/>
  <c r="A371" i="6"/>
  <c r="C371" i="6" s="1"/>
  <c r="H371" i="6"/>
  <c r="J371" i="6" s="1"/>
  <c r="G371" i="6"/>
  <c r="I371" i="6" s="1"/>
  <c r="B371" i="6"/>
  <c r="D371" i="6" s="1"/>
  <c r="A344" i="6"/>
  <c r="C344" i="6" s="1"/>
  <c r="G344" i="6"/>
  <c r="I344" i="6" s="1"/>
  <c r="H344" i="6"/>
  <c r="J344" i="6" s="1"/>
  <c r="B344" i="6"/>
  <c r="D344" i="6" s="1"/>
  <c r="A144" i="6"/>
  <c r="C144" i="6" s="1"/>
  <c r="B144" i="6"/>
  <c r="D144" i="6" s="1"/>
  <c r="H144" i="6"/>
  <c r="J144" i="6" s="1"/>
  <c r="G144" i="6"/>
  <c r="I144" i="6" s="1"/>
  <c r="BA339" i="1"/>
  <c r="B388" i="6"/>
  <c r="D388" i="6" s="1"/>
  <c r="H388" i="6"/>
  <c r="J388" i="6" s="1"/>
  <c r="A388" i="6"/>
  <c r="C388" i="6" s="1"/>
  <c r="G388" i="6"/>
  <c r="I388" i="6" s="1"/>
  <c r="BA388" i="1"/>
  <c r="BA150" i="1"/>
  <c r="B444" i="6"/>
  <c r="D444" i="6" s="1"/>
  <c r="H429" i="6"/>
  <c r="J429" i="6" s="1"/>
  <c r="G429" i="6"/>
  <c r="I429" i="6" s="1"/>
  <c r="B429" i="6"/>
  <c r="D429" i="6" s="1"/>
  <c r="BC376" i="1"/>
  <c r="BD376" i="1" s="1"/>
  <c r="H377" i="1"/>
  <c r="K377" i="1"/>
  <c r="BF377" i="1"/>
  <c r="M377" i="6"/>
  <c r="BE377" i="1"/>
  <c r="G377" i="1" s="1"/>
  <c r="I377" i="1"/>
  <c r="J377" i="1" s="1"/>
  <c r="AW377" i="1" s="1"/>
  <c r="AX377" i="1" s="1"/>
  <c r="D377" i="1"/>
  <c r="E377" i="1"/>
  <c r="B377" i="1"/>
  <c r="F377" i="1"/>
  <c r="A377" i="6" s="1"/>
  <c r="C377" i="6" s="1"/>
  <c r="L377" i="1"/>
  <c r="M377" i="1"/>
  <c r="C377" i="1"/>
  <c r="P173" i="6"/>
  <c r="BB173" i="1"/>
  <c r="K335" i="1"/>
  <c r="E335" i="1"/>
  <c r="M335" i="1"/>
  <c r="C335" i="1"/>
  <c r="BE335" i="1"/>
  <c r="G335" i="1" s="1"/>
  <c r="D335" i="1"/>
  <c r="B335" i="1"/>
  <c r="BA335" i="1" s="1"/>
  <c r="BF335" i="1"/>
  <c r="I335" i="1"/>
  <c r="J335" i="1" s="1"/>
  <c r="AW335" i="1" s="1"/>
  <c r="AX335" i="1" s="1"/>
  <c r="L335" i="1"/>
  <c r="H335" i="1"/>
  <c r="F335" i="1"/>
  <c r="M335" i="6"/>
  <c r="BF149" i="1"/>
  <c r="H149" i="1"/>
  <c r="M149" i="6"/>
  <c r="I149" i="1"/>
  <c r="J149" i="1" s="1"/>
  <c r="AW149" i="1" s="1"/>
  <c r="AX149" i="1" s="1"/>
  <c r="M149" i="1"/>
  <c r="L149" i="1"/>
  <c r="E149" i="1"/>
  <c r="F149" i="1"/>
  <c r="D149" i="1"/>
  <c r="C149" i="1"/>
  <c r="BE149" i="1"/>
  <c r="G149" i="1" s="1"/>
  <c r="K149" i="1"/>
  <c r="B149" i="1"/>
  <c r="BA149" i="1" s="1"/>
  <c r="G382" i="6"/>
  <c r="I382" i="6" s="1"/>
  <c r="H382" i="6"/>
  <c r="J382" i="6" s="1"/>
  <c r="B382" i="6"/>
  <c r="D382" i="6" s="1"/>
  <c r="A299" i="6"/>
  <c r="C299" i="6" s="1"/>
  <c r="B299" i="6"/>
  <c r="D299" i="6" s="1"/>
  <c r="G299" i="6"/>
  <c r="I299" i="6" s="1"/>
  <c r="H299" i="6"/>
  <c r="J299" i="6" s="1"/>
  <c r="B410" i="6"/>
  <c r="D410" i="6" s="1"/>
  <c r="E225" i="1"/>
  <c r="L225" i="1"/>
  <c r="C225" i="1"/>
  <c r="M225" i="6"/>
  <c r="F225" i="1"/>
  <c r="B225" i="1"/>
  <c r="D225" i="1"/>
  <c r="M225" i="1"/>
  <c r="I225" i="1"/>
  <c r="J225" i="1" s="1"/>
  <c r="AW225" i="1" s="1"/>
  <c r="AX225" i="1" s="1"/>
  <c r="BE225" i="1"/>
  <c r="G225" i="1" s="1"/>
  <c r="K225" i="1"/>
  <c r="H225" i="1"/>
  <c r="BF225" i="1"/>
  <c r="BC188" i="1"/>
  <c r="BD188" i="1" s="1"/>
  <c r="P310" i="6"/>
  <c r="BB310" i="1"/>
  <c r="H460" i="6"/>
  <c r="J460" i="6" s="1"/>
  <c r="G460" i="6"/>
  <c r="I460" i="6" s="1"/>
  <c r="B460" i="6"/>
  <c r="D460" i="6" s="1"/>
  <c r="H320" i="6"/>
  <c r="J320" i="6" s="1"/>
  <c r="G320" i="6"/>
  <c r="I320" i="6" s="1"/>
  <c r="A320" i="6"/>
  <c r="C320" i="6" s="1"/>
  <c r="B320" i="6"/>
  <c r="D320" i="6" s="1"/>
  <c r="H169" i="6"/>
  <c r="J169" i="6" s="1"/>
  <c r="G169" i="6"/>
  <c r="I169" i="6" s="1"/>
  <c r="A169" i="6"/>
  <c r="C169" i="6" s="1"/>
  <c r="B169" i="6"/>
  <c r="D169" i="6" s="1"/>
  <c r="P223" i="6"/>
  <c r="BB223" i="1"/>
  <c r="BA437" i="1"/>
  <c r="BC288" i="1"/>
  <c r="BD288" i="1" s="1"/>
  <c r="BE289" i="1"/>
  <c r="G289" i="1" s="1"/>
  <c r="K289" i="1"/>
  <c r="D289" i="1"/>
  <c r="H289" i="1"/>
  <c r="E289" i="1"/>
  <c r="L289" i="1"/>
  <c r="C289" i="1"/>
  <c r="F289" i="1"/>
  <c r="BF289" i="1"/>
  <c r="M289" i="1"/>
  <c r="B289" i="1"/>
  <c r="BA289" i="1" s="1"/>
  <c r="M289" i="6"/>
  <c r="I289" i="1"/>
  <c r="J289" i="1" s="1"/>
  <c r="AW289" i="1" s="1"/>
  <c r="AX289" i="1" s="1"/>
  <c r="BA151" i="1"/>
  <c r="A243" i="6"/>
  <c r="C243" i="6" s="1"/>
  <c r="A255" i="6"/>
  <c r="C255" i="6" s="1"/>
  <c r="BA379" i="1"/>
  <c r="BA368" i="1"/>
  <c r="BA155" i="1"/>
  <c r="G398" i="6"/>
  <c r="I398" i="6" s="1"/>
  <c r="H398" i="6"/>
  <c r="J398" i="6" s="1"/>
  <c r="B398" i="6"/>
  <c r="D398" i="6" s="1"/>
  <c r="G282" i="6"/>
  <c r="I282" i="6" s="1"/>
  <c r="H282" i="6"/>
  <c r="J282" i="6" s="1"/>
  <c r="B282" i="6"/>
  <c r="D282" i="6" s="1"/>
  <c r="BC496" i="1"/>
  <c r="BD496" i="1" s="1"/>
  <c r="D437" i="6"/>
  <c r="I191" i="1"/>
  <c r="J191" i="1" s="1"/>
  <c r="AW191" i="1" s="1"/>
  <c r="AX191" i="1" s="1"/>
  <c r="BE191" i="1"/>
  <c r="G191" i="1" s="1"/>
  <c r="M191" i="1"/>
  <c r="C191" i="1"/>
  <c r="BF191" i="1"/>
  <c r="L191" i="1"/>
  <c r="H191" i="1"/>
  <c r="F191" i="1"/>
  <c r="D191" i="1"/>
  <c r="K191" i="1"/>
  <c r="B191" i="1"/>
  <c r="BA191" i="1" s="1"/>
  <c r="M191" i="6"/>
  <c r="E191" i="1"/>
  <c r="BC295" i="1"/>
  <c r="BD295" i="1" s="1"/>
  <c r="B175" i="6"/>
  <c r="D175" i="6" s="1"/>
  <c r="H175" i="6"/>
  <c r="J175" i="6" s="1"/>
  <c r="A175" i="6"/>
  <c r="C175" i="6" s="1"/>
  <c r="G175" i="6"/>
  <c r="I175" i="6" s="1"/>
  <c r="BA281" i="1"/>
  <c r="G281" i="6"/>
  <c r="I281" i="6" s="1"/>
  <c r="B281" i="6"/>
  <c r="D281" i="6" s="1"/>
  <c r="A281" i="6"/>
  <c r="C281" i="6" s="1"/>
  <c r="H281" i="6"/>
  <c r="J281" i="6" s="1"/>
  <c r="G158" i="6"/>
  <c r="I158" i="6" s="1"/>
  <c r="A158" i="6"/>
  <c r="C158" i="6" s="1"/>
  <c r="H158" i="6"/>
  <c r="J158" i="6" s="1"/>
  <c r="B158" i="6"/>
  <c r="D158" i="6" s="1"/>
  <c r="H193" i="6"/>
  <c r="J193" i="6" s="1"/>
  <c r="G193" i="6"/>
  <c r="I193" i="6" s="1"/>
  <c r="A193" i="6"/>
  <c r="C193" i="6" s="1"/>
  <c r="B193" i="6"/>
  <c r="D193" i="6" s="1"/>
  <c r="G490" i="6"/>
  <c r="I490" i="6" s="1"/>
  <c r="H490" i="6"/>
  <c r="J490" i="6" s="1"/>
  <c r="B490" i="6"/>
  <c r="D490" i="6" s="1"/>
  <c r="B424" i="6"/>
  <c r="D424" i="6" s="1"/>
  <c r="H390" i="6"/>
  <c r="J390" i="6" s="1"/>
  <c r="B390" i="6"/>
  <c r="D390" i="6" s="1"/>
  <c r="A390" i="6"/>
  <c r="C390" i="6" s="1"/>
  <c r="G390" i="6"/>
  <c r="I390" i="6" s="1"/>
  <c r="B351" i="6"/>
  <c r="D351" i="6" s="1"/>
  <c r="H351" i="6"/>
  <c r="J351" i="6" s="1"/>
  <c r="A351" i="6"/>
  <c r="C351" i="6" s="1"/>
  <c r="G351" i="6"/>
  <c r="I351" i="6" s="1"/>
  <c r="P421" i="6"/>
  <c r="BB421" i="1"/>
  <c r="H269" i="6"/>
  <c r="J269" i="6" s="1"/>
  <c r="G269" i="6"/>
  <c r="I269" i="6" s="1"/>
  <c r="B269" i="6"/>
  <c r="D269" i="6" s="1"/>
  <c r="P381" i="6"/>
  <c r="BB381" i="1"/>
  <c r="B378" i="6"/>
  <c r="D378" i="6" s="1"/>
  <c r="G378" i="6"/>
  <c r="I378" i="6" s="1"/>
  <c r="H378" i="6"/>
  <c r="J378" i="6" s="1"/>
  <c r="G244" i="6"/>
  <c r="I244" i="6" s="1"/>
  <c r="H244" i="6"/>
  <c r="J244" i="6" s="1"/>
  <c r="A244" i="6"/>
  <c r="G456" i="6"/>
  <c r="I456" i="6" s="1"/>
  <c r="A456" i="6"/>
  <c r="C456" i="6" s="1"/>
  <c r="B456" i="6"/>
  <c r="D456" i="6" s="1"/>
  <c r="H456" i="6"/>
  <c r="J456" i="6" s="1"/>
  <c r="BA392" i="1"/>
  <c r="P229" i="6"/>
  <c r="BB229" i="1"/>
  <c r="BF318" i="1"/>
  <c r="E318" i="1"/>
  <c r="F318" i="1"/>
  <c r="B318" i="1"/>
  <c r="BA318" i="1" s="1"/>
  <c r="D318" i="1"/>
  <c r="C318" i="1"/>
  <c r="M318" i="1"/>
  <c r="L318" i="1"/>
  <c r="BE318" i="1"/>
  <c r="G318" i="1" s="1"/>
  <c r="I318" i="1"/>
  <c r="J318" i="1" s="1"/>
  <c r="AW318" i="1" s="1"/>
  <c r="AX318" i="1" s="1"/>
  <c r="M318" i="6"/>
  <c r="K318" i="1"/>
  <c r="H318" i="1"/>
  <c r="BC160" i="1"/>
  <c r="BD160" i="1" s="1"/>
  <c r="P403" i="6"/>
  <c r="BB403" i="1"/>
  <c r="G362" i="6"/>
  <c r="I362" i="6" s="1"/>
  <c r="H362" i="6"/>
  <c r="J362" i="6" s="1"/>
  <c r="A362" i="6"/>
  <c r="C362" i="6" s="1"/>
  <c r="B357" i="6"/>
  <c r="BC182" i="1"/>
  <c r="BD182" i="1" s="1"/>
  <c r="BF183" i="1"/>
  <c r="H183" i="1"/>
  <c r="B183" i="1"/>
  <c r="BA183" i="1" s="1"/>
  <c r="F183" i="1"/>
  <c r="I183" i="1"/>
  <c r="J183" i="1" s="1"/>
  <c r="AW183" i="1" s="1"/>
  <c r="AX183" i="1" s="1"/>
  <c r="M183" i="6"/>
  <c r="M183" i="1"/>
  <c r="C183" i="1"/>
  <c r="L183" i="1"/>
  <c r="BE183" i="1"/>
  <c r="G183" i="1" s="1"/>
  <c r="E183" i="1"/>
  <c r="D183" i="1"/>
  <c r="K183" i="1"/>
  <c r="A402" i="6"/>
  <c r="C402" i="6" s="1"/>
  <c r="H402" i="6"/>
  <c r="J402" i="6" s="1"/>
  <c r="B402" i="6"/>
  <c r="D402" i="6" s="1"/>
  <c r="G402" i="6"/>
  <c r="I402" i="6" s="1"/>
  <c r="H156" i="6"/>
  <c r="J156" i="6" s="1"/>
  <c r="B156" i="6"/>
  <c r="D156" i="6" s="1"/>
  <c r="A156" i="6"/>
  <c r="C156" i="6" s="1"/>
  <c r="G156" i="6"/>
  <c r="I156" i="6" s="1"/>
  <c r="BE247" i="1"/>
  <c r="G247" i="1" s="1"/>
  <c r="L247" i="1"/>
  <c r="M247" i="6"/>
  <c r="D247" i="1"/>
  <c r="BF247" i="1"/>
  <c r="B247" i="1"/>
  <c r="BA247" i="1" s="1"/>
  <c r="H247" i="1"/>
  <c r="K247" i="1"/>
  <c r="E247" i="1"/>
  <c r="I247" i="1"/>
  <c r="J247" i="1" s="1"/>
  <c r="AW247" i="1" s="1"/>
  <c r="AX247" i="1" s="1"/>
  <c r="F247" i="1"/>
  <c r="C247" i="1"/>
  <c r="M247" i="1"/>
  <c r="B432" i="6"/>
  <c r="D432" i="6" s="1"/>
  <c r="G432" i="6"/>
  <c r="I432" i="6" s="1"/>
  <c r="A432" i="6"/>
  <c r="C432" i="6" s="1"/>
  <c r="H432" i="6"/>
  <c r="J432" i="6" s="1"/>
  <c r="B443" i="6"/>
  <c r="D443" i="6" s="1"/>
  <c r="BA411" i="1"/>
  <c r="G411" i="6"/>
  <c r="I411" i="6" s="1"/>
  <c r="H411" i="6"/>
  <c r="J411" i="6" s="1"/>
  <c r="B411" i="6"/>
  <c r="D411" i="6" s="1"/>
  <c r="P482" i="6"/>
  <c r="BB482" i="1"/>
  <c r="H418" i="6"/>
  <c r="J418" i="6" s="1"/>
  <c r="G418" i="6"/>
  <c r="I418" i="6" s="1"/>
  <c r="A418" i="6"/>
  <c r="C418" i="6" s="1"/>
  <c r="I206" i="1"/>
  <c r="J206" i="1" s="1"/>
  <c r="AW206" i="1" s="1"/>
  <c r="AX206" i="1" s="1"/>
  <c r="BF206" i="1"/>
  <c r="D206" i="1"/>
  <c r="B206" i="1"/>
  <c r="E206" i="1"/>
  <c r="L206" i="1"/>
  <c r="M206" i="6"/>
  <c r="H206" i="1"/>
  <c r="F206" i="1"/>
  <c r="M206" i="1"/>
  <c r="K206" i="1"/>
  <c r="C206" i="1"/>
  <c r="BE206" i="1"/>
  <c r="G206" i="1" s="1"/>
  <c r="P308" i="6"/>
  <c r="BB308" i="1"/>
  <c r="H165" i="6"/>
  <c r="J165" i="6" s="1"/>
  <c r="G165" i="6"/>
  <c r="I165" i="6" s="1"/>
  <c r="B165" i="6"/>
  <c r="D165" i="6" s="1"/>
  <c r="A165" i="6"/>
  <c r="C165" i="6" s="1"/>
  <c r="BA321" i="1"/>
  <c r="AT244" i="1"/>
  <c r="BC244" i="1" s="1"/>
  <c r="BD244" i="1" s="1"/>
  <c r="AP244" i="1"/>
  <c r="AV244" i="1"/>
  <c r="AS244" i="1"/>
  <c r="AR244" i="1"/>
  <c r="AO244" i="1"/>
  <c r="AU244" i="1"/>
  <c r="AQ244" i="1"/>
  <c r="A245" i="1"/>
  <c r="K244" i="6"/>
  <c r="L244" i="6"/>
  <c r="N253" i="6"/>
  <c r="O253" i="6"/>
  <c r="O252" i="6"/>
  <c r="N252" i="6"/>
  <c r="N251" i="6"/>
  <c r="O251" i="6"/>
  <c r="H489" i="6"/>
  <c r="J489" i="6" s="1"/>
  <c r="G489" i="6"/>
  <c r="I489" i="6" s="1"/>
  <c r="A489" i="6"/>
  <c r="C489" i="6" s="1"/>
  <c r="B489" i="6"/>
  <c r="D489" i="6" s="1"/>
  <c r="G356" i="6"/>
  <c r="I356" i="6" s="1"/>
  <c r="B356" i="6"/>
  <c r="D356" i="6" s="1"/>
  <c r="H356" i="6"/>
  <c r="J356" i="6" s="1"/>
  <c r="B479" i="6"/>
  <c r="D479" i="6" s="1"/>
  <c r="B447" i="6"/>
  <c r="D447" i="6" s="1"/>
  <c r="H447" i="6"/>
  <c r="J447" i="6" s="1"/>
  <c r="G447" i="6"/>
  <c r="I447" i="6" s="1"/>
  <c r="A447" i="6"/>
  <c r="C447" i="6" s="1"/>
  <c r="BA383" i="1"/>
  <c r="G445" i="6"/>
  <c r="I445" i="6" s="1"/>
  <c r="H445" i="6"/>
  <c r="J445" i="6" s="1"/>
  <c r="A445" i="6"/>
  <c r="C445" i="6" s="1"/>
  <c r="BA408" i="1"/>
  <c r="A408" i="6"/>
  <c r="C408" i="6" s="1"/>
  <c r="H408" i="6"/>
  <c r="J408" i="6" s="1"/>
  <c r="G408" i="6"/>
  <c r="I408" i="6" s="1"/>
  <c r="BA425" i="1"/>
  <c r="G425" i="6"/>
  <c r="I425" i="6" s="1"/>
  <c r="H425" i="6"/>
  <c r="J425" i="6" s="1"/>
  <c r="B425" i="6"/>
  <c r="D425" i="6" s="1"/>
  <c r="BA217" i="1"/>
  <c r="BA334" i="1"/>
  <c r="G393" i="6"/>
  <c r="I393" i="6" s="1"/>
  <c r="H393" i="6"/>
  <c r="J393" i="6" s="1"/>
  <c r="B393" i="6"/>
  <c r="D393" i="6" s="1"/>
  <c r="BA399" i="1"/>
  <c r="G461" i="6"/>
  <c r="I461" i="6" s="1"/>
  <c r="H461" i="6"/>
  <c r="J461" i="6" s="1"/>
  <c r="A461" i="6"/>
  <c r="C461" i="6" s="1"/>
  <c r="B461" i="6"/>
  <c r="D461" i="6" s="1"/>
  <c r="H342" i="6"/>
  <c r="J342" i="6" s="1"/>
  <c r="B342" i="6"/>
  <c r="D342" i="6" s="1"/>
  <c r="A342" i="6"/>
  <c r="C342" i="6" s="1"/>
  <c r="G342" i="6"/>
  <c r="I342" i="6" s="1"/>
  <c r="H420" i="6"/>
  <c r="J420" i="6" s="1"/>
  <c r="G420" i="6"/>
  <c r="I420" i="6" s="1"/>
  <c r="A420" i="6"/>
  <c r="C420" i="6" s="1"/>
  <c r="B319" i="6"/>
  <c r="D319" i="6" s="1"/>
  <c r="A319" i="6"/>
  <c r="C319" i="6" s="1"/>
  <c r="H319" i="6"/>
  <c r="J319" i="6" s="1"/>
  <c r="G319" i="6"/>
  <c r="I319" i="6" s="1"/>
  <c r="BA319" i="1"/>
  <c r="BA412" i="1"/>
  <c r="G333" i="6"/>
  <c r="I333" i="6" s="1"/>
  <c r="A333" i="6"/>
  <c r="C333" i="6" s="1"/>
  <c r="B333" i="6"/>
  <c r="D333" i="6" s="1"/>
  <c r="H333" i="6"/>
  <c r="J333" i="6" s="1"/>
  <c r="P333" i="6"/>
  <c r="BB333" i="1"/>
  <c r="A323" i="6"/>
  <c r="C323" i="6" s="1"/>
  <c r="H323" i="6"/>
  <c r="J323" i="6" s="1"/>
  <c r="G323" i="6"/>
  <c r="I323" i="6" s="1"/>
  <c r="B323" i="6"/>
  <c r="D323" i="6" s="1"/>
  <c r="H256" i="6"/>
  <c r="J256" i="6" s="1"/>
  <c r="B256" i="6"/>
  <c r="D256" i="6" s="1"/>
  <c r="G256" i="6"/>
  <c r="I256" i="6" s="1"/>
  <c r="A256" i="6"/>
  <c r="C256" i="6" s="1"/>
  <c r="BA256" i="1"/>
  <c r="G459" i="6"/>
  <c r="I459" i="6" s="1"/>
  <c r="A459" i="6"/>
  <c r="C459" i="6" s="1"/>
  <c r="H459" i="6"/>
  <c r="J459" i="6" s="1"/>
  <c r="B459" i="6"/>
  <c r="D459" i="6" s="1"/>
  <c r="P369" i="6"/>
  <c r="BB369" i="1"/>
  <c r="P478" i="6"/>
  <c r="BB478" i="1"/>
  <c r="P209" i="6"/>
  <c r="BB209" i="1"/>
  <c r="P365" i="6"/>
  <c r="BB365" i="1"/>
  <c r="B458" i="6"/>
  <c r="D458" i="6" s="1"/>
  <c r="A458" i="6"/>
  <c r="C458" i="6" s="1"/>
  <c r="H458" i="6"/>
  <c r="J458" i="6" s="1"/>
  <c r="G458" i="6"/>
  <c r="I458" i="6" s="1"/>
  <c r="BA228" i="1"/>
  <c r="P279" i="6"/>
  <c r="BB279" i="1"/>
  <c r="BC191" i="1"/>
  <c r="BD191" i="1" s="1"/>
  <c r="M192" i="6"/>
  <c r="B192" i="1"/>
  <c r="BA192" i="1" s="1"/>
  <c r="H192" i="1"/>
  <c r="M192" i="1"/>
  <c r="I192" i="1"/>
  <c r="J192" i="1" s="1"/>
  <c r="AW192" i="1" s="1"/>
  <c r="AX192" i="1" s="1"/>
  <c r="BF192" i="1"/>
  <c r="K192" i="1"/>
  <c r="D192" i="1"/>
  <c r="L192" i="1"/>
  <c r="BE192" i="1"/>
  <c r="G192" i="1" s="1"/>
  <c r="E192" i="1"/>
  <c r="C192" i="1"/>
  <c r="F192" i="1"/>
  <c r="H129" i="6"/>
  <c r="J129" i="6" s="1"/>
  <c r="G129" i="6"/>
  <c r="I129" i="6" s="1"/>
  <c r="A129" i="6"/>
  <c r="C129" i="6" s="1"/>
  <c r="B129" i="6"/>
  <c r="D129" i="6" s="1"/>
  <c r="B336" i="6"/>
  <c r="D336" i="6" s="1"/>
  <c r="H336" i="6"/>
  <c r="J336" i="6" s="1"/>
  <c r="G336" i="6"/>
  <c r="I336" i="6" s="1"/>
  <c r="L253" i="6"/>
  <c r="AS253" i="1"/>
  <c r="O262" i="6"/>
  <c r="A254" i="1"/>
  <c r="N262" i="6"/>
  <c r="AT253" i="1"/>
  <c r="AV253" i="1"/>
  <c r="K253" i="6"/>
  <c r="AR253" i="1"/>
  <c r="AP253" i="1"/>
  <c r="AQ253" i="1"/>
  <c r="AO253" i="1"/>
  <c r="AU253" i="1"/>
  <c r="N259" i="6"/>
  <c r="O260" i="6"/>
  <c r="O261" i="6"/>
  <c r="O259" i="6"/>
  <c r="N260" i="6"/>
  <c r="N261" i="6"/>
  <c r="H171" i="6"/>
  <c r="J171" i="6" s="1"/>
  <c r="G171" i="6"/>
  <c r="I171" i="6" s="1"/>
  <c r="B171" i="6"/>
  <c r="D171" i="6" s="1"/>
  <c r="A171" i="6"/>
  <c r="C171" i="6" s="1"/>
  <c r="D301" i="1"/>
  <c r="E301" i="1"/>
  <c r="C301" i="1"/>
  <c r="L301" i="1"/>
  <c r="B301" i="1"/>
  <c r="F301" i="1"/>
  <c r="M301" i="6"/>
  <c r="M301" i="1"/>
  <c r="I301" i="1"/>
  <c r="J301" i="1" s="1"/>
  <c r="AW301" i="1" s="1"/>
  <c r="AX301" i="1" s="1"/>
  <c r="BE301" i="1"/>
  <c r="G301" i="1" s="1"/>
  <c r="BF301" i="1"/>
  <c r="K301" i="1"/>
  <c r="H301" i="1"/>
  <c r="BC249" i="1"/>
  <c r="BD249" i="1" s="1"/>
  <c r="M250" i="6"/>
  <c r="I250" i="1"/>
  <c r="J250" i="1" s="1"/>
  <c r="AW250" i="1" s="1"/>
  <c r="AX250" i="1" s="1"/>
  <c r="M250" i="1"/>
  <c r="B250" i="1"/>
  <c r="BA250" i="1" s="1"/>
  <c r="BE250" i="1"/>
  <c r="G250" i="1" s="1"/>
  <c r="H250" i="1"/>
  <c r="L250" i="1"/>
  <c r="K250" i="1"/>
  <c r="D250" i="1"/>
  <c r="F250" i="1"/>
  <c r="C250" i="1"/>
  <c r="BF250" i="1"/>
  <c r="E250" i="1"/>
  <c r="BF186" i="1"/>
  <c r="B186" i="1"/>
  <c r="C186" i="1"/>
  <c r="D186" i="1"/>
  <c r="H186" i="1"/>
  <c r="M186" i="6"/>
  <c r="I186" i="1"/>
  <c r="J186" i="1" s="1"/>
  <c r="AW186" i="1" s="1"/>
  <c r="AX186" i="1" s="1"/>
  <c r="M186" i="1"/>
  <c r="K186" i="1"/>
  <c r="E186" i="1"/>
  <c r="BE186" i="1"/>
  <c r="G186" i="1" s="1"/>
  <c r="L186" i="1"/>
  <c r="F186" i="1"/>
  <c r="B480" i="6"/>
  <c r="D480" i="6" s="1"/>
  <c r="G480" i="6"/>
  <c r="I480" i="6" s="1"/>
  <c r="A480" i="6"/>
  <c r="C480" i="6" s="1"/>
  <c r="H480" i="6"/>
  <c r="J480" i="6" s="1"/>
  <c r="BA283" i="1"/>
  <c r="D379" i="6"/>
  <c r="C379" i="6"/>
  <c r="BA312" i="1"/>
  <c r="G430" i="6"/>
  <c r="I430" i="6" s="1"/>
  <c r="H430" i="6"/>
  <c r="J430" i="6" s="1"/>
  <c r="A430" i="6"/>
  <c r="C430" i="6" s="1"/>
  <c r="BA125" i="1"/>
  <c r="BC418" i="1"/>
  <c r="BD418" i="1" s="1"/>
  <c r="D419" i="1"/>
  <c r="M419" i="1"/>
  <c r="E419" i="1"/>
  <c r="H419" i="1"/>
  <c r="L419" i="1"/>
  <c r="C419" i="1"/>
  <c r="I419" i="1"/>
  <c r="J419" i="1" s="1"/>
  <c r="AW419" i="1" s="1"/>
  <c r="AX419" i="1" s="1"/>
  <c r="M419" i="6"/>
  <c r="F419" i="1"/>
  <c r="B419" i="1"/>
  <c r="BA419" i="1" s="1"/>
  <c r="BF419" i="1"/>
  <c r="K419" i="1"/>
  <c r="BE419" i="1"/>
  <c r="G419" i="1" s="1"/>
  <c r="H220" i="6"/>
  <c r="J220" i="6" s="1"/>
  <c r="B220" i="6"/>
  <c r="D220" i="6" s="1"/>
  <c r="G220" i="6"/>
  <c r="I220" i="6" s="1"/>
  <c r="A220" i="6"/>
  <c r="C220" i="6" s="1"/>
  <c r="P168" i="6"/>
  <c r="BB168" i="1"/>
  <c r="G349" i="6"/>
  <c r="I349" i="6" s="1"/>
  <c r="H349" i="6"/>
  <c r="J349" i="6" s="1"/>
  <c r="A349" i="6"/>
  <c r="C349" i="6" s="1"/>
  <c r="B337" i="6"/>
  <c r="D337" i="6" s="1"/>
  <c r="P477" i="6"/>
  <c r="BB477" i="1"/>
  <c r="BA177" i="1"/>
  <c r="H177" i="6"/>
  <c r="J177" i="6" s="1"/>
  <c r="G177" i="6"/>
  <c r="I177" i="6" s="1"/>
  <c r="A177" i="6"/>
  <c r="C177" i="6" s="1"/>
  <c r="B177" i="6"/>
  <c r="D177" i="6" s="1"/>
  <c r="B159" i="6"/>
  <c r="D159" i="6" s="1"/>
  <c r="A159" i="6"/>
  <c r="C159" i="6" s="1"/>
  <c r="G159" i="6"/>
  <c r="I159" i="6" s="1"/>
  <c r="H159" i="6"/>
  <c r="J159" i="6" s="1"/>
  <c r="H214" i="6"/>
  <c r="J214" i="6" s="1"/>
  <c r="A214" i="6"/>
  <c r="C214" i="6" s="1"/>
  <c r="B214" i="6"/>
  <c r="D214" i="6" s="1"/>
  <c r="G214" i="6"/>
  <c r="I214" i="6" s="1"/>
  <c r="B487" i="6"/>
  <c r="D487" i="6" s="1"/>
  <c r="BA391" i="1"/>
  <c r="H391" i="6"/>
  <c r="J391" i="6" s="1"/>
  <c r="G391" i="6"/>
  <c r="I391" i="6" s="1"/>
  <c r="A391" i="6"/>
  <c r="C391" i="6" s="1"/>
  <c r="BA457" i="1"/>
  <c r="H431" i="6"/>
  <c r="J431" i="6" s="1"/>
  <c r="G431" i="6"/>
  <c r="I431" i="6" s="1"/>
  <c r="B431" i="6"/>
  <c r="D431" i="6" s="1"/>
  <c r="H455" i="6"/>
  <c r="J455" i="6" s="1"/>
  <c r="G455" i="6"/>
  <c r="I455" i="6" s="1"/>
  <c r="A455" i="6"/>
  <c r="C455" i="6" s="1"/>
  <c r="B455" i="6"/>
  <c r="D455" i="6" s="1"/>
  <c r="G397" i="6"/>
  <c r="I397" i="6" s="1"/>
  <c r="H397" i="6"/>
  <c r="J397" i="6" s="1"/>
  <c r="B397" i="6"/>
  <c r="D397" i="6" s="1"/>
  <c r="B234" i="6"/>
  <c r="D234" i="6" s="1"/>
  <c r="H234" i="6"/>
  <c r="J234" i="6" s="1"/>
  <c r="A234" i="6"/>
  <c r="C234" i="6" s="1"/>
  <c r="G234" i="6"/>
  <c r="I234" i="6" s="1"/>
  <c r="A122" i="6"/>
  <c r="C122" i="6" s="1"/>
  <c r="B122" i="6"/>
  <c r="D122" i="6" s="1"/>
  <c r="H122" i="6"/>
  <c r="J122" i="6" s="1"/>
  <c r="G122" i="6"/>
  <c r="I122" i="6" s="1"/>
  <c r="P122" i="6"/>
  <c r="BB122" i="1"/>
  <c r="D383" i="6"/>
  <c r="P491" i="6"/>
  <c r="BB491" i="1"/>
  <c r="H491" i="6"/>
  <c r="J491" i="6" s="1"/>
  <c r="G491" i="6"/>
  <c r="I491" i="6" s="1"/>
  <c r="B491" i="6"/>
  <c r="D491" i="6" s="1"/>
  <c r="H395" i="6"/>
  <c r="J395" i="6" s="1"/>
  <c r="A395" i="6"/>
  <c r="C395" i="6" s="1"/>
  <c r="G395" i="6"/>
  <c r="I395" i="6" s="1"/>
  <c r="B395" i="6"/>
  <c r="D395" i="6" s="1"/>
  <c r="BA302" i="1"/>
  <c r="B293" i="6"/>
  <c r="D293" i="6" s="1"/>
  <c r="G293" i="6"/>
  <c r="I293" i="6" s="1"/>
  <c r="A293" i="6"/>
  <c r="C293" i="6" s="1"/>
  <c r="H293" i="6"/>
  <c r="J293" i="6" s="1"/>
  <c r="H422" i="6"/>
  <c r="J422" i="6" s="1"/>
  <c r="G422" i="6"/>
  <c r="I422" i="6" s="1"/>
  <c r="A422" i="6"/>
  <c r="C422" i="6" s="1"/>
  <c r="P317" i="6"/>
  <c r="BB317" i="1"/>
  <c r="G428" i="6"/>
  <c r="I428" i="6" s="1"/>
  <c r="H428" i="6"/>
  <c r="J428" i="6" s="1"/>
  <c r="A428" i="6"/>
  <c r="C428" i="6" s="1"/>
  <c r="A307" i="6"/>
  <c r="C307" i="6" s="1"/>
  <c r="B307" i="6"/>
  <c r="D307" i="6" s="1"/>
  <c r="G307" i="6"/>
  <c r="I307" i="6" s="1"/>
  <c r="H307" i="6"/>
  <c r="J307" i="6" s="1"/>
  <c r="BA136" i="1"/>
  <c r="BC223" i="1"/>
  <c r="BD223" i="1" s="1"/>
  <c r="A162" i="6"/>
  <c r="C162" i="6" s="1"/>
  <c r="B162" i="6"/>
  <c r="D162" i="6" s="1"/>
  <c r="H162" i="6"/>
  <c r="J162" i="6" s="1"/>
  <c r="G162" i="6"/>
  <c r="I162" i="6" s="1"/>
  <c r="B257" i="6"/>
  <c r="D257" i="6" s="1"/>
  <c r="H257" i="6"/>
  <c r="J257" i="6" s="1"/>
  <c r="G257" i="6"/>
  <c r="I257" i="6" s="1"/>
  <c r="A257" i="6"/>
  <c r="C257" i="6" s="1"/>
  <c r="K352" i="1"/>
  <c r="I352" i="1"/>
  <c r="J352" i="1" s="1"/>
  <c r="AW352" i="1" s="1"/>
  <c r="AX352" i="1" s="1"/>
  <c r="D352" i="1"/>
  <c r="B352" i="1"/>
  <c r="BE352" i="1"/>
  <c r="G352" i="1" s="1"/>
  <c r="E352" i="1"/>
  <c r="BF352" i="1"/>
  <c r="H352" i="1"/>
  <c r="C352" i="1"/>
  <c r="M352" i="1"/>
  <c r="M352" i="6"/>
  <c r="L352" i="1"/>
  <c r="F352" i="1"/>
  <c r="B352" i="6" s="1"/>
  <c r="D352" i="6" s="1"/>
  <c r="BC351" i="1"/>
  <c r="BD351" i="1" s="1"/>
  <c r="BA353" i="1"/>
  <c r="B394" i="6"/>
  <c r="D394" i="6" s="1"/>
  <c r="A394" i="6"/>
  <c r="C394" i="6" s="1"/>
  <c r="H394" i="6"/>
  <c r="J394" i="6" s="1"/>
  <c r="G394" i="6"/>
  <c r="I394" i="6" s="1"/>
  <c r="P394" i="6"/>
  <c r="BB394" i="1"/>
  <c r="BC492" i="1"/>
  <c r="BD492" i="1" s="1"/>
  <c r="H361" i="6"/>
  <c r="J361" i="6" s="1"/>
  <c r="G361" i="6"/>
  <c r="I361" i="6" s="1"/>
  <c r="A361" i="6"/>
  <c r="C361" i="6" s="1"/>
  <c r="G261" i="6"/>
  <c r="I261" i="6" s="1"/>
  <c r="H261" i="6"/>
  <c r="J261" i="6" s="1"/>
  <c r="A261" i="6"/>
  <c r="C261" i="6" s="1"/>
  <c r="B261" i="6"/>
  <c r="D261" i="6" s="1"/>
  <c r="P261" i="6"/>
  <c r="BB261" i="1"/>
  <c r="G176" i="6"/>
  <c r="I176" i="6" s="1"/>
  <c r="A176" i="6"/>
  <c r="C176" i="6" s="1"/>
  <c r="B176" i="6"/>
  <c r="D176" i="6" s="1"/>
  <c r="H176" i="6"/>
  <c r="J176" i="6" s="1"/>
  <c r="BC498" i="1"/>
  <c r="BD498" i="1" s="1"/>
  <c r="P464" i="6"/>
  <c r="BB464" i="1"/>
  <c r="BC204" i="1"/>
  <c r="BD204" i="1" s="1"/>
  <c r="P284" i="6"/>
  <c r="BB284" i="1"/>
  <c r="BE199" i="1"/>
  <c r="G199" i="1" s="1"/>
  <c r="K199" i="1"/>
  <c r="BF199" i="1"/>
  <c r="H199" i="1"/>
  <c r="I199" i="1"/>
  <c r="J199" i="1" s="1"/>
  <c r="AW199" i="1" s="1"/>
  <c r="AX199" i="1" s="1"/>
  <c r="L199" i="1"/>
  <c r="M199" i="1"/>
  <c r="B199" i="1"/>
  <c r="BA199" i="1" s="1"/>
  <c r="F199" i="1"/>
  <c r="E199" i="1"/>
  <c r="M199" i="6"/>
  <c r="D199" i="1"/>
  <c r="C199" i="1"/>
  <c r="BC503" i="1"/>
  <c r="K496" i="1"/>
  <c r="BE496" i="1"/>
  <c r="G496" i="1" s="1"/>
  <c r="I496" i="1"/>
  <c r="J496" i="1" s="1"/>
  <c r="AW496" i="1" s="1"/>
  <c r="AX496" i="1" s="1"/>
  <c r="BF496" i="1"/>
  <c r="H496" i="1"/>
  <c r="M496" i="6"/>
  <c r="M496" i="1"/>
  <c r="L496" i="1"/>
  <c r="B496" i="1"/>
  <c r="BA496" i="1" s="1"/>
  <c r="F496" i="1"/>
  <c r="E496" i="1"/>
  <c r="C496" i="1"/>
  <c r="D496" i="1"/>
  <c r="K494" i="1"/>
  <c r="BE494" i="1"/>
  <c r="G494" i="1" s="1"/>
  <c r="H494" i="1"/>
  <c r="BF494" i="1"/>
  <c r="I494" i="1"/>
  <c r="J494" i="1" s="1"/>
  <c r="AW494" i="1" s="1"/>
  <c r="AX494" i="1" s="1"/>
  <c r="L494" i="1"/>
  <c r="B494" i="1"/>
  <c r="M494" i="6"/>
  <c r="C494" i="1"/>
  <c r="F494" i="1"/>
  <c r="M494" i="1"/>
  <c r="D494" i="1"/>
  <c r="E494" i="1"/>
  <c r="O325" i="6"/>
  <c r="O142" i="6"/>
  <c r="O147" i="6"/>
  <c r="O144" i="6"/>
  <c r="D196" i="1"/>
  <c r="E196" i="1"/>
  <c r="C196" i="1"/>
  <c r="F196" i="1"/>
  <c r="BE196" i="1"/>
  <c r="G196" i="1" s="1"/>
  <c r="K196" i="1"/>
  <c r="M196" i="1"/>
  <c r="I196" i="1"/>
  <c r="J196" i="1" s="1"/>
  <c r="AW196" i="1" s="1"/>
  <c r="AX196" i="1" s="1"/>
  <c r="BF196" i="1"/>
  <c r="M196" i="6"/>
  <c r="B196" i="1"/>
  <c r="BA196" i="1" s="1"/>
  <c r="H196" i="1"/>
  <c r="L196" i="1"/>
  <c r="N127" i="6"/>
  <c r="N129" i="6"/>
  <c r="N131" i="6"/>
  <c r="E123" i="1"/>
  <c r="B123" i="1"/>
  <c r="C123" i="1"/>
  <c r="K123" i="1"/>
  <c r="F123" i="1"/>
  <c r="BE123" i="1"/>
  <c r="G123" i="1" s="1"/>
  <c r="L123" i="1"/>
  <c r="I123" i="1"/>
  <c r="J123" i="1" s="1"/>
  <c r="AW123" i="1" s="1"/>
  <c r="AX123" i="1" s="1"/>
  <c r="BF123" i="1"/>
  <c r="M123" i="6"/>
  <c r="M123" i="1"/>
  <c r="D123" i="1"/>
  <c r="H123" i="1"/>
  <c r="C184" i="1"/>
  <c r="D184" i="1"/>
  <c r="BE184" i="1"/>
  <c r="G184" i="1" s="1"/>
  <c r="K184" i="1"/>
  <c r="BF184" i="1"/>
  <c r="I184" i="1"/>
  <c r="J184" i="1" s="1"/>
  <c r="AW184" i="1" s="1"/>
  <c r="AX184" i="1" s="1"/>
  <c r="F184" i="1"/>
  <c r="A184" i="6" s="1"/>
  <c r="C184" i="6" s="1"/>
  <c r="H184" i="1"/>
  <c r="B184" i="1"/>
  <c r="BA184" i="1" s="1"/>
  <c r="M184" i="6"/>
  <c r="M184" i="1"/>
  <c r="E184" i="1"/>
  <c r="L184" i="1"/>
  <c r="K505" i="1"/>
  <c r="F505" i="1"/>
  <c r="I505" i="1"/>
  <c r="J505" i="1" s="1"/>
  <c r="AW505" i="1" s="1"/>
  <c r="AX505" i="1" s="1"/>
  <c r="L505" i="1"/>
  <c r="C505" i="1"/>
  <c r="H505" i="1"/>
  <c r="BE505" i="1"/>
  <c r="G505" i="1" s="1"/>
  <c r="D505" i="1"/>
  <c r="M505" i="1"/>
  <c r="BF505" i="1"/>
  <c r="B505" i="1"/>
  <c r="E505" i="1"/>
  <c r="O132" i="6"/>
  <c r="N133" i="6"/>
  <c r="N135" i="6"/>
  <c r="D127" i="1"/>
  <c r="L127" i="1"/>
  <c r="F127" i="1"/>
  <c r="E127" i="1"/>
  <c r="C127" i="1"/>
  <c r="B127" i="1"/>
  <c r="BA127" i="1" s="1"/>
  <c r="BE127" i="1"/>
  <c r="G127" i="1" s="1"/>
  <c r="K127" i="1"/>
  <c r="H127" i="1"/>
  <c r="BF127" i="1"/>
  <c r="M127" i="6"/>
  <c r="I127" i="1"/>
  <c r="J127" i="1" s="1"/>
  <c r="AW127" i="1" s="1"/>
  <c r="AX127" i="1" s="1"/>
  <c r="M127" i="1"/>
  <c r="G21" i="5"/>
  <c r="H21" i="5" s="1"/>
  <c r="G27" i="5"/>
  <c r="G22" i="5"/>
  <c r="H22" i="5" s="1"/>
  <c r="G20" i="5"/>
  <c r="H20" i="5" s="1"/>
  <c r="K22" i="5"/>
  <c r="L22" i="5"/>
  <c r="AT18" i="1"/>
  <c r="B500" i="6" l="1"/>
  <c r="D500" i="6" s="1"/>
  <c r="H284" i="6"/>
  <c r="J284" i="6" s="1"/>
  <c r="G284" i="6"/>
  <c r="I284" i="6" s="1"/>
  <c r="B284" i="6"/>
  <c r="D284" i="6" s="1"/>
  <c r="G467" i="6"/>
  <c r="I467" i="6" s="1"/>
  <c r="A467" i="6"/>
  <c r="C467" i="6" s="1"/>
  <c r="H467" i="6"/>
  <c r="J467" i="6" s="1"/>
  <c r="A292" i="6"/>
  <c r="C292" i="6" s="1"/>
  <c r="B322" i="6"/>
  <c r="D322" i="6" s="1"/>
  <c r="H292" i="6"/>
  <c r="J292" i="6" s="1"/>
  <c r="G292" i="6"/>
  <c r="I292" i="6" s="1"/>
  <c r="B292" i="6"/>
  <c r="D292" i="6" s="1"/>
  <c r="AO18" i="1"/>
  <c r="A19" i="1"/>
  <c r="K18" i="6"/>
  <c r="I18" i="6"/>
  <c r="AS18" i="1"/>
  <c r="L18" i="6"/>
  <c r="AR18" i="1"/>
  <c r="J18" i="6"/>
  <c r="A291" i="6"/>
  <c r="C291" i="6" s="1"/>
  <c r="BB148" i="1"/>
  <c r="BB340" i="1"/>
  <c r="BB426" i="1"/>
  <c r="BA448" i="1"/>
  <c r="BB448" i="1" s="1"/>
  <c r="D244" i="6"/>
  <c r="B153" i="6"/>
  <c r="D153" i="6" s="1"/>
  <c r="BB436" i="1"/>
  <c r="BA205" i="1"/>
  <c r="P205" i="6" s="1"/>
  <c r="BA280" i="1"/>
  <c r="BA474" i="1"/>
  <c r="BB343" i="1"/>
  <c r="B195" i="6"/>
  <c r="D195" i="6" s="1"/>
  <c r="BA204" i="1"/>
  <c r="B498" i="6"/>
  <c r="D498" i="6" s="1"/>
  <c r="B499" i="6"/>
  <c r="D499" i="6" s="1"/>
  <c r="BB459" i="1"/>
  <c r="BA198" i="1"/>
  <c r="C357" i="6"/>
  <c r="BB282" i="1"/>
  <c r="BC236" i="1"/>
  <c r="BD236" i="1" s="1"/>
  <c r="BB475" i="1"/>
  <c r="BB346" i="1"/>
  <c r="BB395" i="1"/>
  <c r="BA329" i="1"/>
  <c r="BB329" i="1" s="1"/>
  <c r="BA187" i="1"/>
  <c r="BA303" i="1"/>
  <c r="BA276" i="1"/>
  <c r="BA498" i="1"/>
  <c r="BA330" i="1"/>
  <c r="BA500" i="1"/>
  <c r="BA190" i="1"/>
  <c r="BA493" i="1"/>
  <c r="P493" i="6" s="1"/>
  <c r="BB440" i="1"/>
  <c r="BB390" i="1"/>
  <c r="B496" i="6"/>
  <c r="D496" i="6" s="1"/>
  <c r="BC253" i="1"/>
  <c r="BD253" i="1" s="1"/>
  <c r="D357" i="6"/>
  <c r="D313" i="6"/>
  <c r="BA384" i="1"/>
  <c r="P384" i="6" s="1"/>
  <c r="BA241" i="1"/>
  <c r="P241" i="6" s="1"/>
  <c r="P192" i="6"/>
  <c r="BB192" i="1"/>
  <c r="P399" i="6"/>
  <c r="BB399" i="1"/>
  <c r="P334" i="6"/>
  <c r="BB334" i="1"/>
  <c r="G318" i="6"/>
  <c r="I318" i="6" s="1"/>
  <c r="H318" i="6"/>
  <c r="J318" i="6" s="1"/>
  <c r="A318" i="6"/>
  <c r="C318" i="6" s="1"/>
  <c r="B318" i="6"/>
  <c r="D318" i="6" s="1"/>
  <c r="P281" i="6"/>
  <c r="BB281" i="1"/>
  <c r="P191" i="6"/>
  <c r="BB191" i="1"/>
  <c r="P155" i="6"/>
  <c r="BB155" i="1"/>
  <c r="P289" i="6"/>
  <c r="BB289" i="1"/>
  <c r="P149" i="6"/>
  <c r="BB149" i="1"/>
  <c r="P127" i="6"/>
  <c r="BB127" i="1"/>
  <c r="P196" i="6"/>
  <c r="BB196" i="1"/>
  <c r="B250" i="6"/>
  <c r="D250" i="6" s="1"/>
  <c r="H250" i="6"/>
  <c r="J250" i="6" s="1"/>
  <c r="G250" i="6"/>
  <c r="I250" i="6" s="1"/>
  <c r="A250" i="6"/>
  <c r="C250" i="6" s="1"/>
  <c r="P184" i="6"/>
  <c r="BB184" i="1"/>
  <c r="BA123" i="1"/>
  <c r="A196" i="6"/>
  <c r="C196" i="6" s="1"/>
  <c r="H196" i="6"/>
  <c r="J196" i="6" s="1"/>
  <c r="G196" i="6"/>
  <c r="I196" i="6" s="1"/>
  <c r="B196" i="6"/>
  <c r="D196" i="6" s="1"/>
  <c r="BA494" i="1"/>
  <c r="H199" i="6"/>
  <c r="J199" i="6" s="1"/>
  <c r="G199" i="6"/>
  <c r="I199" i="6" s="1"/>
  <c r="A199" i="6"/>
  <c r="C199" i="6" s="1"/>
  <c r="B199" i="6"/>
  <c r="D199" i="6" s="1"/>
  <c r="P353" i="6"/>
  <c r="BB353" i="1"/>
  <c r="P136" i="6"/>
  <c r="BB136" i="1"/>
  <c r="P457" i="6"/>
  <c r="BB457" i="1"/>
  <c r="P391" i="6"/>
  <c r="BB391" i="1"/>
  <c r="B419" i="6"/>
  <c r="D419" i="6" s="1"/>
  <c r="A419" i="6"/>
  <c r="C419" i="6" s="1"/>
  <c r="H419" i="6"/>
  <c r="J419" i="6" s="1"/>
  <c r="G419" i="6"/>
  <c r="I419" i="6" s="1"/>
  <c r="P283" i="6"/>
  <c r="BB283" i="1"/>
  <c r="BA186" i="1"/>
  <c r="BA301" i="1"/>
  <c r="E254" i="1"/>
  <c r="C254" i="1"/>
  <c r="F254" i="1"/>
  <c r="D254" i="1"/>
  <c r="L254" i="1"/>
  <c r="B254" i="1"/>
  <c r="BA254" i="1" s="1"/>
  <c r="H254" i="1"/>
  <c r="M254" i="6"/>
  <c r="I254" i="1"/>
  <c r="J254" i="1" s="1"/>
  <c r="AW254" i="1" s="1"/>
  <c r="AX254" i="1" s="1"/>
  <c r="M254" i="1"/>
  <c r="BF254" i="1"/>
  <c r="BE254" i="1"/>
  <c r="G254" i="1" s="1"/>
  <c r="K254" i="1"/>
  <c r="G206" i="6"/>
  <c r="I206" i="6" s="1"/>
  <c r="B206" i="6"/>
  <c r="D206" i="6" s="1"/>
  <c r="H206" i="6"/>
  <c r="J206" i="6" s="1"/>
  <c r="A206" i="6"/>
  <c r="C206" i="6" s="1"/>
  <c r="G247" i="6"/>
  <c r="I247" i="6" s="1"/>
  <c r="A247" i="6"/>
  <c r="C247" i="6" s="1"/>
  <c r="B247" i="6"/>
  <c r="D247" i="6" s="1"/>
  <c r="H247" i="6"/>
  <c r="J247" i="6" s="1"/>
  <c r="G183" i="6"/>
  <c r="I183" i="6" s="1"/>
  <c r="A183" i="6"/>
  <c r="C183" i="6" s="1"/>
  <c r="B183" i="6"/>
  <c r="D183" i="6" s="1"/>
  <c r="H183" i="6"/>
  <c r="J183" i="6" s="1"/>
  <c r="P392" i="6"/>
  <c r="BB392" i="1"/>
  <c r="P379" i="6"/>
  <c r="BB379" i="1"/>
  <c r="BA225" i="1"/>
  <c r="P150" i="6"/>
  <c r="BB150" i="1"/>
  <c r="P452" i="6"/>
  <c r="BB452" i="1"/>
  <c r="BA258" i="1"/>
  <c r="G322" i="6"/>
  <c r="I322" i="6" s="1"/>
  <c r="H322" i="6"/>
  <c r="J322" i="6" s="1"/>
  <c r="A322" i="6"/>
  <c r="C322" i="6" s="1"/>
  <c r="BA495" i="1"/>
  <c r="P162" i="6"/>
  <c r="BB162" i="1"/>
  <c r="BF326" i="1"/>
  <c r="M326" i="1"/>
  <c r="F326" i="1"/>
  <c r="K326" i="1"/>
  <c r="C326" i="1"/>
  <c r="D326" i="1"/>
  <c r="E326" i="1"/>
  <c r="M326" i="6"/>
  <c r="B326" i="1"/>
  <c r="BA326" i="1" s="1"/>
  <c r="H326" i="1"/>
  <c r="L326" i="1"/>
  <c r="BE326" i="1"/>
  <c r="G326" i="1" s="1"/>
  <c r="I326" i="1"/>
  <c r="J326" i="1" s="1"/>
  <c r="AW326" i="1" s="1"/>
  <c r="AX326" i="1" s="1"/>
  <c r="P414" i="6"/>
  <c r="BB414" i="1"/>
  <c r="BA380" i="1"/>
  <c r="P396" i="6"/>
  <c r="BB396" i="1"/>
  <c r="P165" i="6"/>
  <c r="BB165" i="1"/>
  <c r="P179" i="6"/>
  <c r="BB179" i="1"/>
  <c r="P357" i="6"/>
  <c r="BB357" i="1"/>
  <c r="P376" i="6"/>
  <c r="BB376" i="1"/>
  <c r="P424" i="6"/>
  <c r="BB424" i="1"/>
  <c r="A153" i="6"/>
  <c r="C153" i="6" s="1"/>
  <c r="H153" i="6"/>
  <c r="J153" i="6" s="1"/>
  <c r="G153" i="6"/>
  <c r="I153" i="6" s="1"/>
  <c r="P207" i="6"/>
  <c r="BB207" i="1"/>
  <c r="BA298" i="1"/>
  <c r="P135" i="6"/>
  <c r="BB135" i="1"/>
  <c r="H189" i="6"/>
  <c r="J189" i="6" s="1"/>
  <c r="B189" i="6"/>
  <c r="D189" i="6" s="1"/>
  <c r="A189" i="6"/>
  <c r="C189" i="6" s="1"/>
  <c r="G189" i="6"/>
  <c r="I189" i="6" s="1"/>
  <c r="P332" i="6"/>
  <c r="BB332" i="1"/>
  <c r="P142" i="6"/>
  <c r="BB142" i="1"/>
  <c r="G187" i="6"/>
  <c r="I187" i="6" s="1"/>
  <c r="H187" i="6"/>
  <c r="J187" i="6" s="1"/>
  <c r="B187" i="6"/>
  <c r="D187" i="6" s="1"/>
  <c r="A187" i="6"/>
  <c r="C187" i="6" s="1"/>
  <c r="P481" i="6"/>
  <c r="BB481" i="1"/>
  <c r="BA224" i="1"/>
  <c r="P119" i="6"/>
  <c r="BB119" i="1"/>
  <c r="P417" i="6"/>
  <c r="BB417" i="1"/>
  <c r="C248" i="6"/>
  <c r="B406" i="6"/>
  <c r="D406" i="6" s="1"/>
  <c r="H406" i="6"/>
  <c r="J406" i="6" s="1"/>
  <c r="G406" i="6"/>
  <c r="I406" i="6" s="1"/>
  <c r="A406" i="6"/>
  <c r="C406" i="6" s="1"/>
  <c r="BA406" i="1"/>
  <c r="P133" i="6"/>
  <c r="BB133" i="1"/>
  <c r="BA270" i="1"/>
  <c r="P132" i="6"/>
  <c r="BB132" i="1"/>
  <c r="BA120" i="1"/>
  <c r="BA325" i="1"/>
  <c r="G195" i="6"/>
  <c r="I195" i="6" s="1"/>
  <c r="H195" i="6"/>
  <c r="J195" i="6" s="1"/>
  <c r="A195" i="6"/>
  <c r="C195" i="6" s="1"/>
  <c r="BB241" i="1"/>
  <c r="A241" i="6"/>
  <c r="C241" i="6" s="1"/>
  <c r="H241" i="6"/>
  <c r="J241" i="6" s="1"/>
  <c r="G241" i="6"/>
  <c r="I241" i="6" s="1"/>
  <c r="B241" i="6"/>
  <c r="D241" i="6" s="1"/>
  <c r="P454" i="6"/>
  <c r="BB454" i="1"/>
  <c r="P239" i="6"/>
  <c r="BB239" i="1"/>
  <c r="BA291" i="1"/>
  <c r="H291" i="6"/>
  <c r="J291" i="6" s="1"/>
  <c r="G291" i="6"/>
  <c r="I291" i="6" s="1"/>
  <c r="B291" i="6"/>
  <c r="D291" i="6" s="1"/>
  <c r="A190" i="6"/>
  <c r="C190" i="6" s="1"/>
  <c r="B190" i="6"/>
  <c r="D190" i="6" s="1"/>
  <c r="H190" i="6"/>
  <c r="J190" i="6" s="1"/>
  <c r="G190" i="6"/>
  <c r="I190" i="6" s="1"/>
  <c r="BA286" i="1"/>
  <c r="G180" i="6"/>
  <c r="I180" i="6" s="1"/>
  <c r="B180" i="6"/>
  <c r="D180" i="6" s="1"/>
  <c r="H180" i="6"/>
  <c r="J180" i="6" s="1"/>
  <c r="A180" i="6"/>
  <c r="C180" i="6" s="1"/>
  <c r="BA296" i="1"/>
  <c r="H497" i="6"/>
  <c r="J497" i="6" s="1"/>
  <c r="G497" i="6"/>
  <c r="I497" i="6" s="1"/>
  <c r="A497" i="6"/>
  <c r="C497" i="6" s="1"/>
  <c r="B497" i="6"/>
  <c r="D497" i="6" s="1"/>
  <c r="BA238" i="1"/>
  <c r="BE202" i="1"/>
  <c r="G202" i="1" s="1"/>
  <c r="BF202" i="1"/>
  <c r="I202" i="1"/>
  <c r="J202" i="1" s="1"/>
  <c r="AW202" i="1" s="1"/>
  <c r="AX202" i="1" s="1"/>
  <c r="M202" i="1"/>
  <c r="K202" i="1"/>
  <c r="E202" i="1"/>
  <c r="F202" i="1"/>
  <c r="D202" i="1"/>
  <c r="L202" i="1"/>
  <c r="H202" i="1"/>
  <c r="M202" i="6"/>
  <c r="B202" i="1"/>
  <c r="C202" i="1"/>
  <c r="B221" i="1"/>
  <c r="F221" i="1"/>
  <c r="D221" i="1"/>
  <c r="BE221" i="1"/>
  <c r="G221" i="1" s="1"/>
  <c r="E221" i="1"/>
  <c r="K221" i="1"/>
  <c r="C221" i="1"/>
  <c r="M221" i="1"/>
  <c r="L221" i="1"/>
  <c r="BF221" i="1"/>
  <c r="H221" i="1"/>
  <c r="I221" i="1"/>
  <c r="J221" i="1" s="1"/>
  <c r="AW221" i="1" s="1"/>
  <c r="AX221" i="1" s="1"/>
  <c r="M221" i="6"/>
  <c r="B123" i="6"/>
  <c r="D123" i="6" s="1"/>
  <c r="H123" i="6"/>
  <c r="J123" i="6" s="1"/>
  <c r="G123" i="6"/>
  <c r="I123" i="6" s="1"/>
  <c r="A123" i="6"/>
  <c r="C123" i="6" s="1"/>
  <c r="H494" i="6"/>
  <c r="J494" i="6" s="1"/>
  <c r="G494" i="6"/>
  <c r="I494" i="6" s="1"/>
  <c r="A494" i="6"/>
  <c r="C494" i="6" s="1"/>
  <c r="P496" i="6"/>
  <c r="BB496" i="1"/>
  <c r="H127" i="6"/>
  <c r="J127" i="6" s="1"/>
  <c r="G127" i="6"/>
  <c r="I127" i="6" s="1"/>
  <c r="B127" i="6"/>
  <c r="D127" i="6" s="1"/>
  <c r="A127" i="6"/>
  <c r="C127" i="6" s="1"/>
  <c r="H184" i="6"/>
  <c r="J184" i="6" s="1"/>
  <c r="G184" i="6"/>
  <c r="I184" i="6" s="1"/>
  <c r="B184" i="6"/>
  <c r="D184" i="6" s="1"/>
  <c r="B494" i="6"/>
  <c r="D494" i="6" s="1"/>
  <c r="P302" i="6"/>
  <c r="BB302" i="1"/>
  <c r="P125" i="6"/>
  <c r="BB125" i="1"/>
  <c r="P312" i="6"/>
  <c r="BB312" i="1"/>
  <c r="A186" i="6"/>
  <c r="C186" i="6" s="1"/>
  <c r="G186" i="6"/>
  <c r="I186" i="6" s="1"/>
  <c r="B186" i="6"/>
  <c r="D186" i="6" s="1"/>
  <c r="H186" i="6"/>
  <c r="J186" i="6" s="1"/>
  <c r="A301" i="6"/>
  <c r="C301" i="6" s="1"/>
  <c r="H301" i="6"/>
  <c r="J301" i="6" s="1"/>
  <c r="B301" i="6"/>
  <c r="D301" i="6" s="1"/>
  <c r="G301" i="6"/>
  <c r="I301" i="6" s="1"/>
  <c r="A192" i="6"/>
  <c r="C192" i="6" s="1"/>
  <c r="H192" i="6"/>
  <c r="J192" i="6" s="1"/>
  <c r="B192" i="6"/>
  <c r="D192" i="6" s="1"/>
  <c r="G192" i="6"/>
  <c r="I192" i="6" s="1"/>
  <c r="P412" i="6"/>
  <c r="BB412" i="1"/>
  <c r="P425" i="6"/>
  <c r="BB425" i="1"/>
  <c r="P408" i="6"/>
  <c r="BB408" i="1"/>
  <c r="P383" i="6"/>
  <c r="BB383" i="1"/>
  <c r="C244" i="6"/>
  <c r="P335" i="6"/>
  <c r="BB335" i="1"/>
  <c r="H377" i="6"/>
  <c r="J377" i="6" s="1"/>
  <c r="G377" i="6"/>
  <c r="I377" i="6" s="1"/>
  <c r="B377" i="6"/>
  <c r="D377" i="6" s="1"/>
  <c r="P388" i="6"/>
  <c r="BB388" i="1"/>
  <c r="H147" i="6"/>
  <c r="J147" i="6" s="1"/>
  <c r="G147" i="6"/>
  <c r="I147" i="6" s="1"/>
  <c r="A147" i="6"/>
  <c r="C147" i="6" s="1"/>
  <c r="B147" i="6"/>
  <c r="D147" i="6" s="1"/>
  <c r="BA322" i="1"/>
  <c r="H495" i="6"/>
  <c r="J495" i="6" s="1"/>
  <c r="G495" i="6"/>
  <c r="I495" i="6" s="1"/>
  <c r="A495" i="6"/>
  <c r="C495" i="6" s="1"/>
  <c r="B495" i="6"/>
  <c r="D495" i="6" s="1"/>
  <c r="P341" i="6"/>
  <c r="BB341" i="1"/>
  <c r="BA290" i="1"/>
  <c r="BA348" i="1"/>
  <c r="P234" i="6"/>
  <c r="BB234" i="1"/>
  <c r="P473" i="6"/>
  <c r="BB473" i="1"/>
  <c r="P430" i="6"/>
  <c r="BB430" i="1"/>
  <c r="P129" i="6"/>
  <c r="BB129" i="1"/>
  <c r="H448" i="6"/>
  <c r="J448" i="6" s="1"/>
  <c r="G448" i="6"/>
  <c r="I448" i="6" s="1"/>
  <c r="A448" i="6"/>
  <c r="C448" i="6" s="1"/>
  <c r="P342" i="6"/>
  <c r="BB342" i="1"/>
  <c r="P453" i="6"/>
  <c r="BB453" i="1"/>
  <c r="P360" i="6"/>
  <c r="BB360" i="1"/>
  <c r="P449" i="6"/>
  <c r="BB449" i="1"/>
  <c r="P456" i="6"/>
  <c r="BB456" i="1"/>
  <c r="P141" i="6"/>
  <c r="BB141" i="1"/>
  <c r="BA153" i="1"/>
  <c r="BA260" i="1"/>
  <c r="BA189" i="1"/>
  <c r="P470" i="6"/>
  <c r="BB470" i="1"/>
  <c r="P178" i="6"/>
  <c r="BB178" i="1"/>
  <c r="P367" i="6"/>
  <c r="BB367" i="1"/>
  <c r="P374" i="6"/>
  <c r="BB374" i="1"/>
  <c r="A224" i="6"/>
  <c r="C224" i="6" s="1"/>
  <c r="H224" i="6"/>
  <c r="J224" i="6" s="1"/>
  <c r="G224" i="6"/>
  <c r="I224" i="6" s="1"/>
  <c r="B224" i="6"/>
  <c r="D224" i="6" s="1"/>
  <c r="BC248" i="1"/>
  <c r="BD248" i="1" s="1"/>
  <c r="I249" i="1"/>
  <c r="J249" i="1" s="1"/>
  <c r="AW249" i="1" s="1"/>
  <c r="AX249" i="1" s="1"/>
  <c r="D249" i="1"/>
  <c r="B249" i="1"/>
  <c r="M249" i="1"/>
  <c r="E249" i="1"/>
  <c r="C249" i="1"/>
  <c r="F249" i="1"/>
  <c r="H249" i="1"/>
  <c r="L249" i="1"/>
  <c r="M249" i="6"/>
  <c r="BF249" i="1"/>
  <c r="BE249" i="1"/>
  <c r="G249" i="1" s="1"/>
  <c r="K249" i="1"/>
  <c r="P363" i="6"/>
  <c r="BB363" i="1"/>
  <c r="BC313" i="1"/>
  <c r="BD313" i="1" s="1"/>
  <c r="A280" i="6"/>
  <c r="C280" i="6" s="1"/>
  <c r="B280" i="6"/>
  <c r="D280" i="6" s="1"/>
  <c r="G280" i="6"/>
  <c r="I280" i="6" s="1"/>
  <c r="H280" i="6"/>
  <c r="J280" i="6" s="1"/>
  <c r="P266" i="6"/>
  <c r="BB266" i="1"/>
  <c r="D248" i="6"/>
  <c r="B474" i="6"/>
  <c r="D474" i="6" s="1"/>
  <c r="A474" i="6"/>
  <c r="C474" i="6" s="1"/>
  <c r="H474" i="6"/>
  <c r="J474" i="6" s="1"/>
  <c r="G474" i="6"/>
  <c r="I474" i="6" s="1"/>
  <c r="P418" i="6"/>
  <c r="BB418" i="1"/>
  <c r="BA195" i="1"/>
  <c r="P450" i="6"/>
  <c r="BB450" i="1"/>
  <c r="B204" i="6"/>
  <c r="D204" i="6" s="1"/>
  <c r="A204" i="6"/>
  <c r="C204" i="6" s="1"/>
  <c r="G204" i="6"/>
  <c r="I204" i="6" s="1"/>
  <c r="H204" i="6"/>
  <c r="J204" i="6" s="1"/>
  <c r="P160" i="6"/>
  <c r="BB160" i="1"/>
  <c r="P439" i="6"/>
  <c r="BB439" i="1"/>
  <c r="H498" i="6"/>
  <c r="J498" i="6" s="1"/>
  <c r="G498" i="6"/>
  <c r="I498" i="6" s="1"/>
  <c r="A498" i="6"/>
  <c r="C498" i="6" s="1"/>
  <c r="P499" i="6"/>
  <c r="BB499" i="1"/>
  <c r="H499" i="6"/>
  <c r="J499" i="6" s="1"/>
  <c r="G499" i="6"/>
  <c r="I499" i="6" s="1"/>
  <c r="A499" i="6"/>
  <c r="C499" i="6" s="1"/>
  <c r="H493" i="6"/>
  <c r="J493" i="6" s="1"/>
  <c r="G493" i="6"/>
  <c r="I493" i="6" s="1"/>
  <c r="A493" i="6"/>
  <c r="C493" i="6" s="1"/>
  <c r="B493" i="6"/>
  <c r="D493" i="6" s="1"/>
  <c r="B274" i="6"/>
  <c r="D274" i="6" s="1"/>
  <c r="A274" i="6"/>
  <c r="C274" i="6" s="1"/>
  <c r="H274" i="6"/>
  <c r="J274" i="6" s="1"/>
  <c r="G274" i="6"/>
  <c r="I274" i="6" s="1"/>
  <c r="BA274" i="1"/>
  <c r="B198" i="6"/>
  <c r="D198" i="6" s="1"/>
  <c r="G198" i="6"/>
  <c r="I198" i="6" s="1"/>
  <c r="H198" i="6"/>
  <c r="J198" i="6" s="1"/>
  <c r="A198" i="6"/>
  <c r="C198" i="6" s="1"/>
  <c r="P172" i="6"/>
  <c r="BB172" i="1"/>
  <c r="B286" i="6"/>
  <c r="D286" i="6" s="1"/>
  <c r="A286" i="6"/>
  <c r="C286" i="6" s="1"/>
  <c r="G286" i="6"/>
  <c r="I286" i="6" s="1"/>
  <c r="H286" i="6"/>
  <c r="J286" i="6" s="1"/>
  <c r="P265" i="6"/>
  <c r="BB265" i="1"/>
  <c r="BA497" i="1"/>
  <c r="P199" i="6"/>
  <c r="BB199" i="1"/>
  <c r="P419" i="6"/>
  <c r="BB419" i="1"/>
  <c r="P319" i="6"/>
  <c r="BB319" i="1"/>
  <c r="BE245" i="1"/>
  <c r="G245" i="1" s="1"/>
  <c r="C245" i="1"/>
  <c r="B245" i="1"/>
  <c r="BF245" i="1"/>
  <c r="D245" i="1"/>
  <c r="E245" i="1"/>
  <c r="L245" i="1"/>
  <c r="F245" i="1"/>
  <c r="H245" i="1"/>
  <c r="M245" i="6"/>
  <c r="I245" i="1"/>
  <c r="J245" i="1" s="1"/>
  <c r="AW245" i="1" s="1"/>
  <c r="AX245" i="1" s="1"/>
  <c r="M245" i="1"/>
  <c r="K245" i="1"/>
  <c r="P247" i="6"/>
  <c r="BB247" i="1"/>
  <c r="P437" i="6"/>
  <c r="BB437" i="1"/>
  <c r="BA377" i="1"/>
  <c r="P339" i="6"/>
  <c r="BB339" i="1"/>
  <c r="P147" i="6"/>
  <c r="BB147" i="1"/>
  <c r="H258" i="6"/>
  <c r="J258" i="6" s="1"/>
  <c r="G258" i="6"/>
  <c r="I258" i="6" s="1"/>
  <c r="A258" i="6"/>
  <c r="C258" i="6" s="1"/>
  <c r="B258" i="6"/>
  <c r="D258" i="6" s="1"/>
  <c r="P361" i="6"/>
  <c r="BB361" i="1"/>
  <c r="B345" i="6"/>
  <c r="D345" i="6" s="1"/>
  <c r="G345" i="6"/>
  <c r="I345" i="6" s="1"/>
  <c r="A345" i="6"/>
  <c r="C345" i="6" s="1"/>
  <c r="H345" i="6"/>
  <c r="J345" i="6" s="1"/>
  <c r="BA345" i="1"/>
  <c r="P231" i="6"/>
  <c r="BB231" i="1"/>
  <c r="P316" i="6"/>
  <c r="BB316" i="1"/>
  <c r="B348" i="6"/>
  <c r="D348" i="6" s="1"/>
  <c r="H348" i="6"/>
  <c r="J348" i="6" s="1"/>
  <c r="G348" i="6"/>
  <c r="I348" i="6" s="1"/>
  <c r="A348" i="6"/>
  <c r="C348" i="6" s="1"/>
  <c r="P349" i="6"/>
  <c r="BB349" i="1"/>
  <c r="B380" i="6"/>
  <c r="D380" i="6" s="1"/>
  <c r="G380" i="6"/>
  <c r="I380" i="6" s="1"/>
  <c r="A380" i="6"/>
  <c r="C380" i="6" s="1"/>
  <c r="H380" i="6"/>
  <c r="J380" i="6" s="1"/>
  <c r="B329" i="6"/>
  <c r="D329" i="6" s="1"/>
  <c r="H329" i="6"/>
  <c r="J329" i="6" s="1"/>
  <c r="G329" i="6"/>
  <c r="I329" i="6" s="1"/>
  <c r="A329" i="6"/>
  <c r="C329" i="6" s="1"/>
  <c r="P329" i="6"/>
  <c r="P401" i="6"/>
  <c r="BB401" i="1"/>
  <c r="P448" i="6"/>
  <c r="P145" i="6"/>
  <c r="BB145" i="1"/>
  <c r="A161" i="6"/>
  <c r="C161" i="6" s="1"/>
  <c r="H161" i="6"/>
  <c r="J161" i="6" s="1"/>
  <c r="G161" i="6"/>
  <c r="I161" i="6" s="1"/>
  <c r="B161" i="6"/>
  <c r="D161" i="6" s="1"/>
  <c r="P484" i="6"/>
  <c r="BB484" i="1"/>
  <c r="P230" i="6"/>
  <c r="BB230" i="1"/>
  <c r="P413" i="6"/>
  <c r="BB413" i="1"/>
  <c r="H260" i="6"/>
  <c r="J260" i="6" s="1"/>
  <c r="A260" i="6"/>
  <c r="C260" i="6" s="1"/>
  <c r="B260" i="6"/>
  <c r="D260" i="6" s="1"/>
  <c r="G260" i="6"/>
  <c r="I260" i="6" s="1"/>
  <c r="P320" i="6"/>
  <c r="BB320" i="1"/>
  <c r="H298" i="6"/>
  <c r="J298" i="6" s="1"/>
  <c r="G298" i="6"/>
  <c r="I298" i="6" s="1"/>
  <c r="B298" i="6"/>
  <c r="D298" i="6" s="1"/>
  <c r="P324" i="6"/>
  <c r="BB324" i="1"/>
  <c r="P164" i="6"/>
  <c r="BB164" i="1"/>
  <c r="P201" i="6"/>
  <c r="BB201" i="1"/>
  <c r="H142" i="6"/>
  <c r="J142" i="6" s="1"/>
  <c r="A142" i="6"/>
  <c r="C142" i="6" s="1"/>
  <c r="G142" i="6"/>
  <c r="I142" i="6" s="1"/>
  <c r="B142" i="6"/>
  <c r="D142" i="6" s="1"/>
  <c r="P117" i="6"/>
  <c r="BB117" i="1"/>
  <c r="A384" i="6"/>
  <c r="C384" i="6" s="1"/>
  <c r="H384" i="6"/>
  <c r="J384" i="6" s="1"/>
  <c r="G384" i="6"/>
  <c r="I384" i="6" s="1"/>
  <c r="B384" i="6"/>
  <c r="D384" i="6" s="1"/>
  <c r="P280" i="6"/>
  <c r="BB280" i="1"/>
  <c r="P415" i="6"/>
  <c r="BB415" i="1"/>
  <c r="P130" i="6"/>
  <c r="BB130" i="1"/>
  <c r="P463" i="6"/>
  <c r="BB463" i="1"/>
  <c r="P267" i="6"/>
  <c r="BB267" i="1"/>
  <c r="B416" i="6"/>
  <c r="D416" i="6" s="1"/>
  <c r="A416" i="6"/>
  <c r="C416" i="6" s="1"/>
  <c r="H416" i="6"/>
  <c r="J416" i="6" s="1"/>
  <c r="G416" i="6"/>
  <c r="I416" i="6" s="1"/>
  <c r="P416" i="6"/>
  <c r="BB416" i="1"/>
  <c r="P458" i="6"/>
  <c r="BB458" i="1"/>
  <c r="P474" i="6"/>
  <c r="BB474" i="1"/>
  <c r="P259" i="6"/>
  <c r="BB259" i="1"/>
  <c r="P204" i="6"/>
  <c r="BB204" i="1"/>
  <c r="P304" i="6"/>
  <c r="BB304" i="1"/>
  <c r="P305" i="6"/>
  <c r="BB305" i="1"/>
  <c r="G152" i="6"/>
  <c r="I152" i="6" s="1"/>
  <c r="H152" i="6"/>
  <c r="J152" i="6" s="1"/>
  <c r="A152" i="6"/>
  <c r="C152" i="6" s="1"/>
  <c r="B152" i="6"/>
  <c r="D152" i="6" s="1"/>
  <c r="P198" i="6"/>
  <c r="BB198" i="1"/>
  <c r="C253" i="6"/>
  <c r="G172" i="6"/>
  <c r="I172" i="6" s="1"/>
  <c r="H172" i="6"/>
  <c r="J172" i="6" s="1"/>
  <c r="B172" i="6"/>
  <c r="D172" i="6" s="1"/>
  <c r="A172" i="6"/>
  <c r="C172" i="6" s="1"/>
  <c r="P180" i="6"/>
  <c r="BB180" i="1"/>
  <c r="P438" i="6"/>
  <c r="BB438" i="1"/>
  <c r="H238" i="6"/>
  <c r="J238" i="6" s="1"/>
  <c r="G238" i="6"/>
  <c r="I238" i="6" s="1"/>
  <c r="A238" i="6"/>
  <c r="C238" i="6" s="1"/>
  <c r="B238" i="6"/>
  <c r="D238" i="6" s="1"/>
  <c r="BE237" i="1"/>
  <c r="G237" i="1" s="1"/>
  <c r="K237" i="1"/>
  <c r="I237" i="1"/>
  <c r="J237" i="1" s="1"/>
  <c r="AW237" i="1" s="1"/>
  <c r="AX237" i="1" s="1"/>
  <c r="BF237" i="1"/>
  <c r="E237" i="1"/>
  <c r="D237" i="1"/>
  <c r="M237" i="6"/>
  <c r="C237" i="1"/>
  <c r="B237" i="1"/>
  <c r="BA237" i="1" s="1"/>
  <c r="M237" i="1"/>
  <c r="F237" i="1"/>
  <c r="L237" i="1"/>
  <c r="H237" i="1"/>
  <c r="H352" i="6"/>
  <c r="J352" i="6" s="1"/>
  <c r="G352" i="6"/>
  <c r="I352" i="6" s="1"/>
  <c r="A352" i="6"/>
  <c r="C352" i="6" s="1"/>
  <c r="P177" i="6"/>
  <c r="BB177" i="1"/>
  <c r="P256" i="6"/>
  <c r="BB256" i="1"/>
  <c r="P183" i="6"/>
  <c r="BB183" i="1"/>
  <c r="P318" i="6"/>
  <c r="BB318" i="1"/>
  <c r="G496" i="6"/>
  <c r="I496" i="6" s="1"/>
  <c r="H496" i="6"/>
  <c r="J496" i="6" s="1"/>
  <c r="A496" i="6"/>
  <c r="C496" i="6" s="1"/>
  <c r="BA352" i="1"/>
  <c r="P250" i="6"/>
  <c r="BB250" i="1"/>
  <c r="P228" i="6"/>
  <c r="BB228" i="1"/>
  <c r="P217" i="6"/>
  <c r="BB217" i="1"/>
  <c r="P321" i="6"/>
  <c r="BB321" i="1"/>
  <c r="BA206" i="1"/>
  <c r="P411" i="6"/>
  <c r="BB411" i="1"/>
  <c r="G191" i="6"/>
  <c r="I191" i="6" s="1"/>
  <c r="A191" i="6"/>
  <c r="C191" i="6" s="1"/>
  <c r="H191" i="6"/>
  <c r="J191" i="6" s="1"/>
  <c r="B191" i="6"/>
  <c r="D191" i="6" s="1"/>
  <c r="P368" i="6"/>
  <c r="BB368" i="1"/>
  <c r="P151" i="6"/>
  <c r="BB151" i="1"/>
  <c r="H289" i="6"/>
  <c r="J289" i="6" s="1"/>
  <c r="G289" i="6"/>
  <c r="I289" i="6" s="1"/>
  <c r="A289" i="6"/>
  <c r="C289" i="6" s="1"/>
  <c r="B289" i="6"/>
  <c r="D289" i="6" s="1"/>
  <c r="H225" i="6"/>
  <c r="J225" i="6" s="1"/>
  <c r="A225" i="6"/>
  <c r="C225" i="6" s="1"/>
  <c r="B225" i="6"/>
  <c r="D225" i="6" s="1"/>
  <c r="G225" i="6"/>
  <c r="I225" i="6" s="1"/>
  <c r="A149" i="6"/>
  <c r="C149" i="6" s="1"/>
  <c r="H149" i="6"/>
  <c r="J149" i="6" s="1"/>
  <c r="G149" i="6"/>
  <c r="I149" i="6" s="1"/>
  <c r="B149" i="6"/>
  <c r="D149" i="6" s="1"/>
  <c r="H335" i="6"/>
  <c r="J335" i="6" s="1"/>
  <c r="G335" i="6"/>
  <c r="I335" i="6" s="1"/>
  <c r="B335" i="6"/>
  <c r="D335" i="6" s="1"/>
  <c r="A335" i="6"/>
  <c r="C335" i="6" s="1"/>
  <c r="P371" i="6"/>
  <c r="BB371" i="1"/>
  <c r="P170" i="6"/>
  <c r="BB170" i="1"/>
  <c r="F128" i="1"/>
  <c r="D128" i="1"/>
  <c r="E128" i="1"/>
  <c r="BF128" i="1"/>
  <c r="B128" i="1"/>
  <c r="I128" i="1"/>
  <c r="J128" i="1" s="1"/>
  <c r="AW128" i="1" s="1"/>
  <c r="AX128" i="1" s="1"/>
  <c r="L128" i="1"/>
  <c r="M128" i="6"/>
  <c r="H128" i="1"/>
  <c r="M128" i="1"/>
  <c r="BE128" i="1"/>
  <c r="G128" i="1" s="1"/>
  <c r="K128" i="1"/>
  <c r="C128" i="1"/>
  <c r="BC127" i="1"/>
  <c r="BD127" i="1" s="1"/>
  <c r="P124" i="6"/>
  <c r="BB124" i="1"/>
  <c r="B290" i="6"/>
  <c r="D290" i="6" s="1"/>
  <c r="H290" i="6"/>
  <c r="J290" i="6" s="1"/>
  <c r="A290" i="6"/>
  <c r="C290" i="6" s="1"/>
  <c r="G290" i="6"/>
  <c r="I290" i="6" s="1"/>
  <c r="P159" i="6"/>
  <c r="BB159" i="1"/>
  <c r="P248" i="6"/>
  <c r="BB248" i="1"/>
  <c r="P297" i="6"/>
  <c r="BB297" i="1"/>
  <c r="P219" i="6"/>
  <c r="BB219" i="1"/>
  <c r="P213" i="6"/>
  <c r="BB213" i="1"/>
  <c r="P443" i="6"/>
  <c r="BB443" i="1"/>
  <c r="A486" i="6"/>
  <c r="C486" i="6" s="1"/>
  <c r="G486" i="6"/>
  <c r="I486" i="6" s="1"/>
  <c r="H486" i="6"/>
  <c r="J486" i="6" s="1"/>
  <c r="B486" i="6"/>
  <c r="D486" i="6" s="1"/>
  <c r="BA486" i="1"/>
  <c r="P161" i="6"/>
  <c r="BB161" i="1"/>
  <c r="P441" i="6"/>
  <c r="BB441" i="1"/>
  <c r="P372" i="6"/>
  <c r="BB372" i="1"/>
  <c r="P210" i="6"/>
  <c r="BB210" i="1"/>
  <c r="P386" i="6"/>
  <c r="BB386" i="1"/>
  <c r="P287" i="6"/>
  <c r="BB287" i="1"/>
  <c r="A298" i="6"/>
  <c r="C298" i="6" s="1"/>
  <c r="L143" i="1"/>
  <c r="M143" i="6"/>
  <c r="H143" i="1"/>
  <c r="I143" i="1"/>
  <c r="J143" i="1" s="1"/>
  <c r="AW143" i="1" s="1"/>
  <c r="AX143" i="1" s="1"/>
  <c r="BF143" i="1"/>
  <c r="M143" i="1"/>
  <c r="F143" i="1"/>
  <c r="E143" i="1"/>
  <c r="BE143" i="1"/>
  <c r="G143" i="1" s="1"/>
  <c r="C143" i="1"/>
  <c r="B143" i="1"/>
  <c r="K143" i="1"/>
  <c r="D143" i="1"/>
  <c r="BC142" i="1"/>
  <c r="BD142" i="1" s="1"/>
  <c r="P264" i="6"/>
  <c r="BB264" i="1"/>
  <c r="P429" i="6"/>
  <c r="BB429" i="1"/>
  <c r="H205" i="6"/>
  <c r="J205" i="6" s="1"/>
  <c r="G205" i="6"/>
  <c r="I205" i="6" s="1"/>
  <c r="A205" i="6"/>
  <c r="C205" i="6" s="1"/>
  <c r="B205" i="6"/>
  <c r="D205" i="6" s="1"/>
  <c r="P187" i="6"/>
  <c r="BB187" i="1"/>
  <c r="P307" i="6"/>
  <c r="BB307" i="1"/>
  <c r="BF314" i="1"/>
  <c r="I314" i="1"/>
  <c r="J314" i="1" s="1"/>
  <c r="AW314" i="1" s="1"/>
  <c r="AX314" i="1" s="1"/>
  <c r="C314" i="1"/>
  <c r="E314" i="1"/>
  <c r="M314" i="6"/>
  <c r="L314" i="1"/>
  <c r="F314" i="1"/>
  <c r="B314" i="1"/>
  <c r="D314" i="1"/>
  <c r="M314" i="1"/>
  <c r="K314" i="1"/>
  <c r="BE314" i="1"/>
  <c r="G314" i="1" s="1"/>
  <c r="H314" i="1"/>
  <c r="P431" i="6"/>
  <c r="BB431" i="1"/>
  <c r="P404" i="6"/>
  <c r="BB404" i="1"/>
  <c r="P336" i="6"/>
  <c r="BB336" i="1"/>
  <c r="P479" i="6"/>
  <c r="BB479" i="1"/>
  <c r="H270" i="6"/>
  <c r="J270" i="6" s="1"/>
  <c r="G270" i="6"/>
  <c r="I270" i="6" s="1"/>
  <c r="A270" i="6"/>
  <c r="C270" i="6" s="1"/>
  <c r="B270" i="6"/>
  <c r="D270" i="6" s="1"/>
  <c r="G120" i="6"/>
  <c r="I120" i="6" s="1"/>
  <c r="A120" i="6"/>
  <c r="C120" i="6" s="1"/>
  <c r="B120" i="6"/>
  <c r="D120" i="6" s="1"/>
  <c r="H120" i="6"/>
  <c r="J120" i="6" s="1"/>
  <c r="B325" i="6"/>
  <c r="D325" i="6" s="1"/>
  <c r="H325" i="6"/>
  <c r="J325" i="6" s="1"/>
  <c r="G325" i="6"/>
  <c r="I325" i="6" s="1"/>
  <c r="A325" i="6"/>
  <c r="C325" i="6" s="1"/>
  <c r="A303" i="6"/>
  <c r="C303" i="6" s="1"/>
  <c r="H303" i="6"/>
  <c r="J303" i="6" s="1"/>
  <c r="G303" i="6"/>
  <c r="I303" i="6" s="1"/>
  <c r="B303" i="6"/>
  <c r="D303" i="6" s="1"/>
  <c r="P303" i="6"/>
  <c r="BB303" i="1"/>
  <c r="P137" i="6"/>
  <c r="BB137" i="1"/>
  <c r="P276" i="6"/>
  <c r="BB276" i="1"/>
  <c r="B276" i="6"/>
  <c r="D276" i="6" s="1"/>
  <c r="A276" i="6"/>
  <c r="C276" i="6" s="1"/>
  <c r="H276" i="6"/>
  <c r="J276" i="6" s="1"/>
  <c r="G276" i="6"/>
  <c r="I276" i="6" s="1"/>
  <c r="P208" i="6"/>
  <c r="BB208" i="1"/>
  <c r="P498" i="6"/>
  <c r="BB498" i="1"/>
  <c r="A330" i="6"/>
  <c r="C330" i="6" s="1"/>
  <c r="H330" i="6"/>
  <c r="J330" i="6" s="1"/>
  <c r="G330" i="6"/>
  <c r="I330" i="6" s="1"/>
  <c r="B330" i="6"/>
  <c r="D330" i="6" s="1"/>
  <c r="P330" i="6"/>
  <c r="BB330" i="1"/>
  <c r="P152" i="6"/>
  <c r="BB152" i="1"/>
  <c r="P500" i="6"/>
  <c r="BB500" i="1"/>
  <c r="G500" i="6"/>
  <c r="I500" i="6" s="1"/>
  <c r="H500" i="6"/>
  <c r="J500" i="6" s="1"/>
  <c r="A500" i="6"/>
  <c r="C500" i="6" s="1"/>
  <c r="P190" i="6"/>
  <c r="BB190" i="1"/>
  <c r="B242" i="6"/>
  <c r="D242" i="6" s="1"/>
  <c r="G242" i="6"/>
  <c r="I242" i="6" s="1"/>
  <c r="H242" i="6"/>
  <c r="J242" i="6" s="1"/>
  <c r="A242" i="6"/>
  <c r="C242" i="6" s="1"/>
  <c r="P242" i="6"/>
  <c r="BB242" i="1"/>
  <c r="BB493" i="1"/>
  <c r="D253" i="6"/>
  <c r="P232" i="6"/>
  <c r="BB232" i="1"/>
  <c r="H296" i="6"/>
  <c r="J296" i="6" s="1"/>
  <c r="G296" i="6"/>
  <c r="I296" i="6" s="1"/>
  <c r="A296" i="6"/>
  <c r="C296" i="6" s="1"/>
  <c r="B296" i="6"/>
  <c r="D296" i="6" s="1"/>
  <c r="H438" i="6"/>
  <c r="J438" i="6" s="1"/>
  <c r="G438" i="6"/>
  <c r="I438" i="6" s="1"/>
  <c r="A438" i="6"/>
  <c r="C438" i="6" s="1"/>
  <c r="D358" i="1"/>
  <c r="M358" i="1"/>
  <c r="C358" i="1"/>
  <c r="F358" i="1"/>
  <c r="H358" i="1"/>
  <c r="BE358" i="1"/>
  <c r="G358" i="1" s="1"/>
  <c r="B358" i="1"/>
  <c r="BA358" i="1" s="1"/>
  <c r="E358" i="1"/>
  <c r="I358" i="1"/>
  <c r="J358" i="1" s="1"/>
  <c r="AW358" i="1" s="1"/>
  <c r="AX358" i="1" s="1"/>
  <c r="M358" i="6"/>
  <c r="L358" i="1"/>
  <c r="K358" i="1"/>
  <c r="BF358" i="1"/>
  <c r="D22" i="5"/>
  <c r="B22" i="5"/>
  <c r="AV18" i="1"/>
  <c r="C19" i="1" s="1"/>
  <c r="AU18" i="1"/>
  <c r="B19" i="1" s="1"/>
  <c r="E19" i="1"/>
  <c r="BE19" i="1" l="1"/>
  <c r="G19" i="1" s="1"/>
  <c r="BF19" i="1"/>
  <c r="F19" i="1"/>
  <c r="M19" i="6"/>
  <c r="AP18" i="1"/>
  <c r="AQ18" i="1" s="1"/>
  <c r="C18" i="6"/>
  <c r="D18" i="6"/>
  <c r="D19" i="1"/>
  <c r="BA314" i="1"/>
  <c r="B237" i="6"/>
  <c r="D237" i="6" s="1"/>
  <c r="BB205" i="1"/>
  <c r="BB384" i="1"/>
  <c r="P206" i="6"/>
  <c r="BB206" i="1"/>
  <c r="P237" i="6"/>
  <c r="BB237" i="1"/>
  <c r="P290" i="6"/>
  <c r="BB290" i="1"/>
  <c r="A202" i="6"/>
  <c r="C202" i="6" s="1"/>
  <c r="H202" i="6"/>
  <c r="J202" i="6" s="1"/>
  <c r="B202" i="6"/>
  <c r="D202" i="6" s="1"/>
  <c r="G202" i="6"/>
  <c r="I202" i="6" s="1"/>
  <c r="P406" i="6"/>
  <c r="BB406" i="1"/>
  <c r="P224" i="6"/>
  <c r="BB224" i="1"/>
  <c r="P301" i="6"/>
  <c r="BB301" i="1"/>
  <c r="P494" i="6"/>
  <c r="BB494" i="1"/>
  <c r="G143" i="6"/>
  <c r="I143" i="6" s="1"/>
  <c r="A143" i="6"/>
  <c r="C143" i="6" s="1"/>
  <c r="B143" i="6"/>
  <c r="D143" i="6" s="1"/>
  <c r="H143" i="6"/>
  <c r="J143" i="6" s="1"/>
  <c r="BA143" i="1"/>
  <c r="P486" i="6"/>
  <c r="BB486" i="1"/>
  <c r="BA128" i="1"/>
  <c r="P352" i="6"/>
  <c r="BB352" i="1"/>
  <c r="BA245" i="1"/>
  <c r="BA249" i="1"/>
  <c r="P189" i="6"/>
  <c r="BB189" i="1"/>
  <c r="BA202" i="1"/>
  <c r="P238" i="6"/>
  <c r="BB238" i="1"/>
  <c r="P325" i="6"/>
  <c r="BB325" i="1"/>
  <c r="P270" i="6"/>
  <c r="BB270" i="1"/>
  <c r="P298" i="6"/>
  <c r="BB298" i="1"/>
  <c r="P495" i="6"/>
  <c r="BB495" i="1"/>
  <c r="P258" i="6"/>
  <c r="BB258" i="1"/>
  <c r="P186" i="6"/>
  <c r="BB186" i="1"/>
  <c r="P123" i="6"/>
  <c r="BB123" i="1"/>
  <c r="P377" i="6"/>
  <c r="BB377" i="1"/>
  <c r="P497" i="6"/>
  <c r="BB497" i="1"/>
  <c r="P195" i="6"/>
  <c r="BB195" i="1"/>
  <c r="P260" i="6"/>
  <c r="BB260" i="1"/>
  <c r="H221" i="6"/>
  <c r="J221" i="6" s="1"/>
  <c r="G221" i="6"/>
  <c r="I221" i="6" s="1"/>
  <c r="B221" i="6"/>
  <c r="D221" i="6" s="1"/>
  <c r="A221" i="6"/>
  <c r="C221" i="6" s="1"/>
  <c r="P296" i="6"/>
  <c r="BB296" i="1"/>
  <c r="P120" i="6"/>
  <c r="BB120" i="1"/>
  <c r="P326" i="6"/>
  <c r="BB326" i="1"/>
  <c r="P225" i="6"/>
  <c r="BB225" i="1"/>
  <c r="P254" i="6"/>
  <c r="BB254" i="1"/>
  <c r="H358" i="6"/>
  <c r="J358" i="6" s="1"/>
  <c r="G358" i="6"/>
  <c r="I358" i="6" s="1"/>
  <c r="A358" i="6"/>
  <c r="C358" i="6" s="1"/>
  <c r="B358" i="6"/>
  <c r="D358" i="6" s="1"/>
  <c r="P314" i="6"/>
  <c r="BB314" i="1"/>
  <c r="G128" i="6"/>
  <c r="I128" i="6" s="1"/>
  <c r="A128" i="6"/>
  <c r="C128" i="6" s="1"/>
  <c r="B128" i="6"/>
  <c r="D128" i="6" s="1"/>
  <c r="H128" i="6"/>
  <c r="J128" i="6" s="1"/>
  <c r="P358" i="6"/>
  <c r="BB358" i="1"/>
  <c r="B314" i="6"/>
  <c r="D314" i="6" s="1"/>
  <c r="H314" i="6"/>
  <c r="J314" i="6" s="1"/>
  <c r="G314" i="6"/>
  <c r="I314" i="6" s="1"/>
  <c r="A314" i="6"/>
  <c r="C314" i="6" s="1"/>
  <c r="H237" i="6"/>
  <c r="J237" i="6" s="1"/>
  <c r="G237" i="6"/>
  <c r="I237" i="6" s="1"/>
  <c r="A237" i="6"/>
  <c r="C237" i="6" s="1"/>
  <c r="P345" i="6"/>
  <c r="BB345" i="1"/>
  <c r="B245" i="6"/>
  <c r="D245" i="6" s="1"/>
  <c r="A245" i="6"/>
  <c r="C245" i="6" s="1"/>
  <c r="G245" i="6"/>
  <c r="I245" i="6" s="1"/>
  <c r="H245" i="6"/>
  <c r="J245" i="6" s="1"/>
  <c r="P274" i="6"/>
  <c r="BB274" i="1"/>
  <c r="G249" i="6"/>
  <c r="I249" i="6" s="1"/>
  <c r="H249" i="6"/>
  <c r="J249" i="6" s="1"/>
  <c r="A249" i="6"/>
  <c r="C249" i="6" s="1"/>
  <c r="B249" i="6"/>
  <c r="D249" i="6" s="1"/>
  <c r="P153" i="6"/>
  <c r="BB153" i="1"/>
  <c r="P348" i="6"/>
  <c r="BB348" i="1"/>
  <c r="P322" i="6"/>
  <c r="BB322" i="1"/>
  <c r="BA221" i="1"/>
  <c r="P286" i="6"/>
  <c r="BB286" i="1"/>
  <c r="P291" i="6"/>
  <c r="BB291" i="1"/>
  <c r="P380" i="6"/>
  <c r="BB380" i="1"/>
  <c r="B326" i="6"/>
  <c r="D326" i="6" s="1"/>
  <c r="G326" i="6"/>
  <c r="I326" i="6" s="1"/>
  <c r="H326" i="6"/>
  <c r="J326" i="6" s="1"/>
  <c r="A326" i="6"/>
  <c r="C326" i="6" s="1"/>
  <c r="G254" i="6"/>
  <c r="I254" i="6" s="1"/>
  <c r="A254" i="6"/>
  <c r="C254" i="6" s="1"/>
  <c r="B254" i="6"/>
  <c r="D254" i="6" s="1"/>
  <c r="H254" i="6"/>
  <c r="J254" i="6" s="1"/>
  <c r="BA19" i="1"/>
  <c r="P19" i="6" s="1"/>
  <c r="H19" i="1"/>
  <c r="I19" i="1" s="1"/>
  <c r="K19" i="1" s="1"/>
  <c r="P221" i="6" l="1"/>
  <c r="BB221" i="1"/>
  <c r="P143" i="6"/>
  <c r="BB143" i="1"/>
  <c r="P249" i="6"/>
  <c r="BB249" i="1"/>
  <c r="P128" i="6"/>
  <c r="BB128" i="1"/>
  <c r="P202" i="6"/>
  <c r="BB202" i="1"/>
  <c r="P245" i="6"/>
  <c r="BB245" i="1"/>
  <c r="BB19" i="1"/>
  <c r="B19" i="6"/>
  <c r="J19" i="1"/>
  <c r="AW19" i="1" s="1"/>
  <c r="AX19" i="1" s="1"/>
  <c r="A19" i="6" l="1"/>
  <c r="AN19" i="1"/>
  <c r="H19" i="6"/>
  <c r="G19" i="6"/>
  <c r="M19" i="1"/>
  <c r="L19" i="1"/>
  <c r="J19" i="6" l="1"/>
  <c r="AO19" i="1"/>
  <c r="A20" i="1"/>
  <c r="L19" i="6"/>
  <c r="K19" i="6"/>
  <c r="I19" i="6"/>
  <c r="M20" i="6" l="1"/>
  <c r="AP19" i="1"/>
  <c r="AQ19" i="1" s="1"/>
  <c r="D19" i="6"/>
  <c r="C19" i="6"/>
  <c r="BE20" i="1" l="1"/>
  <c r="G20" i="1" s="1"/>
  <c r="BF20" i="1"/>
  <c r="AS19" i="1"/>
  <c r="AR19" i="1"/>
  <c r="F20" i="1"/>
  <c r="AT19" i="1" l="1"/>
  <c r="AU19" i="1" l="1"/>
  <c r="B20" i="1" s="1"/>
  <c r="AV19" i="1"/>
  <c r="C20" i="1" s="1"/>
  <c r="E20" i="1"/>
  <c r="D20" i="1"/>
  <c r="BA20" i="1" l="1"/>
  <c r="H20" i="1"/>
  <c r="I20" i="1" s="1"/>
  <c r="K20" i="1" s="1"/>
  <c r="BC18" i="1"/>
  <c r="BD18" i="1" s="1"/>
  <c r="J20" i="1" l="1"/>
  <c r="AW20" i="1" s="1"/>
  <c r="AX20" i="1" s="1"/>
  <c r="P20" i="6"/>
  <c r="BB20" i="1"/>
  <c r="G20" i="6" l="1"/>
  <c r="H20" i="6"/>
  <c r="L20" i="1"/>
  <c r="A20" i="6"/>
  <c r="B20" i="6"/>
  <c r="M20" i="1"/>
  <c r="AN20" i="1"/>
  <c r="AO20" i="1" l="1"/>
  <c r="A21" i="1"/>
  <c r="K20" i="6"/>
  <c r="L20" i="6"/>
  <c r="J20" i="6"/>
  <c r="I20" i="6"/>
  <c r="M21" i="6" l="1"/>
  <c r="AP20" i="1"/>
  <c r="AQ20" i="1" s="1"/>
  <c r="BF21" i="1" s="1"/>
  <c r="D20" i="6"/>
  <c r="C20" i="6"/>
  <c r="BE21" i="1" l="1"/>
  <c r="G21" i="1" s="1"/>
  <c r="AS20" i="1"/>
  <c r="AR20" i="1"/>
  <c r="F21" i="1"/>
  <c r="AT20" i="1" l="1"/>
  <c r="AU20" i="1" s="1"/>
  <c r="B21" i="1" s="1"/>
  <c r="AV20" i="1" l="1"/>
  <c r="C21" i="1" s="1"/>
  <c r="BA21" i="1" s="1"/>
  <c r="E21" i="1"/>
  <c r="D21" i="1"/>
  <c r="H21" i="1" l="1"/>
  <c r="I21" i="1" s="1"/>
  <c r="K21" i="1" s="1"/>
  <c r="BC19" i="1"/>
  <c r="BD19" i="1" s="1"/>
  <c r="P21" i="6"/>
  <c r="BB21" i="1"/>
  <c r="J21" i="1" l="1"/>
  <c r="AW21" i="1" s="1"/>
  <c r="AX21" i="1" s="1"/>
  <c r="B21" i="6"/>
  <c r="A21" i="6"/>
  <c r="G21" i="6"/>
  <c r="AN21" i="1"/>
  <c r="H21" i="6"/>
  <c r="L21" i="1"/>
  <c r="M21" i="1"/>
  <c r="H15" i="5" l="1"/>
  <c r="D15" i="5" s="1"/>
  <c r="G15" i="5"/>
  <c r="B15" i="5" s="1"/>
  <c r="O15" i="5"/>
  <c r="N15" i="5"/>
  <c r="J21" i="6"/>
  <c r="K21" i="6"/>
  <c r="A22" i="1"/>
  <c r="AO21" i="1"/>
  <c r="L21" i="6"/>
  <c r="I21" i="6"/>
  <c r="AP21" i="1" l="1"/>
  <c r="AQ21" i="1" s="1"/>
  <c r="C21" i="6"/>
  <c r="D21" i="6"/>
  <c r="M22" i="6"/>
  <c r="BE22" i="1" l="1"/>
  <c r="G22" i="1" s="1"/>
  <c r="BF22" i="1"/>
  <c r="F22" i="1"/>
  <c r="AS21" i="1"/>
  <c r="AR21" i="1"/>
  <c r="AT21" i="1" l="1"/>
  <c r="AV21" i="1" l="1"/>
  <c r="C22" i="1" s="1"/>
  <c r="AU21" i="1"/>
  <c r="B22" i="1" s="1"/>
  <c r="E22" i="1"/>
  <c r="D22" i="1"/>
  <c r="BC20" i="1" l="1"/>
  <c r="BD20" i="1" s="1"/>
  <c r="H22" i="1"/>
  <c r="I22" i="1" s="1"/>
  <c r="K22" i="1" s="1"/>
  <c r="BA22" i="1"/>
  <c r="J22" i="1" l="1"/>
  <c r="AW22" i="1" s="1"/>
  <c r="AX22" i="1" s="1"/>
  <c r="P22" i="6"/>
  <c r="BB22" i="1"/>
  <c r="B22" i="6" l="1"/>
  <c r="H22" i="6"/>
  <c r="A22" i="6"/>
  <c r="G22" i="6"/>
  <c r="L22" i="1"/>
  <c r="AN22" i="1" s="1"/>
  <c r="M22" i="1"/>
  <c r="A23" i="1" l="1"/>
  <c r="L22" i="6"/>
  <c r="AO22" i="1"/>
  <c r="AP22" i="1" s="1"/>
  <c r="AQ22" i="1" s="1"/>
  <c r="K22" i="6"/>
  <c r="I22" i="6"/>
  <c r="J22" i="6"/>
  <c r="BE23" i="1" l="1"/>
  <c r="BF23" i="1"/>
  <c r="AR22" i="1"/>
  <c r="AS22" i="1"/>
  <c r="C22" i="6"/>
  <c r="D22" i="6"/>
  <c r="M23" i="6"/>
  <c r="F23" i="1"/>
  <c r="G23" i="1" l="1"/>
  <c r="AT22" i="1"/>
  <c r="E23" i="1" s="1"/>
  <c r="AU22" i="1" l="1"/>
  <c r="B23" i="1" s="1"/>
  <c r="AV22" i="1"/>
  <c r="C23" i="1" s="1"/>
  <c r="D23" i="1"/>
  <c r="BC21" i="1" s="1"/>
  <c r="BD21" i="1" s="1"/>
  <c r="H23" i="1" l="1"/>
  <c r="I23" i="1" s="1"/>
  <c r="BA23" i="1"/>
  <c r="P23" i="6" s="1"/>
  <c r="J23" i="1" l="1"/>
  <c r="AW23" i="1" s="1"/>
  <c r="AX23" i="1" s="1"/>
  <c r="K23" i="1"/>
  <c r="G23" i="6" s="1"/>
  <c r="BB23" i="1"/>
  <c r="M23" i="1" l="1"/>
  <c r="L23" i="1"/>
  <c r="AN23" i="1" s="1"/>
  <c r="K23" i="6" s="1"/>
  <c r="H23" i="6"/>
  <c r="B23" i="6"/>
  <c r="A23" i="6"/>
  <c r="A24" i="1" l="1"/>
  <c r="M24" i="6" s="1"/>
  <c r="J23" i="6"/>
  <c r="L23" i="6"/>
  <c r="AO23" i="1"/>
  <c r="AP23" i="1" s="1"/>
  <c r="AQ23" i="1" s="1"/>
  <c r="I23" i="6"/>
  <c r="BF24" i="1" l="1"/>
  <c r="C23" i="6"/>
  <c r="D23" i="6"/>
  <c r="BE24" i="1"/>
  <c r="G24" i="1" s="1"/>
  <c r="F24" i="1"/>
  <c r="AR23" i="1"/>
  <c r="AS23" i="1"/>
  <c r="AT23" i="1" l="1"/>
  <c r="AV23" i="1" s="1"/>
  <c r="C24" i="1" s="1"/>
  <c r="E24" i="1" l="1"/>
  <c r="D24" i="1"/>
  <c r="BC22" i="1" s="1"/>
  <c r="BD22" i="1" s="1"/>
  <c r="AU23" i="1"/>
  <c r="B24" i="1" s="1"/>
  <c r="BA24" i="1" s="1"/>
  <c r="H24" i="1" l="1"/>
  <c r="I24" i="1" s="1"/>
  <c r="BB24" i="1"/>
  <c r="P24" i="6"/>
  <c r="J24" i="1" l="1"/>
  <c r="AW24" i="1" s="1"/>
  <c r="AX24" i="1" s="1"/>
  <c r="K24" i="1"/>
  <c r="H24" i="6" s="1"/>
  <c r="B24" i="6" l="1"/>
  <c r="L24" i="1"/>
  <c r="AN24" i="1" s="1"/>
  <c r="AO24" i="1" s="1"/>
  <c r="A24" i="6"/>
  <c r="G24" i="6"/>
  <c r="M24" i="1"/>
  <c r="I24" i="6" l="1"/>
  <c r="L24" i="6"/>
  <c r="A25" i="1"/>
  <c r="K24" i="6"/>
  <c r="J24" i="6"/>
  <c r="AP24" i="1"/>
  <c r="AQ24" i="1" s="1"/>
  <c r="D24" i="6"/>
  <c r="C24" i="6"/>
  <c r="BE25" i="1" l="1"/>
  <c r="M25" i="6"/>
  <c r="BF25" i="1"/>
  <c r="F25" i="1"/>
  <c r="AS24" i="1"/>
  <c r="AR24" i="1"/>
  <c r="G25" i="1" l="1"/>
  <c r="AT24" i="1"/>
  <c r="E25" i="1" s="1"/>
  <c r="D25" i="1" l="1"/>
  <c r="BC23" i="1" s="1"/>
  <c r="BD23" i="1" s="1"/>
  <c r="AU24" i="1"/>
  <c r="B25" i="1" s="1"/>
  <c r="AV24" i="1"/>
  <c r="C25" i="1" s="1"/>
  <c r="H25" i="1" l="1"/>
  <c r="I25" i="1" s="1"/>
  <c r="BA25" i="1"/>
  <c r="BB25" i="1" s="1"/>
  <c r="J25" i="1" l="1"/>
  <c r="AW25" i="1" s="1"/>
  <c r="AX25" i="1" s="1"/>
  <c r="K25" i="1"/>
  <c r="A25" i="6" s="1"/>
  <c r="P25" i="6"/>
  <c r="M25" i="1" l="1"/>
  <c r="L25" i="1"/>
  <c r="AN25" i="1" s="1"/>
  <c r="H25" i="6"/>
  <c r="G25" i="6"/>
  <c r="B25" i="6"/>
  <c r="AO25" i="1" l="1"/>
  <c r="AP25" i="1" s="1"/>
  <c r="AQ25" i="1" s="1"/>
  <c r="L25" i="6"/>
  <c r="A26" i="1"/>
  <c r="M26" i="6" s="1"/>
  <c r="I25" i="6"/>
  <c r="K25" i="6"/>
  <c r="J25" i="6"/>
  <c r="D25" i="6" l="1"/>
  <c r="BE26" i="1"/>
  <c r="G26" i="1" s="1"/>
  <c r="BF26" i="1"/>
  <c r="AS25" i="1"/>
  <c r="C25" i="6"/>
  <c r="AR25" i="1"/>
  <c r="F26" i="1"/>
  <c r="AT25" i="1" l="1"/>
  <c r="D26" i="1" s="1"/>
  <c r="BC24" i="1" s="1"/>
  <c r="BD24" i="1" s="1"/>
  <c r="AV25" i="1" l="1"/>
  <c r="C26" i="1" s="1"/>
  <c r="E26" i="1"/>
  <c r="AU25" i="1"/>
  <c r="B26" i="1" s="1"/>
  <c r="H26" i="1" s="1"/>
  <c r="I26" i="1" s="1"/>
  <c r="J26" i="1" l="1"/>
  <c r="AW26" i="1" s="1"/>
  <c r="AX26" i="1" s="1"/>
  <c r="K26" i="1"/>
  <c r="H26" i="6" s="1"/>
  <c r="BA26" i="1"/>
  <c r="AN26" i="1"/>
  <c r="M26" i="1" l="1"/>
  <c r="A26" i="6"/>
  <c r="L26" i="1"/>
  <c r="B26" i="6"/>
  <c r="G26" i="6"/>
  <c r="I26" i="6" s="1"/>
  <c r="BB26" i="1"/>
  <c r="P26" i="6"/>
  <c r="J26" i="6"/>
  <c r="K26" i="6"/>
  <c r="A27" i="1"/>
  <c r="AO26" i="1"/>
  <c r="L26" i="6"/>
  <c r="AP26" i="1" l="1"/>
  <c r="AQ26" i="1" s="1"/>
  <c r="C26" i="6"/>
  <c r="D26" i="6"/>
  <c r="M27" i="6"/>
  <c r="BE27" i="1" l="1"/>
  <c r="BF27" i="1"/>
  <c r="F27" i="1"/>
  <c r="AR26" i="1"/>
  <c r="AS26" i="1"/>
  <c r="G27" i="1" l="1"/>
  <c r="AT26" i="1"/>
  <c r="AV26" i="1" l="1"/>
  <c r="C27" i="1" s="1"/>
  <c r="AU26" i="1"/>
  <c r="B27" i="1" s="1"/>
  <c r="E27" i="1"/>
  <c r="D27" i="1"/>
  <c r="BC25" i="1" l="1"/>
  <c r="BD25" i="1" s="1"/>
  <c r="BA27" i="1"/>
  <c r="H27" i="1"/>
  <c r="I27" i="1" s="1"/>
  <c r="K27" i="1" s="1"/>
  <c r="J27" i="1" l="1"/>
  <c r="AW27" i="1" s="1"/>
  <c r="AX27" i="1" s="1"/>
  <c r="P27" i="6"/>
  <c r="BB27" i="1"/>
  <c r="AN27" i="1" l="1"/>
  <c r="H27" i="6"/>
  <c r="B27" i="6"/>
  <c r="G27" i="6"/>
  <c r="A27" i="6"/>
  <c r="M27" i="1"/>
  <c r="L27" i="1"/>
  <c r="I27" i="6" l="1"/>
  <c r="J27" i="6"/>
  <c r="L27" i="6"/>
  <c r="A28" i="1"/>
  <c r="K27" i="6"/>
  <c r="AO27" i="1"/>
  <c r="AP27" i="1" s="1"/>
  <c r="AQ27" i="1" s="1"/>
  <c r="N27" i="6"/>
  <c r="O27" i="6"/>
  <c r="BE28" i="1" l="1"/>
  <c r="BF28" i="1"/>
  <c r="AS27" i="1"/>
  <c r="AR27" i="1"/>
  <c r="F28" i="1"/>
  <c r="M28" i="6"/>
  <c r="C27" i="6"/>
  <c r="D27" i="6"/>
  <c r="G28" i="1" l="1"/>
  <c r="AT27" i="1"/>
  <c r="D28" i="1" s="1"/>
  <c r="BC26" i="1" s="1"/>
  <c r="BD26" i="1" s="1"/>
  <c r="AU27" i="1" l="1"/>
  <c r="B28" i="1" s="1"/>
  <c r="E28" i="1"/>
  <c r="AV27" i="1"/>
  <c r="C28" i="1" s="1"/>
  <c r="H28" i="1" s="1"/>
  <c r="I28" i="1" s="1"/>
  <c r="K28" i="1" s="1"/>
  <c r="BA28" i="1" l="1"/>
  <c r="P28" i="6" s="1"/>
  <c r="J28" i="1"/>
  <c r="AW28" i="1" s="1"/>
  <c r="AX28" i="1" s="1"/>
  <c r="BB28" i="1" l="1"/>
  <c r="A28" i="6"/>
  <c r="G28" i="6"/>
  <c r="H28" i="6"/>
  <c r="B28" i="6"/>
  <c r="AN28" i="1"/>
  <c r="L28" i="1"/>
  <c r="M28" i="1"/>
  <c r="AO28" i="1" l="1"/>
  <c r="AP28" i="1" s="1"/>
  <c r="AQ28" i="1" s="1"/>
  <c r="A29" i="1"/>
  <c r="L28" i="6"/>
  <c r="K28" i="6"/>
  <c r="O28" i="6"/>
  <c r="N28" i="6"/>
  <c r="J28" i="6"/>
  <c r="I28" i="6"/>
  <c r="BE29" i="1" l="1"/>
  <c r="BF29" i="1"/>
  <c r="AR28" i="1"/>
  <c r="AS28" i="1"/>
  <c r="M29" i="6"/>
  <c r="F29" i="1"/>
  <c r="C28" i="6"/>
  <c r="D28" i="6"/>
  <c r="G29" i="1" l="1"/>
  <c r="AT28" i="1"/>
  <c r="D29" i="1" s="1"/>
  <c r="AU28" i="1" l="1"/>
  <c r="B29" i="1" s="1"/>
  <c r="AV28" i="1"/>
  <c r="C29" i="1" s="1"/>
  <c r="E29" i="1"/>
  <c r="BC27" i="1"/>
  <c r="BD27" i="1" s="1"/>
  <c r="BA29" i="1" l="1"/>
  <c r="P29" i="6" s="1"/>
  <c r="H29" i="1"/>
  <c r="I29" i="1" s="1"/>
  <c r="K29" i="1" s="1"/>
  <c r="BB29" i="1" l="1"/>
  <c r="J29" i="1"/>
  <c r="AW29" i="1" s="1"/>
  <c r="AX29" i="1" s="1"/>
  <c r="B29" i="6"/>
  <c r="G29" i="6"/>
  <c r="H29" i="6"/>
  <c r="A29" i="6"/>
  <c r="AN29" i="1"/>
  <c r="L29" i="1"/>
  <c r="M29" i="1"/>
  <c r="J29" i="6" l="1"/>
  <c r="I29" i="6"/>
  <c r="L29" i="6"/>
  <c r="AO29" i="1"/>
  <c r="A30" i="1"/>
  <c r="K29" i="6"/>
  <c r="N29" i="6"/>
  <c r="O29" i="6"/>
  <c r="M30" i="6" l="1"/>
  <c r="C29" i="6"/>
  <c r="D29" i="6"/>
  <c r="AP29" i="1"/>
  <c r="AQ29" i="1" s="1"/>
  <c r="BE30" i="1" l="1"/>
  <c r="G30" i="1" s="1"/>
  <c r="BF30" i="1"/>
  <c r="AR29" i="1"/>
  <c r="AS29" i="1"/>
  <c r="F30" i="1"/>
  <c r="AT29" i="1" l="1"/>
  <c r="AV29" i="1" s="1"/>
  <c r="C30" i="1" s="1"/>
  <c r="D30" i="1" l="1"/>
  <c r="E30" i="1"/>
  <c r="AU29" i="1"/>
  <c r="B30" i="1" s="1"/>
  <c r="BA30" i="1" s="1"/>
  <c r="H30" i="1" l="1"/>
  <c r="I30" i="1" s="1"/>
  <c r="BC28" i="1"/>
  <c r="BD28" i="1" s="1"/>
  <c r="P30" i="6"/>
  <c r="BB30" i="1"/>
  <c r="J30" i="1" l="1"/>
  <c r="AW30" i="1" s="1"/>
  <c r="AX30" i="1" s="1"/>
  <c r="K30" i="1"/>
  <c r="G30" i="6" s="1"/>
  <c r="M30" i="1" l="1"/>
  <c r="B30" i="6"/>
  <c r="A30" i="6"/>
  <c r="H30" i="6"/>
  <c r="L30" i="1"/>
  <c r="AN30" i="1" s="1"/>
  <c r="AO30" i="1" l="1"/>
  <c r="AP30" i="1" s="1"/>
  <c r="AQ30" i="1" s="1"/>
  <c r="J30" i="6"/>
  <c r="I30" i="6"/>
  <c r="N30" i="6"/>
  <c r="K30" i="6"/>
  <c r="A31" i="1"/>
  <c r="O30" i="6"/>
  <c r="L30" i="6"/>
  <c r="C30" i="6" l="1"/>
  <c r="D30" i="6"/>
  <c r="BE31" i="1"/>
  <c r="BF31" i="1"/>
  <c r="M31" i="6"/>
  <c r="F31" i="1"/>
  <c r="AR30" i="1"/>
  <c r="AS30" i="1"/>
  <c r="G31" i="1" l="1"/>
  <c r="AT30" i="1"/>
  <c r="AV30" i="1" s="1"/>
  <c r="C31" i="1" s="1"/>
  <c r="D31" i="1" l="1"/>
  <c r="BC29" i="1" s="1"/>
  <c r="BD29" i="1" s="1"/>
  <c r="E31" i="1"/>
  <c r="AU30" i="1"/>
  <c r="B31" i="1" s="1"/>
  <c r="BA31" i="1" s="1"/>
  <c r="H31" i="1" l="1"/>
  <c r="I31" i="1" s="1"/>
  <c r="K31" i="1" s="1"/>
  <c r="P31" i="6"/>
  <c r="BB31" i="1"/>
  <c r="J31" i="1" l="1"/>
  <c r="AW31" i="1" s="1"/>
  <c r="AX31" i="1" s="1"/>
  <c r="B31" i="6"/>
  <c r="G31" i="6"/>
  <c r="A31" i="6"/>
  <c r="H31" i="6"/>
  <c r="L31" i="1"/>
  <c r="AN31" i="1" s="1"/>
  <c r="M31" i="1"/>
  <c r="L31" i="6" l="1"/>
  <c r="AO31" i="1"/>
  <c r="AP31" i="1" s="1"/>
  <c r="AQ31" i="1" s="1"/>
  <c r="K31" i="6"/>
  <c r="A32" i="1"/>
  <c r="O31" i="6"/>
  <c r="N31" i="6"/>
  <c r="J31" i="6"/>
  <c r="I31" i="6"/>
  <c r="BE32" i="1" l="1"/>
  <c r="BF32" i="1"/>
  <c r="AR31" i="1"/>
  <c r="M32" i="6"/>
  <c r="F32" i="1"/>
  <c r="AS31" i="1"/>
  <c r="C31" i="6"/>
  <c r="D31" i="6"/>
  <c r="G32" i="1" l="1"/>
  <c r="AT31" i="1"/>
  <c r="AV31" i="1" s="1"/>
  <c r="C32" i="1" s="1"/>
  <c r="D32" i="1" l="1"/>
  <c r="BC30" i="1" s="1"/>
  <c r="BD30" i="1" s="1"/>
  <c r="AU31" i="1"/>
  <c r="B32" i="1" s="1"/>
  <c r="BA32" i="1" s="1"/>
  <c r="E32" i="1"/>
  <c r="H32" i="1" l="1"/>
  <c r="I32" i="1" s="1"/>
  <c r="K32" i="1" s="1"/>
  <c r="P32" i="6"/>
  <c r="BB32" i="1"/>
  <c r="J32" i="1" l="1"/>
  <c r="AW32" i="1" s="1"/>
  <c r="AX32" i="1" s="1"/>
  <c r="B32" i="6"/>
  <c r="H32" i="6"/>
  <c r="G32" i="6"/>
  <c r="A32" i="6"/>
  <c r="M32" i="1"/>
  <c r="L32" i="1"/>
  <c r="AN32" i="1" s="1"/>
  <c r="I32" i="6" l="1"/>
  <c r="K32" i="6"/>
  <c r="A33" i="1"/>
  <c r="L32" i="6"/>
  <c r="AO32" i="1"/>
  <c r="AP32" i="1" s="1"/>
  <c r="AQ32" i="1" s="1"/>
  <c r="O32" i="6"/>
  <c r="N32" i="6"/>
  <c r="J32" i="6"/>
  <c r="BE33" i="1" l="1"/>
  <c r="G33" i="1" s="1"/>
  <c r="BF33" i="1"/>
  <c r="AR32" i="1"/>
  <c r="AS32" i="1"/>
  <c r="M33" i="6"/>
  <c r="F33" i="1"/>
  <c r="C32" i="6"/>
  <c r="D32" i="6"/>
  <c r="AT32" i="1" l="1"/>
  <c r="AV32" i="1" l="1"/>
  <c r="C33" i="1" s="1"/>
  <c r="AU32" i="1"/>
  <c r="B33" i="1" s="1"/>
  <c r="E33" i="1"/>
  <c r="D33" i="1"/>
  <c r="BC31" i="1" l="1"/>
  <c r="BD31" i="1" s="1"/>
  <c r="H33" i="1"/>
  <c r="I33" i="1" s="1"/>
  <c r="K33" i="1" s="1"/>
  <c r="BA33" i="1"/>
  <c r="J33" i="1" l="1"/>
  <c r="AW33" i="1" s="1"/>
  <c r="AX33" i="1" s="1"/>
  <c r="BB33" i="1"/>
  <c r="P33" i="6"/>
  <c r="H33" i="6" l="1"/>
  <c r="G33" i="6"/>
  <c r="A33" i="6"/>
  <c r="B33" i="6"/>
  <c r="M33" i="1"/>
  <c r="L33" i="1"/>
  <c r="AN33" i="1" s="1"/>
  <c r="AO33" i="1" l="1"/>
  <c r="A34" i="1"/>
  <c r="L33" i="6"/>
  <c r="K33" i="6"/>
  <c r="AP33" i="1"/>
  <c r="AQ33" i="1" s="1"/>
  <c r="O33" i="6"/>
  <c r="N33" i="6"/>
  <c r="I33" i="6"/>
  <c r="J33" i="6"/>
  <c r="BE34" i="1" l="1"/>
  <c r="BF34" i="1"/>
  <c r="AS33" i="1"/>
  <c r="AR33" i="1"/>
  <c r="M34" i="6"/>
  <c r="F34" i="1"/>
  <c r="C33" i="6"/>
  <c r="D33" i="6"/>
  <c r="G34" i="1" l="1"/>
  <c r="AT33" i="1"/>
  <c r="E34" i="1" s="1"/>
  <c r="AU33" i="1" l="1"/>
  <c r="B34" i="1" s="1"/>
  <c r="D34" i="1"/>
  <c r="AV33" i="1"/>
  <c r="C34" i="1" s="1"/>
  <c r="BC32" i="1"/>
  <c r="BD32" i="1" s="1"/>
  <c r="BA34" i="1" l="1"/>
  <c r="BB34" i="1" s="1"/>
  <c r="H34" i="1"/>
  <c r="I34" i="1" s="1"/>
  <c r="J34" i="1" l="1"/>
  <c r="AW34" i="1" s="1"/>
  <c r="AX34" i="1" s="1"/>
  <c r="K34" i="1"/>
  <c r="H34" i="6" s="1"/>
  <c r="P34" i="6"/>
  <c r="AN34" i="1"/>
  <c r="B34" i="6" l="1"/>
  <c r="M34" i="1"/>
  <c r="L34" i="1"/>
  <c r="A34" i="6"/>
  <c r="G34" i="6"/>
  <c r="I34" i="6" s="1"/>
  <c r="AO34" i="1"/>
  <c r="AP34" i="1" s="1"/>
  <c r="AQ34" i="1" s="1"/>
  <c r="K34" i="6"/>
  <c r="L34" i="6"/>
  <c r="A35" i="1"/>
  <c r="O34" i="6"/>
  <c r="N34" i="6"/>
  <c r="J34" i="6"/>
  <c r="BE35" i="1" l="1"/>
  <c r="BF35" i="1"/>
  <c r="AR34" i="1"/>
  <c r="AS34" i="1"/>
  <c r="F35" i="1"/>
  <c r="M35" i="6"/>
  <c r="C34" i="6"/>
  <c r="D34" i="6"/>
  <c r="G35" i="1" l="1"/>
  <c r="AT34" i="1"/>
  <c r="D35" i="1" s="1"/>
  <c r="BC33" i="1" s="1"/>
  <c r="BD33" i="1" s="1"/>
  <c r="E35" i="1" l="1"/>
  <c r="AU34" i="1"/>
  <c r="B35" i="1" s="1"/>
  <c r="AV34" i="1"/>
  <c r="C35" i="1" s="1"/>
  <c r="H35" i="1" s="1"/>
  <c r="I35" i="1" s="1"/>
  <c r="K35" i="1" s="1"/>
  <c r="BA35" i="1" l="1"/>
  <c r="BB35" i="1" s="1"/>
  <c r="J35" i="1"/>
  <c r="AW35" i="1" s="1"/>
  <c r="AX35" i="1" s="1"/>
  <c r="P35" i="6" l="1"/>
  <c r="G35" i="6"/>
  <c r="A35" i="6"/>
  <c r="AN35" i="1"/>
  <c r="B35" i="6"/>
  <c r="H35" i="6"/>
  <c r="M35" i="1"/>
  <c r="L35" i="1"/>
  <c r="AO35" i="1" l="1"/>
  <c r="A36" i="1"/>
  <c r="L35" i="6"/>
  <c r="K35" i="6"/>
  <c r="AP35" i="1"/>
  <c r="AQ35" i="1" s="1"/>
  <c r="O35" i="6"/>
  <c r="N35" i="6"/>
  <c r="J35" i="6"/>
  <c r="I35" i="6"/>
  <c r="BE36" i="1" l="1"/>
  <c r="BF36" i="1"/>
  <c r="AS35" i="1"/>
  <c r="AR35" i="1"/>
  <c r="F36" i="1"/>
  <c r="M36" i="6"/>
  <c r="C35" i="6"/>
  <c r="D35" i="6"/>
  <c r="G36" i="1" l="1"/>
  <c r="AT35" i="1"/>
  <c r="E36" i="1" s="1"/>
  <c r="AV35" i="1" l="1"/>
  <c r="C36" i="1" s="1"/>
  <c r="D36" i="1"/>
  <c r="BC34" i="1" s="1"/>
  <c r="BD34" i="1" s="1"/>
  <c r="AU35" i="1"/>
  <c r="B36" i="1" s="1"/>
  <c r="H36" i="1" l="1"/>
  <c r="I36" i="1" s="1"/>
  <c r="BA36" i="1"/>
  <c r="P36" i="6" s="1"/>
  <c r="J36" i="1" l="1"/>
  <c r="AW36" i="1" s="1"/>
  <c r="AX36" i="1" s="1"/>
  <c r="K36" i="1"/>
  <c r="B36" i="6" s="1"/>
  <c r="BB36" i="1"/>
  <c r="AN36" i="1" l="1"/>
  <c r="AO36" i="1" s="1"/>
  <c r="L36" i="1"/>
  <c r="G36" i="6"/>
  <c r="A36" i="6"/>
  <c r="H36" i="6"/>
  <c r="M36" i="1"/>
  <c r="O36" i="6" l="1"/>
  <c r="L36" i="6"/>
  <c r="J36" i="6"/>
  <c r="N36" i="6"/>
  <c r="K36" i="6"/>
  <c r="I36" i="6"/>
  <c r="A37" i="1"/>
  <c r="M37" i="6" s="1"/>
  <c r="AP36" i="1"/>
  <c r="AQ36" i="1" s="1"/>
  <c r="D36" i="6"/>
  <c r="C36" i="6"/>
  <c r="BE37" i="1" l="1"/>
  <c r="G37" i="1" s="1"/>
  <c r="BF37" i="1"/>
  <c r="F37" i="1"/>
  <c r="AR36" i="1"/>
  <c r="AS36" i="1"/>
  <c r="AT36" i="1" l="1"/>
  <c r="D37" i="1" l="1"/>
  <c r="AV36" i="1"/>
  <c r="C37" i="1" s="1"/>
  <c r="AU36" i="1"/>
  <c r="B37" i="1" s="1"/>
  <c r="E37" i="1"/>
  <c r="BC35" i="1" l="1"/>
  <c r="BD35" i="1" s="1"/>
  <c r="BA37" i="1"/>
  <c r="H37" i="1"/>
  <c r="I37" i="1" s="1"/>
  <c r="K37" i="1" s="1"/>
  <c r="J37" i="1" l="1"/>
  <c r="AW37" i="1" s="1"/>
  <c r="AX37" i="1" s="1"/>
  <c r="P37" i="6"/>
  <c r="BB37" i="1"/>
  <c r="A37" i="6" l="1"/>
  <c r="AN37" i="1"/>
  <c r="H37" i="6"/>
  <c r="G37" i="6"/>
  <c r="B37" i="6"/>
  <c r="M37" i="1"/>
  <c r="L37" i="1"/>
  <c r="I37" i="6" l="1"/>
  <c r="J37" i="6"/>
  <c r="K37" i="6"/>
  <c r="AO37" i="1"/>
  <c r="AP37" i="1" s="1"/>
  <c r="AQ37" i="1" s="1"/>
  <c r="A38" i="1"/>
  <c r="L37" i="6"/>
  <c r="O37" i="6"/>
  <c r="N37" i="6"/>
  <c r="BE38" i="1" l="1"/>
  <c r="BF38" i="1"/>
  <c r="AS37" i="1"/>
  <c r="AR37" i="1"/>
  <c r="C37" i="6"/>
  <c r="D37" i="6"/>
  <c r="M38" i="6"/>
  <c r="F38" i="1"/>
  <c r="G38" i="1" l="1"/>
  <c r="AT37" i="1"/>
  <c r="D38" i="1" s="1"/>
  <c r="BC36" i="1" s="1"/>
  <c r="BD36" i="1" s="1"/>
  <c r="AV37" i="1" l="1"/>
  <c r="C38" i="1" s="1"/>
  <c r="E38" i="1"/>
  <c r="AU37" i="1"/>
  <c r="B38" i="1" s="1"/>
  <c r="H38" i="1" l="1"/>
  <c r="I38" i="1" s="1"/>
  <c r="K38" i="1" s="1"/>
  <c r="BA38" i="1"/>
  <c r="P38" i="6" s="1"/>
  <c r="J38" i="1" l="1"/>
  <c r="AW38" i="1" s="1"/>
  <c r="AX38" i="1" s="1"/>
  <c r="BB38" i="1"/>
  <c r="A38" i="6"/>
  <c r="B38" i="6"/>
  <c r="H38" i="6"/>
  <c r="G38" i="6"/>
  <c r="M38" i="1"/>
  <c r="L38" i="1"/>
  <c r="AN38" i="1" s="1"/>
  <c r="I38" i="6" l="1"/>
  <c r="A39" i="1"/>
  <c r="AO38" i="1"/>
  <c r="L38" i="6"/>
  <c r="K38" i="6"/>
  <c r="O38" i="6"/>
  <c r="N38" i="6"/>
  <c r="J38" i="6"/>
  <c r="C38" i="6" l="1"/>
  <c r="D38" i="6"/>
  <c r="AP38" i="1"/>
  <c r="AQ38" i="1" s="1"/>
  <c r="M39" i="6"/>
  <c r="BE39" i="1" l="1"/>
  <c r="BF39" i="1"/>
  <c r="AR38" i="1"/>
  <c r="AS38" i="1"/>
  <c r="F39" i="1"/>
  <c r="G39" i="1" l="1"/>
  <c r="AT38" i="1"/>
  <c r="AU38" i="1" l="1"/>
  <c r="B39" i="1" s="1"/>
  <c r="AV38" i="1"/>
  <c r="C39" i="1" s="1"/>
  <c r="D39" i="1"/>
  <c r="E39" i="1"/>
  <c r="BC37" i="1" l="1"/>
  <c r="BD37" i="1" s="1"/>
  <c r="H39" i="1"/>
  <c r="I39" i="1" s="1"/>
  <c r="K39" i="1" s="1"/>
  <c r="BA39" i="1"/>
  <c r="J39" i="1" l="1"/>
  <c r="AW39" i="1" s="1"/>
  <c r="AX39" i="1" s="1"/>
  <c r="BB39" i="1"/>
  <c r="P39" i="6"/>
  <c r="B39" i="6" l="1"/>
  <c r="A39" i="6"/>
  <c r="H39" i="6"/>
  <c r="G39" i="6"/>
  <c r="L39" i="1"/>
  <c r="AN39" i="1" s="1"/>
  <c r="M39" i="1"/>
  <c r="AO39" i="1" l="1"/>
  <c r="AP39" i="1" s="1"/>
  <c r="AQ39" i="1" s="1"/>
  <c r="L39" i="6"/>
  <c r="A40" i="1"/>
  <c r="K39" i="6"/>
  <c r="N39" i="6"/>
  <c r="O39" i="6"/>
  <c r="I39" i="6"/>
  <c r="J39" i="6"/>
  <c r="BE40" i="1" l="1"/>
  <c r="BF40" i="1"/>
  <c r="AS39" i="1"/>
  <c r="F40" i="1"/>
  <c r="M40" i="6"/>
  <c r="AR39" i="1"/>
  <c r="C39" i="6"/>
  <c r="D39" i="6"/>
  <c r="G40" i="1" l="1"/>
  <c r="AT39" i="1"/>
  <c r="E40" i="1" s="1"/>
  <c r="AU39" i="1" l="1"/>
  <c r="B40" i="1" s="1"/>
  <c r="AV39" i="1"/>
  <c r="C40" i="1" s="1"/>
  <c r="D40" i="1"/>
  <c r="BC38" i="1" s="1"/>
  <c r="BD38" i="1" s="1"/>
  <c r="BA40" i="1" l="1"/>
  <c r="P40" i="6" s="1"/>
  <c r="H40" i="1"/>
  <c r="I40" i="1" s="1"/>
  <c r="BB40" i="1" l="1"/>
  <c r="J40" i="1"/>
  <c r="AW40" i="1" s="1"/>
  <c r="AX40" i="1" s="1"/>
  <c r="K40" i="1"/>
  <c r="M40" i="1" s="1"/>
  <c r="B40" i="6" l="1"/>
  <c r="L40" i="1"/>
  <c r="AN40" i="1" s="1"/>
  <c r="AO40" i="1" s="1"/>
  <c r="G40" i="6"/>
  <c r="H40" i="6"/>
  <c r="A40" i="6"/>
  <c r="N40" i="6" l="1"/>
  <c r="L40" i="6"/>
  <c r="A41" i="1"/>
  <c r="O40" i="6"/>
  <c r="J40" i="6"/>
  <c r="K40" i="6"/>
  <c r="I40" i="6"/>
  <c r="M41" i="6"/>
  <c r="D40" i="6"/>
  <c r="C40" i="6"/>
  <c r="AP40" i="1"/>
  <c r="AQ40" i="1" s="1"/>
  <c r="BE41" i="1" l="1"/>
  <c r="G41" i="1" s="1"/>
  <c r="BF41" i="1"/>
  <c r="AS40" i="1"/>
  <c r="AR40" i="1"/>
  <c r="F41" i="1"/>
  <c r="AT40" i="1" l="1"/>
  <c r="AV40" i="1" s="1"/>
  <c r="C41" i="1" s="1"/>
  <c r="D41" i="1" l="1"/>
  <c r="BC39" i="1" s="1"/>
  <c r="BD39" i="1" s="1"/>
  <c r="E41" i="1"/>
  <c r="AU40" i="1"/>
  <c r="B41" i="1" s="1"/>
  <c r="H41" i="1" s="1"/>
  <c r="I41" i="1" l="1"/>
  <c r="K41" i="1" s="1"/>
  <c r="BA41" i="1"/>
  <c r="P41" i="6" s="1"/>
  <c r="J41" i="1" l="1"/>
  <c r="AW41" i="1" s="1"/>
  <c r="AX41" i="1" s="1"/>
  <c r="BB41" i="1"/>
  <c r="G41" i="6"/>
  <c r="A41" i="6"/>
  <c r="B41" i="6"/>
  <c r="H41" i="6"/>
  <c r="L41" i="1"/>
  <c r="AN41" i="1" s="1"/>
  <c r="M41" i="1"/>
  <c r="J41" i="6" l="1"/>
  <c r="AO41" i="1"/>
  <c r="A42" i="1"/>
  <c r="K41" i="6"/>
  <c r="L41" i="6"/>
  <c r="AP41" i="1"/>
  <c r="AQ41" i="1" s="1"/>
  <c r="N41" i="6"/>
  <c r="O41" i="6"/>
  <c r="I41" i="6"/>
  <c r="BE42" i="1" l="1"/>
  <c r="G42" i="1" s="1"/>
  <c r="BF42" i="1"/>
  <c r="AS41" i="1"/>
  <c r="AR41" i="1"/>
  <c r="M42" i="6"/>
  <c r="F42" i="1"/>
  <c r="C41" i="6"/>
  <c r="D41" i="6"/>
  <c r="AT41" i="1" l="1"/>
  <c r="AV41" i="1" s="1"/>
  <c r="C42" i="1" s="1"/>
  <c r="D42" i="1" l="1"/>
  <c r="BC40" i="1" s="1"/>
  <c r="BD40" i="1" s="1"/>
  <c r="E42" i="1"/>
  <c r="AU41" i="1"/>
  <c r="B42" i="1" s="1"/>
  <c r="BA42" i="1" s="1"/>
  <c r="P42" i="6" s="1"/>
  <c r="H42" i="1" l="1"/>
  <c r="I42" i="1" s="1"/>
  <c r="BB42" i="1"/>
  <c r="J42" i="1" l="1"/>
  <c r="AW42" i="1" s="1"/>
  <c r="AX42" i="1" s="1"/>
  <c r="K42" i="1"/>
  <c r="L42" i="1" s="1"/>
  <c r="M42" i="1" l="1"/>
  <c r="B42" i="6"/>
  <c r="A42" i="6"/>
  <c r="G42" i="6"/>
  <c r="H42" i="6"/>
  <c r="AN42" i="1"/>
  <c r="L42" i="6" l="1"/>
  <c r="O42" i="6"/>
  <c r="AO42" i="1"/>
  <c r="A43" i="1"/>
  <c r="K42" i="6"/>
  <c r="N42" i="6"/>
  <c r="J42" i="6"/>
  <c r="I42" i="6"/>
  <c r="M43" i="6" l="1"/>
  <c r="AP42" i="1"/>
  <c r="AQ42" i="1" s="1"/>
  <c r="D42" i="6"/>
  <c r="C42" i="6"/>
  <c r="BE43" i="1" l="1"/>
  <c r="G43" i="1" s="1"/>
  <c r="BF43" i="1"/>
  <c r="AR42" i="1"/>
  <c r="AS42" i="1"/>
  <c r="F43" i="1"/>
  <c r="AT42" i="1" l="1"/>
  <c r="E43" i="1" l="1"/>
  <c r="D43" i="1"/>
  <c r="BC41" i="1" s="1"/>
  <c r="BD41" i="1" s="1"/>
  <c r="AV42" i="1"/>
  <c r="C43" i="1" s="1"/>
  <c r="AU42" i="1"/>
  <c r="B43" i="1" s="1"/>
  <c r="H43" i="1" l="1"/>
  <c r="I43" i="1" s="1"/>
  <c r="K43" i="1" s="1"/>
  <c r="BA43" i="1"/>
  <c r="BB43" i="1" l="1"/>
  <c r="P43" i="6"/>
  <c r="J43" i="1"/>
  <c r="AW43" i="1" s="1"/>
  <c r="AX43" i="1" s="1"/>
  <c r="B43" i="6" l="1"/>
  <c r="AN43" i="1"/>
  <c r="A43" i="6"/>
  <c r="L43" i="1"/>
  <c r="H43" i="6"/>
  <c r="M43" i="1"/>
  <c r="G43" i="6"/>
  <c r="I43" i="6" l="1"/>
  <c r="J43" i="6"/>
  <c r="A44" i="1"/>
  <c r="O43" i="6"/>
  <c r="N43" i="6"/>
  <c r="K43" i="6"/>
  <c r="AO43" i="1"/>
  <c r="L43" i="6"/>
  <c r="AP43" i="1" l="1"/>
  <c r="AQ43" i="1" s="1"/>
  <c r="C43" i="6"/>
  <c r="D43" i="6"/>
  <c r="M44" i="6"/>
  <c r="BE44" i="1" l="1"/>
  <c r="BF44" i="1"/>
  <c r="F44" i="1"/>
  <c r="AS43" i="1"/>
  <c r="AR43" i="1"/>
  <c r="G44" i="1" l="1"/>
  <c r="AT43" i="1"/>
  <c r="AU43" i="1" l="1"/>
  <c r="B44" i="1" s="1"/>
  <c r="AV43" i="1"/>
  <c r="C44" i="1" s="1"/>
  <c r="E44" i="1"/>
  <c r="D44" i="1"/>
  <c r="H44" i="1" l="1"/>
  <c r="I44" i="1" s="1"/>
  <c r="K44" i="1" s="1"/>
  <c r="BC42" i="1"/>
  <c r="BD42" i="1" s="1"/>
  <c r="BA44" i="1"/>
  <c r="P44" i="6" l="1"/>
  <c r="BB44" i="1"/>
  <c r="J44" i="1"/>
  <c r="AW44" i="1" s="1"/>
  <c r="AX44" i="1" s="1"/>
  <c r="G44" i="6" l="1"/>
  <c r="L44" i="1"/>
  <c r="AN44" i="1"/>
  <c r="B44" i="6"/>
  <c r="M44" i="1"/>
  <c r="H44" i="6"/>
  <c r="A44" i="6"/>
  <c r="A45" i="1" l="1"/>
  <c r="AO44" i="1"/>
  <c r="O44" i="6"/>
  <c r="L44" i="6"/>
  <c r="K44" i="6"/>
  <c r="N44" i="6"/>
  <c r="J44" i="6"/>
  <c r="I44" i="6"/>
  <c r="AP44" i="1" l="1"/>
  <c r="AQ44" i="1" s="1"/>
  <c r="BF45" i="1" s="1"/>
  <c r="D44" i="6"/>
  <c r="C44" i="6"/>
  <c r="M45" i="6"/>
  <c r="BE45" i="1" l="1"/>
  <c r="G45" i="1" s="1"/>
  <c r="F45" i="1"/>
  <c r="AR44" i="1"/>
  <c r="AS44" i="1"/>
  <c r="AT44" i="1" l="1"/>
  <c r="AV44" i="1" l="1"/>
  <c r="C45" i="1" s="1"/>
  <c r="AU44" i="1"/>
  <c r="B45" i="1" s="1"/>
  <c r="D45" i="1"/>
  <c r="BC43" i="1" s="1"/>
  <c r="BD43" i="1" s="1"/>
  <c r="E45" i="1"/>
  <c r="BA45" i="1" l="1"/>
  <c r="H45" i="1"/>
  <c r="I45" i="1" s="1"/>
  <c r="K45" i="1" s="1"/>
  <c r="J45" i="1" l="1"/>
  <c r="AW45" i="1" s="1"/>
  <c r="AX45" i="1" s="1"/>
  <c r="P45" i="6"/>
  <c r="BB45" i="1"/>
  <c r="A45" i="6" l="1"/>
  <c r="G45" i="6"/>
  <c r="AN45" i="1"/>
  <c r="H45" i="6"/>
  <c r="B45" i="6"/>
  <c r="M45" i="1"/>
  <c r="L45" i="1"/>
  <c r="J45" i="6" l="1"/>
  <c r="K45" i="6"/>
  <c r="A46" i="1"/>
  <c r="AO45" i="1"/>
  <c r="AP45" i="1" s="1"/>
  <c r="AQ45" i="1" s="1"/>
  <c r="N45" i="6"/>
  <c r="L45" i="6"/>
  <c r="O45" i="6"/>
  <c r="I45" i="6"/>
  <c r="BE46" i="1" l="1"/>
  <c r="G46" i="1" s="1"/>
  <c r="BF46" i="1"/>
  <c r="AR45" i="1"/>
  <c r="M46" i="6"/>
  <c r="F46" i="1"/>
  <c r="AS45" i="1"/>
  <c r="C45" i="6"/>
  <c r="D45" i="6"/>
  <c r="AT45" i="1" l="1"/>
  <c r="D46" i="1" s="1"/>
  <c r="BC44" i="1" s="1"/>
  <c r="BD44" i="1" s="1"/>
  <c r="AV45" i="1" l="1"/>
  <c r="C46" i="1" s="1"/>
  <c r="E46" i="1"/>
  <c r="AU45" i="1"/>
  <c r="B46" i="1" s="1"/>
  <c r="BA46" i="1" s="1"/>
  <c r="H46" i="1" l="1"/>
  <c r="I46" i="1" s="1"/>
  <c r="P46" i="6"/>
  <c r="BB46" i="1"/>
  <c r="J46" i="1" l="1"/>
  <c r="AW46" i="1" s="1"/>
  <c r="AX46" i="1" s="1"/>
  <c r="K46" i="1"/>
  <c r="B46" i="6" s="1"/>
  <c r="M46" i="1" l="1"/>
  <c r="A46" i="6"/>
  <c r="H46" i="6"/>
  <c r="L46" i="1"/>
  <c r="AN46" i="1" s="1"/>
  <c r="O46" i="6" s="1"/>
  <c r="G46" i="6"/>
  <c r="A47" i="1" l="1"/>
  <c r="M47" i="6" s="1"/>
  <c r="K46" i="6"/>
  <c r="N46" i="6"/>
  <c r="L46" i="6"/>
  <c r="I46" i="6"/>
  <c r="AO46" i="1"/>
  <c r="AP46" i="1" s="1"/>
  <c r="J46" i="6"/>
  <c r="BE47" i="1" l="1"/>
  <c r="D46" i="6"/>
  <c r="C46" i="6"/>
  <c r="AQ46" i="1"/>
  <c r="F47" i="1"/>
  <c r="BF47" i="1" l="1"/>
  <c r="G47" i="1" s="1"/>
  <c r="AS46" i="1"/>
  <c r="AR46" i="1"/>
  <c r="AT46" i="1" l="1"/>
  <c r="AV46" i="1" s="1"/>
  <c r="C47" i="1" s="1"/>
  <c r="E47" i="1" l="1"/>
  <c r="D47" i="1"/>
  <c r="BC45" i="1" s="1"/>
  <c r="BD45" i="1" s="1"/>
  <c r="AU46" i="1"/>
  <c r="B47" i="1" s="1"/>
  <c r="BA47" i="1" s="1"/>
  <c r="H47" i="1"/>
  <c r="I47" i="1" s="1"/>
  <c r="K47" i="1" s="1"/>
  <c r="J47" i="1" l="1"/>
  <c r="AW47" i="1" s="1"/>
  <c r="AX47" i="1" s="1"/>
  <c r="BB47" i="1"/>
  <c r="P47" i="6"/>
  <c r="A47" i="6" l="1"/>
  <c r="B47" i="6"/>
  <c r="G47" i="6"/>
  <c r="M47" i="1"/>
  <c r="H47" i="6"/>
  <c r="L47" i="1"/>
  <c r="AN47" i="1" s="1"/>
  <c r="J47" i="6" l="1"/>
  <c r="N47" i="6"/>
  <c r="K47" i="6"/>
  <c r="L47" i="6"/>
  <c r="A48" i="1"/>
  <c r="AO47" i="1"/>
  <c r="O47" i="6"/>
  <c r="I47" i="6"/>
  <c r="D47" i="6" l="1"/>
  <c r="C47" i="6"/>
  <c r="M48" i="6"/>
  <c r="AP47" i="1"/>
  <c r="BE48" i="1" l="1"/>
  <c r="AQ47" i="1"/>
  <c r="F48" i="1"/>
  <c r="AS47" i="1" l="1"/>
  <c r="AR47" i="1"/>
  <c r="BF48" i="1"/>
  <c r="G48" i="1" s="1"/>
  <c r="AT47" i="1" l="1"/>
  <c r="D48" i="1" l="1"/>
  <c r="BC46" i="1" s="1"/>
  <c r="BD46" i="1" s="1"/>
  <c r="AU47" i="1"/>
  <c r="B48" i="1" s="1"/>
  <c r="E48" i="1"/>
  <c r="AV47" i="1"/>
  <c r="C48" i="1" s="1"/>
  <c r="H48" i="1" s="1"/>
  <c r="I48" i="1" s="1"/>
  <c r="K48" i="1" s="1"/>
  <c r="J48" i="1" l="1"/>
  <c r="AW48" i="1" s="1"/>
  <c r="AX48" i="1" s="1"/>
  <c r="BA48" i="1"/>
  <c r="BB48" i="1" l="1"/>
  <c r="P48" i="6"/>
  <c r="B48" i="6"/>
  <c r="H48" i="6"/>
  <c r="M48" i="1"/>
  <c r="G48" i="6"/>
  <c r="L48" i="1"/>
  <c r="AN48" i="1" s="1"/>
  <c r="A48" i="6"/>
  <c r="J48" i="6" l="1"/>
  <c r="L48" i="6"/>
  <c r="N48" i="6"/>
  <c r="A49" i="1"/>
  <c r="K48" i="6"/>
  <c r="AO48" i="1"/>
  <c r="AP48" i="1" s="1"/>
  <c r="AQ48" i="1" s="1"/>
  <c r="O48" i="6"/>
  <c r="I48" i="6"/>
  <c r="BE49" i="1" l="1"/>
  <c r="G49" i="1" s="1"/>
  <c r="BF49" i="1"/>
  <c r="AR48" i="1"/>
  <c r="AS48" i="1"/>
  <c r="M49" i="6"/>
  <c r="F49" i="1"/>
  <c r="C48" i="6"/>
  <c r="D48" i="6"/>
  <c r="AT48" i="1" l="1"/>
  <c r="D49" i="1" l="1"/>
  <c r="BC47" i="1" s="1"/>
  <c r="BD47" i="1" s="1"/>
  <c r="AV48" i="1"/>
  <c r="C49" i="1" s="1"/>
  <c r="AU48" i="1"/>
  <c r="B49" i="1" s="1"/>
  <c r="E49" i="1"/>
  <c r="BA49" i="1" l="1"/>
  <c r="H49" i="1"/>
  <c r="I49" i="1" s="1"/>
  <c r="K49" i="1" s="1"/>
  <c r="J49" i="1" l="1"/>
  <c r="AW49" i="1" s="1"/>
  <c r="AX49" i="1" s="1"/>
  <c r="BB49" i="1"/>
  <c r="P49" i="6"/>
  <c r="H49" i="6" l="1"/>
  <c r="G49" i="6"/>
  <c r="L49" i="1"/>
  <c r="AN49" i="1" s="1"/>
  <c r="A49" i="6"/>
  <c r="M49" i="1"/>
  <c r="B49" i="6"/>
  <c r="AO49" i="1" l="1"/>
  <c r="AP49" i="1" s="1"/>
  <c r="AQ49" i="1" s="1"/>
  <c r="AR49" i="1" s="1"/>
  <c r="A50" i="1"/>
  <c r="K49" i="6"/>
  <c r="L49" i="6"/>
  <c r="O49" i="6"/>
  <c r="N49" i="6"/>
  <c r="I49" i="6"/>
  <c r="J49" i="6"/>
  <c r="BE50" i="1" l="1"/>
  <c r="F50" i="1"/>
  <c r="M50" i="6"/>
  <c r="BF50" i="1"/>
  <c r="AS49" i="1"/>
  <c r="AT49" i="1" s="1"/>
  <c r="C49" i="6"/>
  <c r="D49" i="6"/>
  <c r="G50" i="1" l="1"/>
  <c r="D50" i="1"/>
  <c r="BC48" i="1" s="1"/>
  <c r="BD48" i="1" s="1"/>
  <c r="E50" i="1"/>
  <c r="AV49" i="1"/>
  <c r="C50" i="1" s="1"/>
  <c r="AU49" i="1"/>
  <c r="B50" i="1" s="1"/>
  <c r="BA50" i="1" l="1"/>
  <c r="BB50" i="1" s="1"/>
  <c r="H50" i="1"/>
  <c r="I50" i="1" s="1"/>
  <c r="K50" i="1" s="1"/>
  <c r="P50" i="6"/>
  <c r="J50" i="1" l="1"/>
  <c r="AW50" i="1" s="1"/>
  <c r="AX50" i="1" s="1"/>
  <c r="H50" i="6"/>
  <c r="G50" i="6"/>
  <c r="A50" i="6"/>
  <c r="B50" i="6"/>
  <c r="AN50" i="1"/>
  <c r="M50" i="1"/>
  <c r="L50" i="1"/>
  <c r="I50" i="6" l="1"/>
  <c r="A51" i="1"/>
  <c r="L50" i="6"/>
  <c r="AO50" i="1"/>
  <c r="AP50" i="1" s="1"/>
  <c r="AQ50" i="1" s="1"/>
  <c r="K50" i="6"/>
  <c r="O50" i="6"/>
  <c r="N50" i="6"/>
  <c r="J50" i="6"/>
  <c r="BE51" i="1" l="1"/>
  <c r="G51" i="1" s="1"/>
  <c r="BF51" i="1"/>
  <c r="AS50" i="1"/>
  <c r="AR50" i="1"/>
  <c r="M51" i="6"/>
  <c r="F51" i="1"/>
  <c r="C50" i="6"/>
  <c r="D50" i="6"/>
  <c r="AT50" i="1" l="1"/>
  <c r="D51" i="1" s="1"/>
  <c r="BC49" i="1" s="1"/>
  <c r="BD49" i="1" s="1"/>
  <c r="AU50" i="1" l="1"/>
  <c r="B51" i="1" s="1"/>
  <c r="AV50" i="1"/>
  <c r="C51" i="1" s="1"/>
  <c r="E51" i="1"/>
  <c r="BA51" i="1" l="1"/>
  <c r="P51" i="6" s="1"/>
  <c r="H51" i="1"/>
  <c r="I51" i="1" s="1"/>
  <c r="BB51" i="1" l="1"/>
  <c r="J51" i="1"/>
  <c r="AW51" i="1" s="1"/>
  <c r="AX51" i="1" s="1"/>
  <c r="K51" i="1"/>
  <c r="L51" i="1" s="1"/>
  <c r="AN51" i="1"/>
  <c r="B51" i="6" l="1"/>
  <c r="H51" i="6"/>
  <c r="J51" i="6" s="1"/>
  <c r="M51" i="1"/>
  <c r="A51" i="6"/>
  <c r="G51" i="6"/>
  <c r="I51" i="6" s="1"/>
  <c r="K51" i="6"/>
  <c r="AO51" i="1"/>
  <c r="A52" i="1"/>
  <c r="O51" i="6"/>
  <c r="L51" i="6"/>
  <c r="N51" i="6"/>
  <c r="AP51" i="1"/>
  <c r="AQ51" i="1" s="1"/>
  <c r="BF52" i="1" s="1"/>
  <c r="BE52" i="1" l="1"/>
  <c r="G52" i="1" s="1"/>
  <c r="F52" i="1"/>
  <c r="M52" i="6"/>
  <c r="C51" i="6"/>
  <c r="D51" i="6"/>
  <c r="AS51" i="1"/>
  <c r="AR51" i="1"/>
  <c r="AT51" i="1" l="1"/>
  <c r="AV51" i="1" s="1"/>
  <c r="C52" i="1" s="1"/>
  <c r="AU51" i="1" l="1"/>
  <c r="B52" i="1" s="1"/>
  <c r="BA52" i="1" s="1"/>
  <c r="D52" i="1"/>
  <c r="BC50" i="1" s="1"/>
  <c r="BD50" i="1" s="1"/>
  <c r="E52" i="1"/>
  <c r="H52" i="1"/>
  <c r="I52" i="1" s="1"/>
  <c r="K52" i="1" s="1"/>
  <c r="J52" i="1" l="1"/>
  <c r="AW52" i="1" s="1"/>
  <c r="AX52" i="1" s="1"/>
  <c r="BB52" i="1"/>
  <c r="P52" i="6"/>
  <c r="B52" i="6" l="1"/>
  <c r="G52" i="6"/>
  <c r="H52" i="6"/>
  <c r="A52" i="6"/>
  <c r="AN52" i="1"/>
  <c r="M52" i="1"/>
  <c r="L52" i="1"/>
  <c r="J52" i="6" l="1"/>
  <c r="I52" i="6"/>
  <c r="L52" i="6"/>
  <c r="A53" i="1"/>
  <c r="K52" i="6"/>
  <c r="AO52" i="1"/>
  <c r="O52" i="6"/>
  <c r="N52" i="6"/>
  <c r="AP52" i="1" l="1"/>
  <c r="AQ52" i="1" s="1"/>
  <c r="D52" i="6"/>
  <c r="C52" i="6"/>
  <c r="M53" i="6"/>
  <c r="BE53" i="1" l="1"/>
  <c r="BF53" i="1"/>
  <c r="F53" i="1"/>
  <c r="AS52" i="1"/>
  <c r="AR52" i="1"/>
  <c r="G53" i="1" l="1"/>
  <c r="AT52" i="1"/>
  <c r="AU52" i="1" l="1"/>
  <c r="B53" i="1" s="1"/>
  <c r="AV52" i="1"/>
  <c r="C53" i="1" s="1"/>
  <c r="E53" i="1"/>
  <c r="D53" i="1"/>
  <c r="BC51" i="1" s="1"/>
  <c r="BD51" i="1" s="1"/>
  <c r="BA53" i="1" l="1"/>
  <c r="H53" i="1"/>
  <c r="I53" i="1" s="1"/>
  <c r="K53" i="1" s="1"/>
  <c r="J53" i="1" l="1"/>
  <c r="AW53" i="1" s="1"/>
  <c r="AX53" i="1" s="1"/>
  <c r="BB53" i="1"/>
  <c r="P53" i="6"/>
  <c r="B53" i="6" l="1"/>
  <c r="AN53" i="1"/>
  <c r="H53" i="6"/>
  <c r="A53" i="6"/>
  <c r="G53" i="6"/>
  <c r="L53" i="1"/>
  <c r="M53" i="1"/>
  <c r="I53" i="6" l="1"/>
  <c r="J53" i="6"/>
  <c r="A54" i="1"/>
  <c r="AO53" i="1"/>
  <c r="L53" i="6"/>
  <c r="K53" i="6"/>
  <c r="N53" i="6"/>
  <c r="O53" i="6"/>
  <c r="AP53" i="1" l="1"/>
  <c r="AQ53" i="1" s="1"/>
  <c r="C53" i="6"/>
  <c r="D53" i="6"/>
  <c r="M54" i="6"/>
  <c r="BE54" i="1" l="1"/>
  <c r="BF54" i="1"/>
  <c r="F54" i="1"/>
  <c r="AR53" i="1"/>
  <c r="AS53" i="1"/>
  <c r="G54" i="1" l="1"/>
  <c r="AT53" i="1"/>
  <c r="AU53" i="1" s="1"/>
  <c r="B54" i="1" s="1"/>
  <c r="E54" i="1" l="1"/>
  <c r="AV53" i="1"/>
  <c r="C54" i="1" s="1"/>
  <c r="H54" i="1" s="1"/>
  <c r="D54" i="1"/>
  <c r="BC52" i="1" s="1"/>
  <c r="BD52" i="1" s="1"/>
  <c r="I54" i="1" l="1"/>
  <c r="BA54" i="1"/>
  <c r="P54" i="6" s="1"/>
  <c r="J54" i="1" l="1"/>
  <c r="AW54" i="1" s="1"/>
  <c r="AX54" i="1" s="1"/>
  <c r="K54" i="1"/>
  <c r="G54" i="6" s="1"/>
  <c r="BB54" i="1"/>
  <c r="L54" i="1" l="1"/>
  <c r="AN54" i="1" s="1"/>
  <c r="A55" i="1" s="1"/>
  <c r="A54" i="6"/>
  <c r="H54" i="6"/>
  <c r="B54" i="6"/>
  <c r="M54" i="1"/>
  <c r="O54" i="6" l="1"/>
  <c r="J54" i="6"/>
  <c r="K54" i="6"/>
  <c r="AO54" i="1"/>
  <c r="AP54" i="1" s="1"/>
  <c r="AQ54" i="1" s="1"/>
  <c r="BF55" i="1" s="1"/>
  <c r="I54" i="6"/>
  <c r="L54" i="6"/>
  <c r="N54" i="6"/>
  <c r="M55" i="6"/>
  <c r="BE55" i="1" l="1"/>
  <c r="G55" i="1" s="1"/>
  <c r="C54" i="6"/>
  <c r="AR54" i="1"/>
  <c r="AS54" i="1"/>
  <c r="D54" i="6"/>
  <c r="F55" i="1"/>
  <c r="AT54" i="1" l="1"/>
  <c r="E55" i="1" s="1"/>
  <c r="D55" i="1" l="1"/>
  <c r="BC53" i="1" s="1"/>
  <c r="BD53" i="1" s="1"/>
  <c r="AV54" i="1"/>
  <c r="C55" i="1" s="1"/>
  <c r="AU54" i="1"/>
  <c r="B55" i="1" s="1"/>
  <c r="H55" i="1" s="1"/>
  <c r="I55" i="1" s="1"/>
  <c r="BA55" i="1" l="1"/>
  <c r="P55" i="6" s="1"/>
  <c r="J55" i="1"/>
  <c r="AW55" i="1" s="1"/>
  <c r="AX55" i="1" s="1"/>
  <c r="K55" i="1"/>
  <c r="B55" i="6" s="1"/>
  <c r="BB55" i="1" l="1"/>
  <c r="A55" i="6"/>
  <c r="M55" i="1"/>
  <c r="H55" i="6"/>
  <c r="G55" i="6"/>
  <c r="L55" i="1"/>
  <c r="AN55" i="1" s="1"/>
  <c r="K55" i="6" s="1"/>
  <c r="J55" i="6" l="1"/>
  <c r="A56" i="1"/>
  <c r="M56" i="6" s="1"/>
  <c r="N55" i="6"/>
  <c r="AO55" i="1"/>
  <c r="C55" i="6" s="1"/>
  <c r="O55" i="6"/>
  <c r="L55" i="6"/>
  <c r="I55" i="6"/>
  <c r="D55" i="6" l="1"/>
  <c r="AP55" i="1"/>
  <c r="AQ55" i="1" s="1"/>
  <c r="AR55" i="1" s="1"/>
  <c r="BE56" i="1" l="1"/>
  <c r="G56" i="1" s="1"/>
  <c r="AS55" i="1"/>
  <c r="F56" i="1"/>
  <c r="BF56" i="1"/>
  <c r="AT55" i="1"/>
  <c r="D56" i="1" s="1"/>
  <c r="BC54" i="1" s="1"/>
  <c r="BD54" i="1" s="1"/>
  <c r="AU55" i="1" l="1"/>
  <c r="B56" i="1" s="1"/>
  <c r="E56" i="1"/>
  <c r="AV55" i="1"/>
  <c r="C56" i="1" s="1"/>
  <c r="BA56" i="1" s="1"/>
  <c r="P56" i="6" s="1"/>
  <c r="H56" i="1" l="1"/>
  <c r="I56" i="1" s="1"/>
  <c r="BB56" i="1"/>
  <c r="J56" i="1" l="1"/>
  <c r="AW56" i="1" s="1"/>
  <c r="AX56" i="1" s="1"/>
  <c r="K56" i="1"/>
  <c r="A56" i="6" s="1"/>
  <c r="L56" i="1" l="1"/>
  <c r="AN56" i="1" s="1"/>
  <c r="G56" i="6"/>
  <c r="B56" i="6"/>
  <c r="M56" i="1"/>
  <c r="H56" i="6"/>
  <c r="I56" i="6" l="1"/>
  <c r="O56" i="6"/>
  <c r="J56" i="6"/>
  <c r="N56" i="6"/>
  <c r="A57" i="1"/>
  <c r="M57" i="6" s="1"/>
  <c r="K56" i="6"/>
  <c r="AO56" i="1"/>
  <c r="C56" i="6" s="1"/>
  <c r="L56" i="6"/>
  <c r="AP56" i="1"/>
  <c r="AQ56" i="1" s="1"/>
  <c r="D56" i="6" l="1"/>
  <c r="BE57" i="1"/>
  <c r="G57" i="1" s="1"/>
  <c r="BF57" i="1"/>
  <c r="F57" i="1"/>
  <c r="AR56" i="1"/>
  <c r="AS56" i="1"/>
  <c r="AT56" i="1" l="1"/>
  <c r="AU56" i="1" l="1"/>
  <c r="B57" i="1" s="1"/>
  <c r="AV56" i="1"/>
  <c r="C57" i="1" s="1"/>
  <c r="D57" i="1"/>
  <c r="BC55" i="1" s="1"/>
  <c r="BD55" i="1" s="1"/>
  <c r="E57" i="1"/>
  <c r="BA57" i="1" l="1"/>
  <c r="H57" i="1"/>
  <c r="I57" i="1" s="1"/>
  <c r="K57" i="1" s="1"/>
  <c r="J57" i="1" l="1"/>
  <c r="AW57" i="1" s="1"/>
  <c r="AX57" i="1" s="1"/>
  <c r="BB57" i="1"/>
  <c r="P57" i="6"/>
  <c r="H57" i="6" l="1"/>
  <c r="G57" i="6"/>
  <c r="B57" i="6"/>
  <c r="A57" i="6"/>
  <c r="L57" i="1"/>
  <c r="AN57" i="1" s="1"/>
  <c r="M57" i="1"/>
  <c r="I57" i="6" l="1"/>
  <c r="A58" i="1"/>
  <c r="L57" i="6"/>
  <c r="AO57" i="1"/>
  <c r="K57" i="6"/>
  <c r="O57" i="6"/>
  <c r="N57" i="6"/>
  <c r="J57" i="6"/>
  <c r="M58" i="6" l="1"/>
  <c r="AP57" i="1"/>
  <c r="AQ57" i="1" s="1"/>
  <c r="C57" i="6"/>
  <c r="D57" i="6"/>
  <c r="BE58" i="1" l="1"/>
  <c r="BF58" i="1"/>
  <c r="F58" i="1"/>
  <c r="AS57" i="1"/>
  <c r="AR57" i="1"/>
  <c r="G58" i="1" l="1"/>
  <c r="AT57" i="1"/>
  <c r="AV57" i="1" l="1"/>
  <c r="C58" i="1" s="1"/>
  <c r="AU57" i="1"/>
  <c r="B58" i="1" s="1"/>
  <c r="E58" i="1"/>
  <c r="D58" i="1"/>
  <c r="BC56" i="1" s="1"/>
  <c r="BD56" i="1" s="1"/>
  <c r="BA58" i="1" l="1"/>
  <c r="H58" i="1"/>
  <c r="I58" i="1" s="1"/>
  <c r="K58" i="1" s="1"/>
  <c r="J58" i="1" l="1"/>
  <c r="AW58" i="1" s="1"/>
  <c r="AX58" i="1" s="1"/>
  <c r="P58" i="6"/>
  <c r="BB58" i="1"/>
  <c r="AN58" i="1" l="1"/>
  <c r="H58" i="6"/>
  <c r="B58" i="6"/>
  <c r="A58" i="6"/>
  <c r="G58" i="6"/>
  <c r="L58" i="1"/>
  <c r="M58" i="1"/>
  <c r="I58" i="6" l="1"/>
  <c r="J58" i="6"/>
  <c r="AO58" i="1"/>
  <c r="L58" i="6"/>
  <c r="K58" i="6"/>
  <c r="A59" i="1"/>
  <c r="O58" i="6"/>
  <c r="N58" i="6"/>
  <c r="AP58" i="1" l="1"/>
  <c r="AQ58" i="1" s="1"/>
  <c r="C58" i="6"/>
  <c r="D58" i="6"/>
  <c r="M59" i="6"/>
  <c r="BE59" i="1" l="1"/>
  <c r="BF59" i="1"/>
  <c r="F59" i="1"/>
  <c r="AS58" i="1"/>
  <c r="AR58" i="1"/>
  <c r="G59" i="1" l="1"/>
  <c r="AT58" i="1"/>
  <c r="AU58" i="1" l="1"/>
  <c r="B59" i="1" s="1"/>
  <c r="AV58" i="1"/>
  <c r="C59" i="1" s="1"/>
  <c r="D59" i="1"/>
  <c r="BC57" i="1" s="1"/>
  <c r="BD57" i="1" s="1"/>
  <c r="E59" i="1"/>
  <c r="BA59" i="1" l="1"/>
  <c r="H59" i="1"/>
  <c r="I59" i="1" s="1"/>
  <c r="K59" i="1" s="1"/>
  <c r="J59" i="1" l="1"/>
  <c r="AW59" i="1" s="1"/>
  <c r="AX59" i="1" s="1"/>
  <c r="P59" i="6"/>
  <c r="BB59" i="1"/>
  <c r="G59" i="6" l="1"/>
  <c r="B59" i="6"/>
  <c r="A59" i="6"/>
  <c r="H59" i="6"/>
  <c r="AN59" i="1"/>
  <c r="M59" i="1"/>
  <c r="L59" i="1"/>
  <c r="J59" i="6" l="1"/>
  <c r="K59" i="6"/>
  <c r="AO59" i="1"/>
  <c r="AP59" i="1" s="1"/>
  <c r="AQ59" i="1" s="1"/>
  <c r="A60" i="1"/>
  <c r="L59" i="6"/>
  <c r="O59" i="6"/>
  <c r="N59" i="6"/>
  <c r="I59" i="6"/>
  <c r="BE60" i="1" l="1"/>
  <c r="BF60" i="1"/>
  <c r="AS59" i="1"/>
  <c r="AR59" i="1"/>
  <c r="D59" i="6"/>
  <c r="C59" i="6"/>
  <c r="M60" i="6"/>
  <c r="F60" i="1"/>
  <c r="G60" i="1" l="1"/>
  <c r="AT59" i="1"/>
  <c r="D60" i="1" s="1"/>
  <c r="BC58" i="1" s="1"/>
  <c r="BD58" i="1" s="1"/>
  <c r="AV59" i="1" l="1"/>
  <c r="C60" i="1" s="1"/>
  <c r="AU59" i="1"/>
  <c r="B60" i="1" s="1"/>
  <c r="H60" i="1" s="1"/>
  <c r="I60" i="1" s="1"/>
  <c r="K60" i="1" s="1"/>
  <c r="E60" i="1"/>
  <c r="BA60" i="1" l="1"/>
  <c r="P60" i="6" s="1"/>
  <c r="J60" i="1"/>
  <c r="AW60" i="1" s="1"/>
  <c r="AX60" i="1" s="1"/>
  <c r="BB60" i="1" l="1"/>
  <c r="H60" i="6"/>
  <c r="A60" i="6"/>
  <c r="AN60" i="1"/>
  <c r="B60" i="6"/>
  <c r="G60" i="6"/>
  <c r="L60" i="1"/>
  <c r="M60" i="1"/>
  <c r="K60" i="6" l="1"/>
  <c r="AO60" i="1"/>
  <c r="L60" i="6"/>
  <c r="A61" i="1"/>
  <c r="O60" i="6"/>
  <c r="N60" i="6"/>
  <c r="I60" i="6"/>
  <c r="J60" i="6"/>
  <c r="C60" i="6" l="1"/>
  <c r="D60" i="6"/>
  <c r="AP60" i="1"/>
  <c r="AQ60" i="1" s="1"/>
  <c r="M61" i="6"/>
  <c r="BE61" i="1" l="1"/>
  <c r="G61" i="1" s="1"/>
  <c r="BF61" i="1"/>
  <c r="AS60" i="1"/>
  <c r="AR60" i="1"/>
  <c r="F61" i="1"/>
  <c r="AT60" i="1" l="1"/>
  <c r="AU60" i="1" s="1"/>
  <c r="B61" i="1" s="1"/>
  <c r="D61" i="1" l="1"/>
  <c r="BC59" i="1" s="1"/>
  <c r="BD59" i="1" s="1"/>
  <c r="E61" i="1"/>
  <c r="AV60" i="1"/>
  <c r="C61" i="1" s="1"/>
  <c r="H61" i="1" s="1"/>
  <c r="I61" i="1" l="1"/>
  <c r="K61" i="1" s="1"/>
  <c r="BA61" i="1"/>
  <c r="P61" i="6" s="1"/>
  <c r="BB61" i="1" l="1"/>
  <c r="J61" i="1"/>
  <c r="AW61" i="1" s="1"/>
  <c r="AX61" i="1" s="1"/>
  <c r="AN61" i="1"/>
  <c r="B61" i="6"/>
  <c r="A61" i="6"/>
  <c r="G61" i="6"/>
  <c r="H61" i="6"/>
  <c r="L61" i="1"/>
  <c r="M61" i="1"/>
  <c r="J61" i="6" l="1"/>
  <c r="I61" i="6"/>
  <c r="L61" i="6"/>
  <c r="A62" i="1"/>
  <c r="AO61" i="1"/>
  <c r="K61" i="6"/>
  <c r="O61" i="6"/>
  <c r="N61" i="6"/>
  <c r="M62" i="6" l="1"/>
  <c r="AP61" i="1"/>
  <c r="AQ61" i="1" s="1"/>
  <c r="C61" i="6"/>
  <c r="D61" i="6"/>
  <c r="BE62" i="1" l="1"/>
  <c r="BF62" i="1"/>
  <c r="AR61" i="1"/>
  <c r="AS61" i="1"/>
  <c r="F62" i="1"/>
  <c r="G62" i="1" l="1"/>
  <c r="AT61" i="1"/>
  <c r="AV61" i="1" l="1"/>
  <c r="C62" i="1" s="1"/>
  <c r="AU61" i="1"/>
  <c r="B62" i="1" s="1"/>
  <c r="E62" i="1"/>
  <c r="D62" i="1"/>
  <c r="BA62" i="1" l="1"/>
  <c r="H62" i="1"/>
  <c r="I62" i="1" s="1"/>
  <c r="K62" i="1" s="1"/>
  <c r="BC60" i="1"/>
  <c r="BD60" i="1" s="1"/>
  <c r="J62" i="1" l="1"/>
  <c r="AW62" i="1" s="1"/>
  <c r="AX62" i="1" s="1"/>
  <c r="P62" i="6"/>
  <c r="BB62" i="1"/>
  <c r="A62" i="6" l="1"/>
  <c r="G62" i="6"/>
  <c r="B62" i="6"/>
  <c r="H62" i="6"/>
  <c r="L62" i="1"/>
  <c r="AN62" i="1" s="1"/>
  <c r="M62" i="1"/>
  <c r="O62" i="6" l="1"/>
  <c r="K62" i="6"/>
  <c r="A63" i="1"/>
  <c r="L62" i="6"/>
  <c r="AO62" i="1"/>
  <c r="N62" i="6"/>
  <c r="J62" i="6"/>
  <c r="I62" i="6"/>
  <c r="M63" i="6" l="1"/>
  <c r="AP62" i="1"/>
  <c r="AQ62" i="1" s="1"/>
  <c r="C62" i="6"/>
  <c r="D62" i="6"/>
  <c r="BE63" i="1" l="1"/>
  <c r="G63" i="1" s="1"/>
  <c r="BF63" i="1"/>
  <c r="AS62" i="1"/>
  <c r="AR62" i="1"/>
  <c r="F63" i="1"/>
  <c r="AT62" i="1" l="1"/>
  <c r="AU62" i="1" s="1"/>
  <c r="B63" i="1" s="1"/>
  <c r="E63" i="1" l="1"/>
  <c r="AV62" i="1"/>
  <c r="C63" i="1" s="1"/>
  <c r="H63" i="1" s="1"/>
  <c r="I63" i="1" s="1"/>
  <c r="K63" i="1" s="1"/>
  <c r="D63" i="1"/>
  <c r="BC61" i="1" s="1"/>
  <c r="BD61" i="1" s="1"/>
  <c r="BA63" i="1" l="1"/>
  <c r="P63" i="6" s="1"/>
  <c r="J63" i="1"/>
  <c r="AW63" i="1" s="1"/>
  <c r="AX63" i="1" s="1"/>
  <c r="BB63" i="1" l="1"/>
  <c r="L63" i="1"/>
  <c r="AN63" i="1" s="1"/>
  <c r="A63" i="6"/>
  <c r="H63" i="6"/>
  <c r="G63" i="6"/>
  <c r="B63" i="6"/>
  <c r="M63" i="1"/>
  <c r="I63" i="6" l="1"/>
  <c r="J63" i="6"/>
  <c r="K63" i="6"/>
  <c r="A64" i="1"/>
  <c r="AO63" i="1"/>
  <c r="L63" i="6"/>
  <c r="O63" i="6"/>
  <c r="N63" i="6"/>
  <c r="AP63" i="1" l="1"/>
  <c r="AQ63" i="1" s="1"/>
  <c r="D63" i="6"/>
  <c r="C63" i="6"/>
  <c r="M64" i="6"/>
  <c r="BE64" i="1" l="1"/>
  <c r="G64" i="1" s="1"/>
  <c r="BF64" i="1"/>
  <c r="F64" i="1"/>
  <c r="AR63" i="1"/>
  <c r="AS63" i="1"/>
  <c r="AT63" i="1" l="1"/>
  <c r="AU63" i="1" l="1"/>
  <c r="B64" i="1" s="1"/>
  <c r="AV63" i="1"/>
  <c r="C64" i="1" s="1"/>
  <c r="H64" i="1" s="1"/>
  <c r="D64" i="1"/>
  <c r="E64" i="1"/>
  <c r="BC62" i="1" l="1"/>
  <c r="BD62" i="1" s="1"/>
  <c r="I64" i="1"/>
  <c r="K64" i="1" s="1"/>
  <c r="BA64" i="1"/>
  <c r="P64" i="6" l="1"/>
  <c r="BB64" i="1"/>
  <c r="J64" i="1"/>
  <c r="AW64" i="1" s="1"/>
  <c r="AX64" i="1" s="1"/>
  <c r="L64" i="1" l="1"/>
  <c r="AN64" i="1" s="1"/>
  <c r="H64" i="6"/>
  <c r="G64" i="6"/>
  <c r="A64" i="6"/>
  <c r="B64" i="6"/>
  <c r="M64" i="1"/>
  <c r="I64" i="6" l="1"/>
  <c r="J64" i="6"/>
  <c r="AO64" i="1"/>
  <c r="AP64" i="1" s="1"/>
  <c r="AQ64" i="1" s="1"/>
  <c r="L64" i="6"/>
  <c r="K64" i="6"/>
  <c r="A65" i="1"/>
  <c r="N64" i="6"/>
  <c r="O64" i="6"/>
  <c r="BE65" i="1" l="1"/>
  <c r="BF65" i="1"/>
  <c r="AS64" i="1"/>
  <c r="C64" i="6"/>
  <c r="D64" i="6"/>
  <c r="M65" i="6"/>
  <c r="F65" i="1"/>
  <c r="AR64" i="1"/>
  <c r="G65" i="1" l="1"/>
  <c r="AT64" i="1"/>
  <c r="E65" i="1" s="1"/>
  <c r="AV64" i="1" l="1"/>
  <c r="C65" i="1" s="1"/>
  <c r="D65" i="1"/>
  <c r="BC63" i="1" s="1"/>
  <c r="BD63" i="1" s="1"/>
  <c r="AU64" i="1"/>
  <c r="B65" i="1" s="1"/>
  <c r="BA65" i="1" s="1"/>
  <c r="H65" i="1" l="1"/>
  <c r="I65" i="1" s="1"/>
  <c r="BB65" i="1"/>
  <c r="P65" i="6"/>
  <c r="J65" i="1" l="1"/>
  <c r="AW65" i="1" s="1"/>
  <c r="AX65" i="1" s="1"/>
  <c r="K65" i="1"/>
  <c r="B65" i="6" l="1"/>
  <c r="G65" i="6"/>
  <c r="H65" i="6"/>
  <c r="M65" i="1"/>
  <c r="A65" i="6"/>
  <c r="L65" i="1"/>
  <c r="AN65" i="1" s="1"/>
  <c r="L65" i="6" s="1"/>
  <c r="N65" i="6" l="1"/>
  <c r="I65" i="6"/>
  <c r="O65" i="6"/>
  <c r="A66" i="1"/>
  <c r="M66" i="6" s="1"/>
  <c r="K65" i="6"/>
  <c r="J65" i="6"/>
  <c r="AO65" i="1"/>
  <c r="AP65" i="1" s="1"/>
  <c r="AQ65" i="1" s="1"/>
  <c r="BE66" i="1" l="1"/>
  <c r="G66" i="1" s="1"/>
  <c r="BF66" i="1"/>
  <c r="D65" i="6"/>
  <c r="C65" i="6"/>
  <c r="F66" i="1"/>
  <c r="AR65" i="1"/>
  <c r="AS65" i="1"/>
  <c r="AT65" i="1" l="1"/>
  <c r="AV65" i="1" l="1"/>
  <c r="C66" i="1" s="1"/>
  <c r="AU65" i="1"/>
  <c r="B66" i="1" s="1"/>
  <c r="E66" i="1"/>
  <c r="D66" i="1"/>
  <c r="BC64" i="1" s="1"/>
  <c r="BD64" i="1" s="1"/>
  <c r="BA66" i="1" l="1"/>
  <c r="H66" i="1"/>
  <c r="I66" i="1" s="1"/>
  <c r="K66" i="1" s="1"/>
  <c r="J66" i="1" l="1"/>
  <c r="AW66" i="1" s="1"/>
  <c r="AX66" i="1" s="1"/>
  <c r="BB66" i="1"/>
  <c r="P66" i="6"/>
  <c r="H66" i="6" l="1"/>
  <c r="A66" i="6"/>
  <c r="B66" i="6"/>
  <c r="AN66" i="1"/>
  <c r="G66" i="6"/>
  <c r="M66" i="1"/>
  <c r="L66" i="1"/>
  <c r="L66" i="6" l="1"/>
  <c r="A67" i="1"/>
  <c r="AO66" i="1"/>
  <c r="AP66" i="1" s="1"/>
  <c r="AQ66" i="1" s="1"/>
  <c r="K66" i="6"/>
  <c r="N66" i="6"/>
  <c r="O66" i="6"/>
  <c r="I66" i="6"/>
  <c r="J66" i="6"/>
  <c r="BE67" i="1" l="1"/>
  <c r="BF67" i="1"/>
  <c r="AS66" i="1"/>
  <c r="AR66" i="1"/>
  <c r="M67" i="6"/>
  <c r="F67" i="1"/>
  <c r="D66" i="6"/>
  <c r="C66" i="6"/>
  <c r="G67" i="1" l="1"/>
  <c r="AT66" i="1"/>
  <c r="E67" i="1" s="1"/>
  <c r="D67" i="1" l="1"/>
  <c r="BC65" i="1" s="1"/>
  <c r="AV66" i="1"/>
  <c r="C67" i="1" s="1"/>
  <c r="AU66" i="1"/>
  <c r="B67" i="1" s="1"/>
  <c r="H67" i="1" l="1"/>
  <c r="I67" i="1" s="1"/>
  <c r="K67" i="1" s="1"/>
  <c r="BA67" i="1"/>
  <c r="BD65" i="1"/>
  <c r="J67" i="1" l="1"/>
  <c r="AW67" i="1" s="1"/>
  <c r="AX67" i="1" s="1"/>
  <c r="P67" i="6"/>
  <c r="BB67" i="1"/>
  <c r="AN67" i="1"/>
  <c r="G67" i="6"/>
  <c r="A67" i="6"/>
  <c r="H67" i="6"/>
  <c r="B67" i="6"/>
  <c r="M67" i="1"/>
  <c r="L67" i="1"/>
  <c r="J67" i="6" l="1"/>
  <c r="I67" i="6"/>
  <c r="L67" i="6"/>
  <c r="AO67" i="1"/>
  <c r="K67" i="6"/>
  <c r="A68" i="1"/>
  <c r="N67" i="6"/>
  <c r="O67" i="6"/>
  <c r="M68" i="6" l="1"/>
  <c r="AP67" i="1"/>
  <c r="AQ67" i="1" s="1"/>
  <c r="C67" i="6"/>
  <c r="D67" i="6"/>
  <c r="BE68" i="1" l="1"/>
  <c r="G68" i="1" s="1"/>
  <c r="BF68" i="1"/>
  <c r="AS67" i="1"/>
  <c r="AR67" i="1"/>
  <c r="F68" i="1"/>
  <c r="AT67" i="1" l="1"/>
  <c r="AV67" i="1" s="1"/>
  <c r="C68" i="1" s="1"/>
  <c r="D68" i="1" l="1"/>
  <c r="BC66" i="1" s="1"/>
  <c r="BD66" i="1" s="1"/>
  <c r="AU67" i="1"/>
  <c r="B68" i="1" s="1"/>
  <c r="BA68" i="1" s="1"/>
  <c r="E68" i="1"/>
  <c r="H68" i="1" l="1"/>
  <c r="I68" i="1" s="1"/>
  <c r="BB68" i="1"/>
  <c r="P68" i="6"/>
  <c r="J68" i="1" l="1"/>
  <c r="AW68" i="1" s="1"/>
  <c r="AX68" i="1" s="1"/>
  <c r="K68" i="1"/>
  <c r="AN68" i="1"/>
  <c r="B68" i="6" l="1"/>
  <c r="L68" i="1"/>
  <c r="M68" i="1"/>
  <c r="H68" i="6"/>
  <c r="J68" i="6" s="1"/>
  <c r="G68" i="6"/>
  <c r="I68" i="6" s="1"/>
  <c r="A68" i="6"/>
  <c r="A69" i="1"/>
  <c r="L68" i="6"/>
  <c r="K68" i="6"/>
  <c r="AO68" i="1"/>
  <c r="O68" i="6"/>
  <c r="N68" i="6"/>
  <c r="AP68" i="1" l="1"/>
  <c r="AQ68" i="1" s="1"/>
  <c r="D68" i="6"/>
  <c r="C68" i="6"/>
  <c r="M69" i="6"/>
  <c r="BE69" i="1" l="1"/>
  <c r="BF69" i="1"/>
  <c r="F69" i="1"/>
  <c r="AS68" i="1"/>
  <c r="AR68" i="1"/>
  <c r="G69" i="1" l="1"/>
  <c r="AT68" i="1"/>
  <c r="AV68" i="1" l="1"/>
  <c r="C69" i="1" s="1"/>
  <c r="AU68" i="1"/>
  <c r="B69" i="1" s="1"/>
  <c r="D69" i="1"/>
  <c r="BC67" i="1" s="1"/>
  <c r="E69" i="1"/>
  <c r="BD67" i="1" l="1"/>
  <c r="H69" i="1"/>
  <c r="I69" i="1" s="1"/>
  <c r="K69" i="1" s="1"/>
  <c r="BA69" i="1"/>
  <c r="P69" i="6" l="1"/>
  <c r="BB69" i="1"/>
  <c r="J69" i="1"/>
  <c r="AW69" i="1" s="1"/>
  <c r="AX69" i="1" s="1"/>
  <c r="AN69" i="1" l="1"/>
  <c r="H69" i="6"/>
  <c r="G69" i="6"/>
  <c r="A69" i="6"/>
  <c r="B69" i="6"/>
  <c r="M69" i="1"/>
  <c r="L69" i="1"/>
  <c r="I69" i="6" l="1"/>
  <c r="J69" i="6"/>
  <c r="AO69" i="1"/>
  <c r="A70" i="1"/>
  <c r="L69" i="6"/>
  <c r="K69" i="6"/>
  <c r="O69" i="6"/>
  <c r="N69" i="6"/>
  <c r="AP69" i="1" l="1"/>
  <c r="AQ69" i="1" s="1"/>
  <c r="C69" i="6"/>
  <c r="D69" i="6"/>
  <c r="M70" i="6"/>
  <c r="BE70" i="1" l="1"/>
  <c r="BF70" i="1"/>
  <c r="F70" i="1"/>
  <c r="AS69" i="1"/>
  <c r="AR69" i="1"/>
  <c r="G70" i="1" l="1"/>
  <c r="AT69" i="1"/>
  <c r="AV69" i="1" s="1"/>
  <c r="C70" i="1" s="1"/>
  <c r="E70" i="1" l="1"/>
  <c r="D70" i="1"/>
  <c r="BC68" i="1" s="1"/>
  <c r="BD68" i="1" s="1"/>
  <c r="AU69" i="1"/>
  <c r="B70" i="1" s="1"/>
  <c r="BA70" i="1" s="1"/>
  <c r="H70" i="1" l="1"/>
  <c r="I70" i="1" s="1"/>
  <c r="K70" i="1" s="1"/>
  <c r="P70" i="6"/>
  <c r="BB70" i="1"/>
  <c r="J70" i="1" l="1"/>
  <c r="AW70" i="1" s="1"/>
  <c r="AX70" i="1" s="1"/>
  <c r="G70" i="6"/>
  <c r="AN70" i="1"/>
  <c r="H70" i="6"/>
  <c r="A70" i="6"/>
  <c r="B70" i="6"/>
  <c r="M70" i="1"/>
  <c r="L70" i="1"/>
  <c r="J70" i="6" l="1"/>
  <c r="AO70" i="1"/>
  <c r="A71" i="1"/>
  <c r="L70" i="6"/>
  <c r="K70" i="6"/>
  <c r="N70" i="6"/>
  <c r="O70" i="6"/>
  <c r="I70" i="6"/>
  <c r="M71" i="6" l="1"/>
  <c r="AP70" i="1"/>
  <c r="AQ70" i="1" s="1"/>
  <c r="C70" i="6"/>
  <c r="D70" i="6"/>
  <c r="BE71" i="1" l="1"/>
  <c r="G71" i="1" s="1"/>
  <c r="BF71" i="1"/>
  <c r="F71" i="1"/>
  <c r="AS70" i="1"/>
  <c r="AR70" i="1"/>
  <c r="AT70" i="1" l="1"/>
  <c r="AV70" i="1" s="1"/>
  <c r="C71" i="1" s="1"/>
  <c r="D71" i="1" l="1"/>
  <c r="E71" i="1"/>
  <c r="AU70" i="1"/>
  <c r="B71" i="1" s="1"/>
  <c r="BA71" i="1" s="1"/>
  <c r="BC69" i="1"/>
  <c r="H71" i="1" l="1"/>
  <c r="I71" i="1" s="1"/>
  <c r="P71" i="6"/>
  <c r="BB71" i="1"/>
  <c r="BD69" i="1"/>
  <c r="J71" i="1" l="1"/>
  <c r="AW71" i="1" s="1"/>
  <c r="AX71" i="1" s="1"/>
  <c r="K71" i="1"/>
  <c r="H71" i="6" s="1"/>
  <c r="AN71" i="1"/>
  <c r="B71" i="6" l="1"/>
  <c r="A71" i="6"/>
  <c r="L71" i="1"/>
  <c r="M71" i="1"/>
  <c r="G71" i="6"/>
  <c r="I71" i="6" s="1"/>
  <c r="AO71" i="1"/>
  <c r="AP71" i="1" s="1"/>
  <c r="AQ71" i="1" s="1"/>
  <c r="A72" i="1"/>
  <c r="K71" i="6"/>
  <c r="L71" i="6"/>
  <c r="N71" i="6"/>
  <c r="O71" i="6"/>
  <c r="J71" i="6"/>
  <c r="BE72" i="1" l="1"/>
  <c r="D71" i="6"/>
  <c r="BF72" i="1"/>
  <c r="C71" i="6"/>
  <c r="AS71" i="1"/>
  <c r="AR71" i="1"/>
  <c r="M72" i="6"/>
  <c r="F72" i="1"/>
  <c r="G72" i="1" l="1"/>
  <c r="AT71" i="1"/>
  <c r="E72" i="1" s="1"/>
  <c r="D72" i="1" l="1"/>
  <c r="BC70" i="1" s="1"/>
  <c r="AU71" i="1"/>
  <c r="B72" i="1" s="1"/>
  <c r="AV71" i="1"/>
  <c r="C72" i="1" s="1"/>
  <c r="BA72" i="1" l="1"/>
  <c r="BB72" i="1" s="1"/>
  <c r="H72" i="1"/>
  <c r="I72" i="1" s="1"/>
  <c r="K72" i="1" s="1"/>
  <c r="BD70" i="1"/>
  <c r="P72" i="6" l="1"/>
  <c r="J72" i="1"/>
  <c r="AW72" i="1" s="1"/>
  <c r="AX72" i="1" s="1"/>
  <c r="B72" i="6"/>
  <c r="A72" i="6"/>
  <c r="H72" i="6"/>
  <c r="G72" i="6"/>
  <c r="AN72" i="1"/>
  <c r="M72" i="1"/>
  <c r="L72" i="1"/>
  <c r="L72" i="6" l="1"/>
  <c r="K72" i="6"/>
  <c r="A73" i="1"/>
  <c r="AO72" i="1"/>
  <c r="O72" i="6"/>
  <c r="N72" i="6"/>
  <c r="I72" i="6"/>
  <c r="J72" i="6"/>
  <c r="M73" i="6" l="1"/>
  <c r="AP72" i="1"/>
  <c r="AQ72" i="1" s="1"/>
  <c r="D72" i="6"/>
  <c r="C72" i="6"/>
  <c r="BE73" i="1" l="1"/>
  <c r="BF73" i="1"/>
  <c r="F73" i="1"/>
  <c r="AR72" i="1"/>
  <c r="AS72" i="1"/>
  <c r="G73" i="1" l="1"/>
  <c r="AT72" i="1"/>
  <c r="AU72" i="1" l="1"/>
  <c r="B73" i="1" s="1"/>
  <c r="AV72" i="1"/>
  <c r="C73" i="1" s="1"/>
  <c r="D73" i="1"/>
  <c r="BC71" i="1" s="1"/>
  <c r="E73" i="1"/>
  <c r="BD71" i="1" l="1"/>
  <c r="BA73" i="1"/>
  <c r="H73" i="1"/>
  <c r="I73" i="1" s="1"/>
  <c r="K73" i="1" s="1"/>
  <c r="J73" i="1" l="1"/>
  <c r="AW73" i="1" s="1"/>
  <c r="AX73" i="1" s="1"/>
  <c r="P73" i="6"/>
  <c r="BB73" i="1"/>
  <c r="H73" i="6" l="1"/>
  <c r="AN73" i="1"/>
  <c r="G73" i="6"/>
  <c r="A73" i="6"/>
  <c r="B73" i="6"/>
  <c r="L73" i="1"/>
  <c r="M73" i="1"/>
  <c r="I73" i="6" l="1"/>
  <c r="K73" i="6"/>
  <c r="AO73" i="1"/>
  <c r="AP73" i="1" s="1"/>
  <c r="AQ73" i="1" s="1"/>
  <c r="A74" i="1"/>
  <c r="L73" i="6"/>
  <c r="O73" i="6"/>
  <c r="N73" i="6"/>
  <c r="J73" i="6"/>
  <c r="BE74" i="1" l="1"/>
  <c r="BF74" i="1"/>
  <c r="AS73" i="1"/>
  <c r="AR73" i="1"/>
  <c r="C73" i="6"/>
  <c r="D73" i="6"/>
  <c r="M74" i="6"/>
  <c r="F74" i="1"/>
  <c r="G74" i="1" l="1"/>
  <c r="AT73" i="1"/>
  <c r="E74" i="1" s="1"/>
  <c r="AU73" i="1" l="1"/>
  <c r="B74" i="1" s="1"/>
  <c r="AV73" i="1"/>
  <c r="C74" i="1" s="1"/>
  <c r="D74" i="1"/>
  <c r="BC72" i="1" s="1"/>
  <c r="BD72" i="1" s="1"/>
  <c r="BA74" i="1" l="1"/>
  <c r="P74" i="6" s="1"/>
  <c r="H74" i="1"/>
  <c r="I74" i="1" s="1"/>
  <c r="BB74" i="1" l="1"/>
  <c r="J74" i="1"/>
  <c r="AW74" i="1" s="1"/>
  <c r="AX74" i="1" s="1"/>
  <c r="K74" i="1"/>
  <c r="G74" i="6" s="1"/>
  <c r="AN74" i="1" l="1"/>
  <c r="I74" i="6" s="1"/>
  <c r="H74" i="6"/>
  <c r="M74" i="1"/>
  <c r="A74" i="6"/>
  <c r="L74" i="1"/>
  <c r="B74" i="6"/>
  <c r="J74" i="6" l="1"/>
  <c r="K74" i="6"/>
  <c r="L74" i="6"/>
  <c r="N74" i="6"/>
  <c r="AO74" i="1"/>
  <c r="C74" i="6" s="1"/>
  <c r="A75" i="1"/>
  <c r="O74" i="6"/>
  <c r="AP74" i="1" l="1"/>
  <c r="AQ74" i="1" s="1"/>
  <c r="AR74" i="1" s="1"/>
  <c r="D74" i="6"/>
  <c r="M75" i="6"/>
  <c r="BE75" i="1" l="1"/>
  <c r="F75" i="1"/>
  <c r="AS74" i="1"/>
  <c r="AT74" i="1" s="1"/>
  <c r="BF75" i="1"/>
  <c r="G75" i="1" l="1"/>
  <c r="E75" i="1"/>
  <c r="AV74" i="1"/>
  <c r="C75" i="1" s="1"/>
  <c r="AU74" i="1"/>
  <c r="B75" i="1" s="1"/>
  <c r="D75" i="1"/>
  <c r="BC73" i="1" s="1"/>
  <c r="BD73" i="1" s="1"/>
  <c r="H75" i="1" l="1"/>
  <c r="I75" i="1" s="1"/>
  <c r="K75" i="1" s="1"/>
  <c r="BA75" i="1"/>
  <c r="BB75" i="1" l="1"/>
  <c r="P75" i="6"/>
  <c r="J75" i="1"/>
  <c r="AW75" i="1" s="1"/>
  <c r="AX75" i="1" s="1"/>
  <c r="G75" i="6" l="1"/>
  <c r="A75" i="6"/>
  <c r="M75" i="1"/>
  <c r="H75" i="6"/>
  <c r="AN75" i="1"/>
  <c r="L75" i="1"/>
  <c r="B75" i="6"/>
  <c r="J75" i="6" l="1"/>
  <c r="L75" i="6"/>
  <c r="O75" i="6"/>
  <c r="K75" i="6"/>
  <c r="N75" i="6"/>
  <c r="AO75" i="1"/>
  <c r="A76" i="1"/>
  <c r="I75" i="6"/>
  <c r="M76" i="6" l="1"/>
  <c r="C75" i="6"/>
  <c r="D75" i="6"/>
  <c r="AP75" i="1"/>
  <c r="AQ75" i="1" s="1"/>
  <c r="BF76" i="1" s="1"/>
  <c r="BE76" i="1" l="1"/>
  <c r="G76" i="1" s="1"/>
  <c r="F76" i="1"/>
  <c r="AS75" i="1"/>
  <c r="AR75" i="1"/>
  <c r="AT75" i="1" l="1"/>
  <c r="AV75" i="1" s="1"/>
  <c r="C76" i="1" s="1"/>
  <c r="E76" i="1" l="1"/>
  <c r="AU75" i="1"/>
  <c r="B76" i="1" s="1"/>
  <c r="H76" i="1" s="1"/>
  <c r="I76" i="1" s="1"/>
  <c r="K76" i="1" s="1"/>
  <c r="D76" i="1"/>
  <c r="BC74" i="1" s="1"/>
  <c r="BD74" i="1" s="1"/>
  <c r="BA76" i="1" l="1"/>
  <c r="BB76" i="1" s="1"/>
  <c r="J76" i="1"/>
  <c r="AW76" i="1" s="1"/>
  <c r="AX76" i="1" s="1"/>
  <c r="P76" i="6"/>
  <c r="B76" i="6" l="1"/>
  <c r="G76" i="6"/>
  <c r="AN76" i="1"/>
  <c r="A76" i="6"/>
  <c r="H76" i="6"/>
  <c r="M76" i="1"/>
  <c r="L76" i="1"/>
  <c r="AO76" i="1" l="1"/>
  <c r="O76" i="6"/>
  <c r="N76" i="6"/>
  <c r="L76" i="6"/>
  <c r="A77" i="1"/>
  <c r="K76" i="6"/>
  <c r="J76" i="6"/>
  <c r="I76" i="6"/>
  <c r="M77" i="6" l="1"/>
  <c r="AP76" i="1"/>
  <c r="AQ76" i="1" s="1"/>
  <c r="BF77" i="1" s="1"/>
  <c r="C76" i="6"/>
  <c r="D76" i="6"/>
  <c r="BE77" i="1" l="1"/>
  <c r="G77" i="1" s="1"/>
  <c r="F77" i="1"/>
  <c r="AR76" i="1"/>
  <c r="AS76" i="1"/>
  <c r="AT76" i="1" l="1"/>
  <c r="AU76" i="1" l="1"/>
  <c r="B77" i="1" s="1"/>
  <c r="AV76" i="1"/>
  <c r="C77" i="1" s="1"/>
  <c r="D77" i="1"/>
  <c r="BC75" i="1" s="1"/>
  <c r="BD75" i="1" s="1"/>
  <c r="E77" i="1"/>
  <c r="BA77" i="1" l="1"/>
  <c r="P77" i="6" s="1"/>
  <c r="H77" i="1"/>
  <c r="I77" i="1" s="1"/>
  <c r="K77" i="1" s="1"/>
  <c r="BB77" i="1" l="1"/>
  <c r="J77" i="1"/>
  <c r="AW77" i="1" s="1"/>
  <c r="AX77" i="1" s="1"/>
  <c r="M77" i="1" l="1"/>
  <c r="B77" i="6"/>
  <c r="AN77" i="1"/>
  <c r="H77" i="6"/>
  <c r="G77" i="6"/>
  <c r="L77" i="1"/>
  <c r="A77" i="6"/>
  <c r="I77" i="6" l="1"/>
  <c r="J77" i="6"/>
  <c r="L77" i="6"/>
  <c r="K77" i="6"/>
  <c r="N77" i="6"/>
  <c r="A78" i="1"/>
  <c r="AO77" i="1"/>
  <c r="AP77" i="1" s="1"/>
  <c r="AQ77" i="1" s="1"/>
  <c r="AR77" i="1" s="1"/>
  <c r="O77" i="6"/>
  <c r="BE78" i="1" l="1"/>
  <c r="AS77" i="1"/>
  <c r="AT77" i="1" s="1"/>
  <c r="C77" i="6"/>
  <c r="D77" i="6"/>
  <c r="M78" i="6"/>
  <c r="BF78" i="1"/>
  <c r="F78" i="1"/>
  <c r="G78" i="1" l="1"/>
  <c r="AU77" i="1"/>
  <c r="B78" i="1" s="1"/>
  <c r="AV77" i="1"/>
  <c r="C78" i="1" s="1"/>
  <c r="E78" i="1"/>
  <c r="D78" i="1"/>
  <c r="BC76" i="1" s="1"/>
  <c r="BD76" i="1" s="1"/>
  <c r="BA78" i="1" l="1"/>
  <c r="H78" i="1"/>
  <c r="I78" i="1" s="1"/>
  <c r="K78" i="1" s="1"/>
  <c r="J78" i="1" l="1"/>
  <c r="AW78" i="1" s="1"/>
  <c r="AX78" i="1" s="1"/>
  <c r="P78" i="6"/>
  <c r="BB78" i="1"/>
  <c r="G78" i="6" l="1"/>
  <c r="AN78" i="1"/>
  <c r="H78" i="6"/>
  <c r="L78" i="1"/>
  <c r="A78" i="6"/>
  <c r="M78" i="1"/>
  <c r="B78" i="6"/>
  <c r="J78" i="6" l="1"/>
  <c r="O78" i="6"/>
  <c r="K78" i="6"/>
  <c r="L78" i="6"/>
  <c r="AO78" i="1"/>
  <c r="A79" i="1"/>
  <c r="N78" i="6"/>
  <c r="I78" i="6"/>
  <c r="M79" i="6" l="1"/>
  <c r="AP78" i="1"/>
  <c r="AQ78" i="1" s="1"/>
  <c r="C78" i="6"/>
  <c r="D78" i="6"/>
  <c r="BE79" i="1" l="1"/>
  <c r="AS78" i="1"/>
  <c r="AR78" i="1"/>
  <c r="AT78" i="1" s="1"/>
  <c r="F79" i="1"/>
  <c r="BF79" i="1"/>
  <c r="D79" i="1" l="1"/>
  <c r="BC77" i="1" s="1"/>
  <c r="BD77" i="1" s="1"/>
  <c r="AU78" i="1"/>
  <c r="B79" i="1" s="1"/>
  <c r="AV78" i="1"/>
  <c r="C79" i="1" s="1"/>
  <c r="E79" i="1"/>
  <c r="G79" i="1"/>
  <c r="BA79" i="1" l="1"/>
  <c r="H79" i="1"/>
  <c r="I79" i="1" s="1"/>
  <c r="K79" i="1" s="1"/>
  <c r="J79" i="1" l="1"/>
  <c r="AW79" i="1" s="1"/>
  <c r="AX79" i="1" s="1"/>
  <c r="P79" i="6"/>
  <c r="BB79" i="1"/>
  <c r="H79" i="6" l="1"/>
  <c r="A79" i="6"/>
  <c r="AN79" i="1"/>
  <c r="G79" i="6"/>
  <c r="B79" i="6"/>
  <c r="L79" i="1"/>
  <c r="M79" i="1"/>
  <c r="I79" i="6" l="1"/>
  <c r="O79" i="6"/>
  <c r="A80" i="1"/>
  <c r="K79" i="6"/>
  <c r="L79" i="6"/>
  <c r="AO79" i="1"/>
  <c r="N79" i="6"/>
  <c r="J79" i="6"/>
  <c r="M80" i="6" l="1"/>
  <c r="AP79" i="1"/>
  <c r="AQ79" i="1" s="1"/>
  <c r="BF80" i="1" s="1"/>
  <c r="C79" i="6"/>
  <c r="D79" i="6"/>
  <c r="BE80" i="1" l="1"/>
  <c r="G80" i="1" s="1"/>
  <c r="AR79" i="1"/>
  <c r="AS79" i="1"/>
  <c r="F80" i="1"/>
  <c r="AT79" i="1" l="1"/>
  <c r="AU79" i="1" l="1"/>
  <c r="B80" i="1" s="1"/>
  <c r="AV79" i="1"/>
  <c r="C80" i="1" s="1"/>
  <c r="E80" i="1"/>
  <c r="D80" i="1"/>
  <c r="BC78" i="1" s="1"/>
  <c r="BD78" i="1" s="1"/>
  <c r="BA80" i="1" l="1"/>
  <c r="H80" i="1"/>
  <c r="I80" i="1" s="1"/>
  <c r="K80" i="1" s="1"/>
  <c r="J80" i="1" l="1"/>
  <c r="AW80" i="1" s="1"/>
  <c r="AX80" i="1" s="1"/>
  <c r="P80" i="6"/>
  <c r="BB80" i="1"/>
  <c r="G80" i="6" l="1"/>
  <c r="L80" i="1"/>
  <c r="M80" i="1"/>
  <c r="A80" i="6"/>
  <c r="B80" i="6"/>
  <c r="H80" i="6"/>
  <c r="AN80" i="1"/>
  <c r="AO80" i="1" l="1"/>
  <c r="K80" i="6"/>
  <c r="A81" i="1"/>
  <c r="O80" i="6"/>
  <c r="N80" i="6"/>
  <c r="L80" i="6"/>
  <c r="J80" i="6"/>
  <c r="I80" i="6"/>
  <c r="M81" i="6" l="1"/>
  <c r="AP80" i="1"/>
  <c r="AQ80" i="1" s="1"/>
  <c r="BF81" i="1" s="1"/>
  <c r="D80" i="6"/>
  <c r="C80" i="6"/>
  <c r="BE81" i="1" l="1"/>
  <c r="G81" i="1" s="1"/>
  <c r="AS80" i="1"/>
  <c r="AR80" i="1"/>
  <c r="F81" i="1"/>
  <c r="AT80" i="1" l="1"/>
  <c r="AU80" i="1" l="1"/>
  <c r="B81" i="1" s="1"/>
  <c r="AV80" i="1"/>
  <c r="C81" i="1" s="1"/>
  <c r="E81" i="1"/>
  <c r="D81" i="1"/>
  <c r="BC79" i="1" s="1"/>
  <c r="BD79" i="1" s="1"/>
  <c r="BA81" i="1" l="1"/>
  <c r="P81" i="6" s="1"/>
  <c r="H81" i="1"/>
  <c r="I81" i="1" s="1"/>
  <c r="K81" i="1" s="1"/>
  <c r="BB81" i="1" l="1"/>
  <c r="J81" i="1"/>
  <c r="AW81" i="1" s="1"/>
  <c r="AX81" i="1" s="1"/>
  <c r="M81" i="1" l="1"/>
  <c r="A81" i="6"/>
  <c r="B81" i="6"/>
  <c r="AN81" i="1"/>
  <c r="G81" i="6"/>
  <c r="H81" i="6"/>
  <c r="L81" i="1"/>
  <c r="AO81" i="1" l="1"/>
  <c r="L81" i="6"/>
  <c r="A82" i="1"/>
  <c r="O81" i="6"/>
  <c r="K81" i="6"/>
  <c r="N81" i="6"/>
  <c r="J81" i="6"/>
  <c r="I81" i="6"/>
  <c r="M82" i="6" l="1"/>
  <c r="AP81" i="1"/>
  <c r="AQ81" i="1" s="1"/>
  <c r="D81" i="6"/>
  <c r="C81" i="6"/>
  <c r="BE82" i="1" l="1"/>
  <c r="AS81" i="1"/>
  <c r="AR81" i="1"/>
  <c r="BF82" i="1"/>
  <c r="F82" i="1"/>
  <c r="G82" i="1" l="1"/>
  <c r="AT81" i="1"/>
  <c r="D82" i="1" s="1"/>
  <c r="BC80" i="1" s="1"/>
  <c r="BD80" i="1" s="1"/>
  <c r="AV81" i="1" l="1"/>
  <c r="C82" i="1" s="1"/>
  <c r="E82" i="1"/>
  <c r="AU81" i="1"/>
  <c r="B82" i="1" s="1"/>
  <c r="BA82" i="1" s="1"/>
  <c r="H82" i="1"/>
  <c r="I82" i="1" s="1"/>
  <c r="BB82" i="1" l="1"/>
  <c r="P82" i="6"/>
  <c r="J82" i="1"/>
  <c r="K82" i="1" s="1"/>
  <c r="G82" i="6" l="1"/>
  <c r="AN82" i="1"/>
  <c r="B82" i="6"/>
  <c r="H82" i="6"/>
  <c r="A82" i="6"/>
  <c r="M82" i="1"/>
  <c r="L82" i="1"/>
  <c r="J82" i="6" l="1"/>
  <c r="AO82" i="1"/>
  <c r="A83" i="1"/>
  <c r="K82" i="6"/>
  <c r="L82" i="6"/>
  <c r="AP82" i="1"/>
  <c r="AW82" i="1" s="1"/>
  <c r="AX82" i="1" s="1"/>
  <c r="O82" i="6"/>
  <c r="N82" i="6"/>
  <c r="I82" i="6"/>
  <c r="F83" i="1" l="1"/>
  <c r="BE83" i="1"/>
  <c r="AQ82" i="1"/>
  <c r="BF83" i="1" s="1"/>
  <c r="M83" i="6"/>
  <c r="C82" i="6"/>
  <c r="D82" i="6"/>
  <c r="G83" i="1" l="1"/>
  <c r="AS82" i="1"/>
  <c r="AR82" i="1"/>
  <c r="AT82" i="1" l="1"/>
  <c r="D83" i="1" s="1"/>
  <c r="BC81" i="1" s="1"/>
  <c r="BD81" i="1" s="1"/>
  <c r="E83" i="1" l="1"/>
  <c r="AU82" i="1"/>
  <c r="B83" i="1" s="1"/>
  <c r="AV82" i="1"/>
  <c r="C83" i="1" s="1"/>
  <c r="H83" i="1" l="1"/>
  <c r="I83" i="1" s="1"/>
  <c r="J83" i="1" s="1"/>
  <c r="K83" i="1" s="1"/>
  <c r="BA83" i="1"/>
  <c r="BB83" i="1" s="1"/>
  <c r="P83" i="6" l="1"/>
  <c r="G83" i="6"/>
  <c r="B83" i="6"/>
  <c r="A83" i="6"/>
  <c r="H83" i="6"/>
  <c r="M83" i="1"/>
  <c r="L83" i="1"/>
  <c r="AN83" i="1" s="1"/>
  <c r="A84" i="1" l="1"/>
  <c r="L83" i="6"/>
  <c r="K83" i="6"/>
  <c r="AO83" i="1"/>
  <c r="N83" i="6"/>
  <c r="O83" i="6"/>
  <c r="J83" i="6"/>
  <c r="I83" i="6"/>
  <c r="C83" i="6" l="1"/>
  <c r="D83" i="6"/>
  <c r="AP83" i="1"/>
  <c r="M84" i="6"/>
  <c r="BE84" i="1" l="1"/>
  <c r="AW83" i="1"/>
  <c r="AQ83" i="1"/>
  <c r="AS83" i="1" l="1"/>
  <c r="AR83" i="1"/>
  <c r="BF84" i="1"/>
  <c r="G84" i="1" s="1"/>
  <c r="AX83" i="1"/>
  <c r="F84" i="1"/>
  <c r="AT83" i="1" l="1"/>
  <c r="AV83" i="1" s="1"/>
  <c r="C84" i="1" s="1"/>
  <c r="E84" i="1" l="1"/>
  <c r="D84" i="1"/>
  <c r="BC82" i="1" s="1"/>
  <c r="BD82" i="1" s="1"/>
  <c r="AU83" i="1"/>
  <c r="B84" i="1" s="1"/>
  <c r="H84" i="1" s="1"/>
  <c r="I84" i="1" s="1"/>
  <c r="BA84" i="1" l="1"/>
  <c r="BB84" i="1" s="1"/>
  <c r="J84" i="1"/>
  <c r="K84" i="1" s="1"/>
  <c r="P84" i="6" l="1"/>
  <c r="G84" i="6"/>
  <c r="A84" i="6"/>
  <c r="H84" i="6"/>
  <c r="B84" i="6"/>
  <c r="L84" i="1"/>
  <c r="AN84" i="1" s="1"/>
  <c r="M84" i="1"/>
  <c r="J84" i="6" l="1"/>
  <c r="A85" i="1"/>
  <c r="L84" i="6"/>
  <c r="K84" i="6"/>
  <c r="AO84" i="1"/>
  <c r="AP84" i="1" s="1"/>
  <c r="N84" i="6"/>
  <c r="O84" i="6"/>
  <c r="I84" i="6"/>
  <c r="BE85" i="1" l="1"/>
  <c r="AW84" i="1"/>
  <c r="AX84" i="1" s="1"/>
  <c r="F85" i="1" s="1"/>
  <c r="AQ84" i="1"/>
  <c r="BF85" i="1" s="1"/>
  <c r="M85" i="6"/>
  <c r="C84" i="6"/>
  <c r="D84" i="6"/>
  <c r="G85" i="1" l="1"/>
  <c r="AS84" i="1"/>
  <c r="AR84" i="1"/>
  <c r="AT84" i="1" s="1"/>
  <c r="AU84" i="1" l="1"/>
  <c r="B85" i="1" s="1"/>
  <c r="AV84" i="1"/>
  <c r="C85" i="1" s="1"/>
  <c r="E85" i="1"/>
  <c r="D85" i="1"/>
  <c r="BC83" i="1" s="1"/>
  <c r="BD83" i="1" s="1"/>
  <c r="BA85" i="1" l="1"/>
  <c r="BB85" i="1" s="1"/>
  <c r="H85" i="1"/>
  <c r="I85" i="1" s="1"/>
  <c r="P85" i="6" l="1"/>
  <c r="J85" i="1"/>
  <c r="K85" i="1" s="1"/>
  <c r="AN85" i="1" l="1"/>
  <c r="AO85" i="1" s="1"/>
  <c r="A85" i="6"/>
  <c r="G85" i="6"/>
  <c r="H85" i="6"/>
  <c r="B85" i="6"/>
  <c r="L85" i="1"/>
  <c r="M85" i="1"/>
  <c r="K85" i="6" l="1"/>
  <c r="A86" i="1"/>
  <c r="J85" i="6"/>
  <c r="N85" i="6"/>
  <c r="O85" i="6"/>
  <c r="L85" i="6"/>
  <c r="I85" i="6"/>
  <c r="AP85" i="1"/>
  <c r="D85" i="6"/>
  <c r="C85" i="6"/>
  <c r="M86" i="6" l="1"/>
  <c r="BE86" i="1"/>
  <c r="AW85" i="1"/>
  <c r="AQ85" i="1"/>
  <c r="AS85" i="1" l="1"/>
  <c r="AR85" i="1"/>
  <c r="BF86" i="1"/>
  <c r="G86" i="1" s="1"/>
  <c r="AX85" i="1"/>
  <c r="F86" i="1"/>
  <c r="AT85" i="1" l="1"/>
  <c r="AV85" i="1" s="1"/>
  <c r="C86" i="1" s="1"/>
  <c r="D86" i="1" l="1"/>
  <c r="BC84" i="1" s="1"/>
  <c r="BD84" i="1" s="1"/>
  <c r="E86" i="1"/>
  <c r="AU85" i="1"/>
  <c r="B86" i="1" s="1"/>
  <c r="H86" i="1" s="1"/>
  <c r="I86" i="1" s="1"/>
  <c r="BA86" i="1" l="1"/>
  <c r="P86" i="6" s="1"/>
  <c r="J86" i="1"/>
  <c r="K86" i="1" s="1"/>
  <c r="BB86" i="1" l="1"/>
  <c r="G86" i="6"/>
  <c r="A86" i="6"/>
  <c r="B86" i="6"/>
  <c r="H86" i="6"/>
  <c r="AN86" i="1"/>
  <c r="M86" i="1"/>
  <c r="L86" i="1"/>
  <c r="J86" i="6" l="1"/>
  <c r="AO86" i="1"/>
  <c r="A87" i="1"/>
  <c r="N86" i="6"/>
  <c r="K86" i="6"/>
  <c r="O86" i="6"/>
  <c r="L86" i="6"/>
  <c r="AP86" i="1"/>
  <c r="AW86" i="1" s="1"/>
  <c r="AX86" i="1" s="1"/>
  <c r="F87" i="1" s="1"/>
  <c r="I86" i="6"/>
  <c r="BE87" i="1" l="1"/>
  <c r="M87" i="6"/>
  <c r="C86" i="6"/>
  <c r="D86" i="6"/>
  <c r="AQ86" i="1"/>
  <c r="AR86" i="1" l="1"/>
  <c r="AS86" i="1"/>
  <c r="BF87" i="1"/>
  <c r="G87" i="1"/>
  <c r="AT86" i="1" l="1"/>
  <c r="AU86" i="1" s="1"/>
  <c r="B87" i="1" s="1"/>
  <c r="AV86" i="1" l="1"/>
  <c r="C87" i="1" s="1"/>
  <c r="BA87" i="1" s="1"/>
  <c r="E87" i="1"/>
  <c r="D87" i="1"/>
  <c r="BC85" i="1" s="1"/>
  <c r="BD85" i="1" s="1"/>
  <c r="H87" i="1" l="1"/>
  <c r="I87" i="1"/>
  <c r="J87" i="1" s="1"/>
  <c r="K87" i="1" s="1"/>
  <c r="BB87" i="1"/>
  <c r="P87" i="6"/>
  <c r="B87" i="6" l="1"/>
  <c r="AN87" i="1"/>
  <c r="AO87" i="1" s="1"/>
  <c r="M87" i="1"/>
  <c r="H87" i="6"/>
  <c r="G87" i="6"/>
  <c r="A87" i="6"/>
  <c r="L87" i="1"/>
  <c r="I87" i="6" l="1"/>
  <c r="A88" i="1"/>
  <c r="M88" i="6" s="1"/>
  <c r="N87" i="6"/>
  <c r="K87" i="6"/>
  <c r="O87" i="6"/>
  <c r="L87" i="6"/>
  <c r="J87" i="6"/>
  <c r="AP87" i="1"/>
  <c r="C87" i="6"/>
  <c r="D87" i="6"/>
  <c r="BE88" i="1" l="1"/>
  <c r="AW87" i="1"/>
  <c r="AQ87" i="1"/>
  <c r="BF88" i="1" l="1"/>
  <c r="G88" i="1" s="1"/>
  <c r="AS87" i="1"/>
  <c r="AR87" i="1"/>
  <c r="AX87" i="1"/>
  <c r="F88" i="1"/>
  <c r="AT87" i="1" l="1"/>
  <c r="AU87" i="1" s="1"/>
  <c r="B88" i="1" s="1"/>
  <c r="D88" i="1" l="1"/>
  <c r="BC86" i="1" s="1"/>
  <c r="BD86" i="1" s="1"/>
  <c r="E88" i="1"/>
  <c r="AV87" i="1"/>
  <c r="C88" i="1" s="1"/>
  <c r="BA88" i="1" s="1"/>
  <c r="P88" i="6" s="1"/>
  <c r="H88" i="1" l="1"/>
  <c r="I88" i="1" s="1"/>
  <c r="J88" i="1" s="1"/>
  <c r="K88" i="1" s="1"/>
  <c r="BB88" i="1"/>
  <c r="M88" i="1" l="1"/>
  <c r="B88" i="6"/>
  <c r="L88" i="1"/>
  <c r="AN88" i="1"/>
  <c r="O88" i="6" s="1"/>
  <c r="A88" i="6"/>
  <c r="G88" i="6"/>
  <c r="H88" i="6"/>
  <c r="N88" i="6" l="1"/>
  <c r="L88" i="6"/>
  <c r="AO88" i="1"/>
  <c r="AP88" i="1" s="1"/>
  <c r="AW88" i="1" s="1"/>
  <c r="AX88" i="1" s="1"/>
  <c r="I88" i="6"/>
  <c r="J88" i="6"/>
  <c r="A89" i="1"/>
  <c r="M89" i="6" s="1"/>
  <c r="K88" i="6"/>
  <c r="D88" i="6" l="1"/>
  <c r="F89" i="1"/>
  <c r="C88" i="6"/>
  <c r="BE89" i="1"/>
  <c r="AQ88" i="1"/>
  <c r="AS88" i="1" l="1"/>
  <c r="BF89" i="1"/>
  <c r="G89" i="1" s="1"/>
  <c r="AR88" i="1"/>
  <c r="AT88" i="1" l="1"/>
  <c r="D89" i="1" s="1"/>
  <c r="BC87" i="1" s="1"/>
  <c r="BD87" i="1" s="1"/>
  <c r="AU88" i="1" l="1"/>
  <c r="B89" i="1" s="1"/>
  <c r="E89" i="1"/>
  <c r="AV88" i="1"/>
  <c r="C89" i="1" s="1"/>
  <c r="H89" i="1" s="1"/>
  <c r="I89" i="1" s="1"/>
  <c r="BA89" i="1" l="1"/>
  <c r="P89" i="6" s="1"/>
  <c r="J89" i="1"/>
  <c r="K89" i="1" s="1"/>
  <c r="BB89" i="1" l="1"/>
  <c r="M89" i="1"/>
  <c r="AN89" i="1"/>
  <c r="A89" i="6"/>
  <c r="H89" i="6"/>
  <c r="G89" i="6"/>
  <c r="L89" i="1"/>
  <c r="B89" i="6"/>
  <c r="O89" i="6" l="1"/>
  <c r="A90" i="1"/>
  <c r="AO89" i="1"/>
  <c r="N89" i="6"/>
  <c r="L89" i="6"/>
  <c r="K89" i="6"/>
  <c r="AP89" i="1"/>
  <c r="I89" i="6"/>
  <c r="J89" i="6"/>
  <c r="BE90" i="1" l="1"/>
  <c r="AW89" i="1"/>
  <c r="AX89" i="1" s="1"/>
  <c r="C89" i="6"/>
  <c r="D89" i="6"/>
  <c r="AQ89" i="1"/>
  <c r="BF90" i="1" s="1"/>
  <c r="G90" i="1" s="1"/>
  <c r="M90" i="6"/>
  <c r="F90" i="1" l="1"/>
  <c r="AS89" i="1"/>
  <c r="AR89" i="1"/>
  <c r="AT89" i="1" s="1"/>
  <c r="E90" i="1" l="1"/>
  <c r="AU89" i="1"/>
  <c r="B90" i="1" s="1"/>
  <c r="AV89" i="1"/>
  <c r="C90" i="1" s="1"/>
  <c r="D90" i="1"/>
  <c r="BC88" i="1" s="1"/>
  <c r="BD88" i="1" s="1"/>
  <c r="BA90" i="1" l="1"/>
  <c r="H90" i="1"/>
  <c r="I90" i="1" s="1"/>
  <c r="J90" i="1" s="1"/>
  <c r="K90" i="1" s="1"/>
  <c r="A90" i="6" s="1"/>
  <c r="H90" i="6" l="1"/>
  <c r="B90" i="6"/>
  <c r="G90" i="6"/>
  <c r="AN90" i="1"/>
  <c r="L90" i="1"/>
  <c r="M90" i="1"/>
  <c r="P90" i="6"/>
  <c r="BB90" i="1"/>
  <c r="J90" i="6" l="1"/>
  <c r="I90" i="6"/>
  <c r="O90" i="6"/>
  <c r="A91" i="1"/>
  <c r="M91" i="6" s="1"/>
  <c r="L90" i="6"/>
  <c r="K90" i="6"/>
  <c r="AO90" i="1"/>
  <c r="C90" i="6" s="1"/>
  <c r="N90" i="6"/>
  <c r="AP90" i="1" l="1"/>
  <c r="D90" i="6"/>
  <c r="BE91" i="1" l="1"/>
  <c r="AW90" i="1"/>
  <c r="AX90" i="1" s="1"/>
  <c r="F91" i="1" s="1"/>
  <c r="AQ90" i="1"/>
  <c r="AR90" i="1" s="1"/>
  <c r="BF91" i="1" l="1"/>
  <c r="G91" i="1" s="1"/>
  <c r="AS90" i="1"/>
  <c r="AT90" i="1" s="1"/>
  <c r="AV90" i="1" l="1"/>
  <c r="C91" i="1" s="1"/>
  <c r="AU90" i="1"/>
  <c r="B91" i="1" s="1"/>
  <c r="D91" i="1"/>
  <c r="BC89" i="1" s="1"/>
  <c r="BD89" i="1" s="1"/>
  <c r="E91" i="1"/>
  <c r="BC90" i="1" l="1"/>
  <c r="BD90" i="1" s="1"/>
  <c r="BA91" i="1"/>
  <c r="H91" i="1"/>
  <c r="I91" i="1" s="1"/>
  <c r="K91" i="1" s="1"/>
  <c r="J91" i="1" l="1"/>
  <c r="AW91" i="1" s="1"/>
  <c r="AX91" i="1" s="1"/>
  <c r="BB91" i="1"/>
  <c r="P91" i="6"/>
  <c r="AN91" i="1" l="1"/>
  <c r="L91" i="1"/>
  <c r="M91" i="1"/>
  <c r="H91" i="6"/>
  <c r="G91" i="6"/>
  <c r="B91" i="6"/>
  <c r="A91" i="6"/>
  <c r="I91" i="6" l="1"/>
  <c r="J91" i="6"/>
  <c r="K91" i="6"/>
  <c r="A92" i="1"/>
  <c r="O91" i="6"/>
  <c r="L91" i="6"/>
  <c r="N91" i="6"/>
  <c r="AO91" i="1"/>
  <c r="AP91" i="1" l="1"/>
  <c r="AQ91" i="1" s="1"/>
  <c r="BF92" i="1" s="1"/>
  <c r="D91" i="6"/>
  <c r="C91" i="6"/>
  <c r="M92" i="6"/>
  <c r="BE92" i="1" l="1"/>
  <c r="G92" i="1" s="1"/>
  <c r="F92" i="1"/>
  <c r="AR91" i="1"/>
  <c r="AS91" i="1"/>
  <c r="AT91" i="1" l="1"/>
  <c r="AV91" i="1" s="1"/>
  <c r="C92" i="1" s="1"/>
  <c r="D92" i="1" l="1"/>
  <c r="E92" i="1"/>
  <c r="AU91" i="1"/>
  <c r="B92" i="1" s="1"/>
  <c r="BA92" i="1" s="1"/>
  <c r="H92" i="1" l="1"/>
  <c r="I92" i="1" s="1"/>
  <c r="K92" i="1" s="1"/>
  <c r="G92" i="6" s="1"/>
  <c r="BB92" i="1"/>
  <c r="P92" i="6"/>
  <c r="AN92" i="1" l="1"/>
  <c r="K92" i="6" s="1"/>
  <c r="M92" i="1"/>
  <c r="B92" i="6"/>
  <c r="J92" i="1"/>
  <c r="AW92" i="1" s="1"/>
  <c r="AX92" i="1" s="1"/>
  <c r="L92" i="1"/>
  <c r="H92" i="6"/>
  <c r="A92" i="6"/>
  <c r="J92" i="6" l="1"/>
  <c r="N92" i="6"/>
  <c r="L92" i="6"/>
  <c r="O92" i="6"/>
  <c r="AO92" i="1"/>
  <c r="AP92" i="1" s="1"/>
  <c r="AQ92" i="1" s="1"/>
  <c r="I92" i="6"/>
  <c r="A93" i="1"/>
  <c r="M93" i="6" s="1"/>
  <c r="D92" i="6" l="1"/>
  <c r="C92" i="6"/>
  <c r="AS92" i="1"/>
  <c r="AR92" i="1"/>
  <c r="AT92" i="1" s="1"/>
  <c r="E93" i="1" s="1"/>
  <c r="BF93" i="1"/>
  <c r="BE93" i="1"/>
  <c r="G93" i="1" s="1"/>
  <c r="F93" i="1"/>
  <c r="AV92" i="1" l="1"/>
  <c r="C93" i="1" s="1"/>
  <c r="AU92" i="1"/>
  <c r="B93" i="1" s="1"/>
  <c r="BA93" i="1" s="1"/>
  <c r="D93" i="1"/>
  <c r="BC91" i="1" s="1"/>
  <c r="BD91" i="1" s="1"/>
  <c r="H93" i="1"/>
  <c r="I93" i="1" s="1"/>
  <c r="K93" i="1" s="1"/>
  <c r="J93" i="1" l="1"/>
  <c r="AW93" i="1" s="1"/>
  <c r="AX93" i="1" s="1"/>
  <c r="P93" i="6"/>
  <c r="BB93" i="1"/>
  <c r="G93" i="6" l="1"/>
  <c r="A93" i="6"/>
  <c r="B93" i="6"/>
  <c r="H93" i="6"/>
  <c r="AN93" i="1"/>
  <c r="M93" i="1"/>
  <c r="L93" i="1"/>
  <c r="J93" i="6" l="1"/>
  <c r="L93" i="6"/>
  <c r="A94" i="1"/>
  <c r="AO93" i="1"/>
  <c r="K93" i="6"/>
  <c r="O93" i="6"/>
  <c r="N93" i="6"/>
  <c r="I93" i="6"/>
  <c r="D93" i="6" l="1"/>
  <c r="C93" i="6"/>
  <c r="M94" i="6"/>
  <c r="AP93" i="1"/>
  <c r="AQ93" i="1" s="1"/>
  <c r="BE94" i="1" l="1"/>
  <c r="G94" i="1" s="1"/>
  <c r="BF94" i="1"/>
  <c r="AS93" i="1"/>
  <c r="AR93" i="1"/>
  <c r="F94" i="1"/>
  <c r="AT93" i="1" l="1"/>
  <c r="AU93" i="1" s="1"/>
  <c r="B94" i="1" s="1"/>
  <c r="AV93" i="1" l="1"/>
  <c r="C94" i="1" s="1"/>
  <c r="BA94" i="1" s="1"/>
  <c r="D94" i="1"/>
  <c r="BC92" i="1" s="1"/>
  <c r="BD92" i="1" s="1"/>
  <c r="E94" i="1"/>
  <c r="H94" i="1"/>
  <c r="I94" i="1" s="1"/>
  <c r="K94" i="1" s="1"/>
  <c r="J94" i="1" l="1"/>
  <c r="AW94" i="1" s="1"/>
  <c r="AX94" i="1" s="1"/>
  <c r="P94" i="6"/>
  <c r="BB94" i="1"/>
  <c r="G94" i="6" l="1"/>
  <c r="B94" i="6"/>
  <c r="A94" i="6"/>
  <c r="H94" i="6"/>
  <c r="AN94" i="1"/>
  <c r="M94" i="1"/>
  <c r="L94" i="1"/>
  <c r="J94" i="6" l="1"/>
  <c r="L94" i="6"/>
  <c r="N94" i="6"/>
  <c r="A95" i="1"/>
  <c r="K94" i="6"/>
  <c r="O94" i="6"/>
  <c r="AO94" i="1"/>
  <c r="I94" i="6"/>
  <c r="AP94" i="1" l="1"/>
  <c r="AQ94" i="1" s="1"/>
  <c r="BF95" i="1" s="1"/>
  <c r="C94" i="6"/>
  <c r="D94" i="6"/>
  <c r="M95" i="6"/>
  <c r="BE95" i="1" l="1"/>
  <c r="G95" i="1" s="1"/>
  <c r="F95" i="1"/>
  <c r="AR94" i="1"/>
  <c r="AS94" i="1"/>
  <c r="AT94" i="1" l="1"/>
  <c r="AU94" i="1" s="1"/>
  <c r="B95" i="1" s="1"/>
  <c r="D95" i="1" l="1"/>
  <c r="BC93" i="1" s="1"/>
  <c r="BD93" i="1" s="1"/>
  <c r="AV94" i="1"/>
  <c r="C95" i="1" s="1"/>
  <c r="H95" i="1" s="1"/>
  <c r="E95" i="1"/>
  <c r="BA95" i="1" l="1"/>
  <c r="P95" i="6" s="1"/>
  <c r="I95" i="1"/>
  <c r="K95" i="1" s="1"/>
  <c r="BB95" i="1" l="1"/>
  <c r="J95" i="1"/>
  <c r="AW95" i="1" s="1"/>
  <c r="AX95" i="1" s="1"/>
  <c r="B95" i="6"/>
  <c r="A95" i="6"/>
  <c r="H95" i="6"/>
  <c r="G95" i="6"/>
  <c r="M95" i="1"/>
  <c r="L95" i="1"/>
  <c r="AN95" i="1" s="1"/>
  <c r="I95" i="6" l="1"/>
  <c r="K95" i="6"/>
  <c r="AO95" i="1"/>
  <c r="A96" i="1"/>
  <c r="L95" i="6"/>
  <c r="N95" i="6"/>
  <c r="O95" i="6"/>
  <c r="J95" i="6"/>
  <c r="C95" i="6" l="1"/>
  <c r="D95" i="6"/>
  <c r="AP95" i="1"/>
  <c r="AQ95" i="1" s="1"/>
  <c r="M96" i="6"/>
  <c r="BE96" i="1" l="1"/>
  <c r="AR95" i="1"/>
  <c r="AS95" i="1"/>
  <c r="F96" i="1"/>
  <c r="BF96" i="1"/>
  <c r="G96" i="1" l="1"/>
  <c r="AT95" i="1"/>
  <c r="E96" i="1" s="1"/>
  <c r="AU95" i="1" l="1"/>
  <c r="B96" i="1" s="1"/>
  <c r="D96" i="1"/>
  <c r="BC94" i="1" s="1"/>
  <c r="BD94" i="1" s="1"/>
  <c r="AV95" i="1"/>
  <c r="C96" i="1" s="1"/>
  <c r="BA96" i="1" l="1"/>
  <c r="P96" i="6" s="1"/>
  <c r="H96" i="1"/>
  <c r="I96" i="1" s="1"/>
  <c r="K96" i="1" s="1"/>
  <c r="H96" i="6" s="1"/>
  <c r="BB96" i="1" l="1"/>
  <c r="B96" i="6"/>
  <c r="M96" i="1"/>
  <c r="A96" i="6"/>
  <c r="L96" i="1"/>
  <c r="AN96" i="1" s="1"/>
  <c r="K96" i="6" s="1"/>
  <c r="G96" i="6"/>
  <c r="J96" i="1"/>
  <c r="AW96" i="1" s="1"/>
  <c r="AX96" i="1" s="1"/>
  <c r="A97" i="1" l="1"/>
  <c r="M97" i="6" s="1"/>
  <c r="L96" i="6"/>
  <c r="I96" i="6"/>
  <c r="AO96" i="1"/>
  <c r="AP96" i="1" s="1"/>
  <c r="AQ96" i="1" s="1"/>
  <c r="AR96" i="1" s="1"/>
  <c r="N96" i="6"/>
  <c r="J96" i="6"/>
  <c r="O96" i="6"/>
  <c r="D96" i="6" l="1"/>
  <c r="C96" i="6"/>
  <c r="BF97" i="1"/>
  <c r="BE97" i="1"/>
  <c r="G97" i="1" s="1"/>
  <c r="AS96" i="1"/>
  <c r="AT96" i="1" s="1"/>
  <c r="F97" i="1"/>
  <c r="AU96" i="1" l="1"/>
  <c r="B97" i="1" s="1"/>
  <c r="AV96" i="1"/>
  <c r="C97" i="1" s="1"/>
  <c r="D97" i="1"/>
  <c r="BC95" i="1" s="1"/>
  <c r="BD95" i="1" s="1"/>
  <c r="E97" i="1"/>
  <c r="BA97" i="1" l="1"/>
  <c r="H97" i="1"/>
  <c r="I97" i="1" s="1"/>
  <c r="K97" i="1" s="1"/>
  <c r="J97" i="1" l="1"/>
  <c r="AW97" i="1" s="1"/>
  <c r="AX97" i="1" s="1"/>
  <c r="P97" i="6"/>
  <c r="BB97" i="1"/>
  <c r="B97" i="6" l="1"/>
  <c r="G97" i="6"/>
  <c r="H97" i="6"/>
  <c r="A97" i="6"/>
  <c r="M97" i="1"/>
  <c r="L97" i="1"/>
  <c r="AN97" i="1" s="1"/>
  <c r="J97" i="6" l="1"/>
  <c r="L97" i="6"/>
  <c r="N97" i="6"/>
  <c r="K97" i="6"/>
  <c r="A98" i="1"/>
  <c r="AO97" i="1"/>
  <c r="AP97" i="1" s="1"/>
  <c r="AQ97" i="1" s="1"/>
  <c r="AS97" i="1" s="1"/>
  <c r="O97" i="6"/>
  <c r="I97" i="6"/>
  <c r="BE98" i="1" l="1"/>
  <c r="AR97" i="1"/>
  <c r="AT97" i="1" s="1"/>
  <c r="E98" i="1" s="1"/>
  <c r="D97" i="6"/>
  <c r="C97" i="6"/>
  <c r="M98" i="6"/>
  <c r="F98" i="1"/>
  <c r="BF98" i="1"/>
  <c r="G98" i="1" s="1"/>
  <c r="D98" i="1" l="1"/>
  <c r="BC96" i="1" s="1"/>
  <c r="BD96" i="1" s="1"/>
  <c r="AU97" i="1"/>
  <c r="B98" i="1" s="1"/>
  <c r="AV97" i="1"/>
  <c r="C98" i="1" s="1"/>
  <c r="BA98" i="1" l="1"/>
  <c r="H98" i="1"/>
  <c r="I98" i="1" s="1"/>
  <c r="K98" i="1" s="1"/>
  <c r="J98" i="1" l="1"/>
  <c r="AW98" i="1" s="1"/>
  <c r="AX98" i="1" s="1"/>
  <c r="P98" i="6"/>
  <c r="BB98" i="1"/>
  <c r="A98" i="6" l="1"/>
  <c r="B98" i="6"/>
  <c r="H98" i="6"/>
  <c r="G98" i="6"/>
  <c r="M98" i="1"/>
  <c r="L98" i="1"/>
  <c r="AN98" i="1" s="1"/>
  <c r="K98" i="6" l="1"/>
  <c r="A99" i="1"/>
  <c r="L98" i="6"/>
  <c r="AO98" i="1"/>
  <c r="AP98" i="1" s="1"/>
  <c r="AQ98" i="1" s="1"/>
  <c r="AR98" i="1" s="1"/>
  <c r="N98" i="6"/>
  <c r="O98" i="6"/>
  <c r="I98" i="6"/>
  <c r="J98" i="6"/>
  <c r="BE99" i="1" l="1"/>
  <c r="AS98" i="1"/>
  <c r="AT98" i="1" s="1"/>
  <c r="C98" i="6"/>
  <c r="D98" i="6"/>
  <c r="M99" i="6"/>
  <c r="F99" i="1"/>
  <c r="BF99" i="1"/>
  <c r="G99" i="1" l="1"/>
  <c r="AU98" i="1"/>
  <c r="B99" i="1" s="1"/>
  <c r="AV98" i="1"/>
  <c r="C99" i="1" s="1"/>
  <c r="D99" i="1"/>
  <c r="BC97" i="1" s="1"/>
  <c r="BD97" i="1" s="1"/>
  <c r="E99" i="1"/>
  <c r="BA99" i="1" l="1"/>
  <c r="H99" i="1"/>
  <c r="I99" i="1" s="1"/>
  <c r="K99" i="1" s="1"/>
  <c r="J99" i="1" l="1"/>
  <c r="AW99" i="1" s="1"/>
  <c r="AX99" i="1" s="1"/>
  <c r="BB99" i="1"/>
  <c r="P99" i="6"/>
  <c r="B99" i="6" l="1"/>
  <c r="L99" i="1"/>
  <c r="A99" i="6"/>
  <c r="H99" i="6"/>
  <c r="G99" i="6"/>
  <c r="M99" i="1"/>
  <c r="AN99" i="1"/>
  <c r="I99" i="6" l="1"/>
  <c r="J99" i="6"/>
  <c r="AO99" i="1"/>
  <c r="AP99" i="1" s="1"/>
  <c r="AQ99" i="1" s="1"/>
  <c r="AS99" i="1" s="1"/>
  <c r="O99" i="6"/>
  <c r="L99" i="6"/>
  <c r="A100" i="1"/>
  <c r="N99" i="6"/>
  <c r="K99" i="6"/>
  <c r="BE100" i="1" l="1"/>
  <c r="C99" i="6"/>
  <c r="D99" i="6"/>
  <c r="AR99" i="1"/>
  <c r="AT99" i="1" s="1"/>
  <c r="D100" i="1" s="1"/>
  <c r="BC98" i="1" s="1"/>
  <c r="BD98" i="1" s="1"/>
  <c r="M100" i="6"/>
  <c r="F100" i="1"/>
  <c r="BF100" i="1"/>
  <c r="G100" i="1" l="1"/>
  <c r="E100" i="1"/>
  <c r="AV99" i="1"/>
  <c r="C100" i="1" s="1"/>
  <c r="AU99" i="1"/>
  <c r="B100" i="1" s="1"/>
  <c r="BA100" i="1" l="1"/>
  <c r="H100" i="1"/>
  <c r="I100" i="1" s="1"/>
  <c r="K100" i="1" s="1"/>
  <c r="J100" i="1" l="1"/>
  <c r="AW100" i="1" s="1"/>
  <c r="AX100" i="1" s="1"/>
  <c r="P100" i="6"/>
  <c r="BB100" i="1"/>
  <c r="A100" i="6" l="1"/>
  <c r="L100" i="1"/>
  <c r="B100" i="6"/>
  <c r="H100" i="6"/>
  <c r="AN100" i="1"/>
  <c r="G100" i="6"/>
  <c r="M100" i="1"/>
  <c r="AO100" i="1" l="1"/>
  <c r="AP100" i="1" s="1"/>
  <c r="AQ100" i="1" s="1"/>
  <c r="A101" i="1"/>
  <c r="N100" i="6"/>
  <c r="K100" i="6"/>
  <c r="L100" i="6"/>
  <c r="O100" i="6"/>
  <c r="J100" i="6"/>
  <c r="I100" i="6"/>
  <c r="BE101" i="1" l="1"/>
  <c r="AS100" i="1"/>
  <c r="AR100" i="1"/>
  <c r="BF101" i="1"/>
  <c r="M101" i="6"/>
  <c r="F101" i="1"/>
  <c r="C100" i="6"/>
  <c r="D100" i="6"/>
  <c r="G101" i="1" l="1"/>
  <c r="AT100" i="1"/>
  <c r="D101" i="1" s="1"/>
  <c r="BC99" i="1" s="1"/>
  <c r="BD99" i="1" s="1"/>
  <c r="E101" i="1" l="1"/>
  <c r="AV100" i="1"/>
  <c r="C101" i="1" s="1"/>
  <c r="AU100" i="1"/>
  <c r="B101" i="1" s="1"/>
  <c r="BA101" i="1" s="1"/>
  <c r="H101" i="1" l="1"/>
  <c r="I101" i="1" s="1"/>
  <c r="K101" i="1" s="1"/>
  <c r="BB101" i="1"/>
  <c r="P101" i="6"/>
  <c r="J101" i="1" l="1"/>
  <c r="AW101" i="1" s="1"/>
  <c r="AX101" i="1" s="1"/>
  <c r="G101" i="6"/>
  <c r="L101" i="1"/>
  <c r="H101" i="6"/>
  <c r="M101" i="1"/>
  <c r="A101" i="6"/>
  <c r="B101" i="6"/>
  <c r="AN101" i="1"/>
  <c r="I101" i="6" l="1"/>
  <c r="AO101" i="1"/>
  <c r="AP101" i="1" s="1"/>
  <c r="AQ101" i="1" s="1"/>
  <c r="AR101" i="1" s="1"/>
  <c r="N101" i="6"/>
  <c r="L101" i="6"/>
  <c r="K101" i="6"/>
  <c r="O101" i="6"/>
  <c r="A102" i="1"/>
  <c r="J101" i="6"/>
  <c r="BE102" i="1" l="1"/>
  <c r="AS101" i="1"/>
  <c r="AT101" i="1" s="1"/>
  <c r="D101" i="6"/>
  <c r="C101" i="6"/>
  <c r="M102" i="6"/>
  <c r="BF102" i="1"/>
  <c r="F102" i="1"/>
  <c r="G102" i="1" l="1"/>
  <c r="AU101" i="1"/>
  <c r="B102" i="1" s="1"/>
  <c r="AV101" i="1"/>
  <c r="C102" i="1" s="1"/>
  <c r="E102" i="1"/>
  <c r="D102" i="1"/>
  <c r="BC100" i="1" s="1"/>
  <c r="BD100" i="1" s="1"/>
  <c r="BA102" i="1" l="1"/>
  <c r="H102" i="1"/>
  <c r="I102" i="1" s="1"/>
  <c r="K102" i="1" s="1"/>
  <c r="J102" i="1" l="1"/>
  <c r="AW102" i="1" s="1"/>
  <c r="AX102" i="1" s="1"/>
  <c r="P102" i="6"/>
  <c r="BB102" i="1"/>
  <c r="G102" i="6" l="1"/>
  <c r="L102" i="1"/>
  <c r="B102" i="6"/>
  <c r="H102" i="6"/>
  <c r="A102" i="6"/>
  <c r="M102" i="1"/>
  <c r="AN102" i="1"/>
  <c r="J102" i="6" l="1"/>
  <c r="K102" i="6"/>
  <c r="AO102" i="1"/>
  <c r="N102" i="6"/>
  <c r="L102" i="6"/>
  <c r="A103" i="1"/>
  <c r="O102" i="6"/>
  <c r="I102" i="6"/>
  <c r="C102" i="6" l="1"/>
  <c r="D102" i="6"/>
  <c r="M103" i="6"/>
  <c r="AP102" i="1"/>
  <c r="BE103" i="1" l="1"/>
  <c r="AQ102" i="1"/>
  <c r="F103" i="1"/>
  <c r="AR102" i="1" l="1"/>
  <c r="AS102" i="1"/>
  <c r="BF103" i="1"/>
  <c r="G103" i="1" s="1"/>
  <c r="AT102" i="1" l="1"/>
  <c r="AU102" i="1" s="1"/>
  <c r="B103" i="1" s="1"/>
  <c r="AV102" i="1" l="1"/>
  <c r="C103" i="1" s="1"/>
  <c r="D103" i="1"/>
  <c r="BC101" i="1" s="1"/>
  <c r="BD101" i="1" s="1"/>
  <c r="E103" i="1"/>
  <c r="BA103" i="1"/>
  <c r="H103" i="1"/>
  <c r="I103" i="1" l="1"/>
  <c r="K103" i="1" s="1"/>
  <c r="BB103" i="1"/>
  <c r="P103" i="6"/>
  <c r="J103" i="1" l="1"/>
  <c r="AW103" i="1" s="1"/>
  <c r="AX103" i="1" s="1"/>
  <c r="H103" i="6"/>
  <c r="A103" i="6"/>
  <c r="L103" i="1"/>
  <c r="AN103" i="1" s="1"/>
  <c r="G103" i="6"/>
  <c r="B103" i="6"/>
  <c r="M103" i="1"/>
  <c r="I103" i="6" l="1"/>
  <c r="K103" i="6"/>
  <c r="N103" i="6"/>
  <c r="A104" i="1"/>
  <c r="O103" i="6"/>
  <c r="L103" i="6"/>
  <c r="AO103" i="1"/>
  <c r="J103" i="6"/>
  <c r="C103" i="6" l="1"/>
  <c r="D103" i="6"/>
  <c r="M104" i="6"/>
  <c r="AP103" i="1"/>
  <c r="BE104" i="1" l="1"/>
  <c r="AQ103" i="1"/>
  <c r="F104" i="1"/>
  <c r="AS103" i="1" l="1"/>
  <c r="AR103" i="1"/>
  <c r="BF104" i="1"/>
  <c r="G104" i="1" s="1"/>
  <c r="AT103" i="1" l="1"/>
  <c r="E104" i="1" s="1"/>
  <c r="D104" i="1" l="1"/>
  <c r="BC102" i="1" s="1"/>
  <c r="BD102" i="1" s="1"/>
  <c r="AV103" i="1"/>
  <c r="C104" i="1" s="1"/>
  <c r="AU103" i="1"/>
  <c r="B104" i="1" s="1"/>
  <c r="H104" i="1" l="1"/>
  <c r="I104" i="1" s="1"/>
  <c r="K104" i="1" s="1"/>
  <c r="BA104" i="1"/>
  <c r="BB104" i="1" s="1"/>
  <c r="P104" i="6" l="1"/>
  <c r="J104" i="1"/>
  <c r="AW104" i="1" s="1"/>
  <c r="AX104" i="1" s="1"/>
  <c r="H104" i="6"/>
  <c r="M104" i="1"/>
  <c r="G104" i="6"/>
  <c r="L104" i="1"/>
  <c r="AN104" i="1" s="1"/>
  <c r="B104" i="6"/>
  <c r="A104" i="6"/>
  <c r="L104" i="6" l="1"/>
  <c r="A105" i="1"/>
  <c r="O104" i="6"/>
  <c r="K104" i="6"/>
  <c r="AO104" i="1"/>
  <c r="N104" i="6"/>
  <c r="AP104" i="1"/>
  <c r="AQ104" i="1" s="1"/>
  <c r="AS104" i="1" s="1"/>
  <c r="I104" i="6"/>
  <c r="J104" i="6"/>
  <c r="BE105" i="1" l="1"/>
  <c r="AR104" i="1"/>
  <c r="AT104" i="1" s="1"/>
  <c r="D105" i="1" s="1"/>
  <c r="BC103" i="1" s="1"/>
  <c r="BD103" i="1" s="1"/>
  <c r="M105" i="6"/>
  <c r="BF105" i="1"/>
  <c r="F105" i="1"/>
  <c r="C104" i="6"/>
  <c r="D104" i="6"/>
  <c r="AU104" i="1" l="1"/>
  <c r="B105" i="1" s="1"/>
  <c r="E105" i="1"/>
  <c r="AV104" i="1"/>
  <c r="C105" i="1" s="1"/>
  <c r="G105" i="1"/>
  <c r="BA105" i="1" l="1"/>
  <c r="P105" i="6" s="1"/>
  <c r="H105" i="1"/>
  <c r="I105" i="1" s="1"/>
  <c r="K105" i="1" s="1"/>
  <c r="BB105" i="1" l="1"/>
  <c r="J105" i="1"/>
  <c r="AW105" i="1" s="1"/>
  <c r="AX105" i="1" s="1"/>
  <c r="H105" i="6"/>
  <c r="G105" i="6"/>
  <c r="B105" i="6"/>
  <c r="A105" i="6"/>
  <c r="L105" i="1"/>
  <c r="AN105" i="1" s="1"/>
  <c r="M105" i="1"/>
  <c r="I105" i="6" l="1"/>
  <c r="A106" i="1"/>
  <c r="AO105" i="1"/>
  <c r="L105" i="6"/>
  <c r="K105" i="6"/>
  <c r="O105" i="6"/>
  <c r="N105" i="6"/>
  <c r="J105" i="6"/>
  <c r="C105" i="6" l="1"/>
  <c r="D105" i="6"/>
  <c r="AP105" i="1"/>
  <c r="AQ105" i="1" s="1"/>
  <c r="M106" i="6"/>
  <c r="BE106" i="1" l="1"/>
  <c r="BF106" i="1"/>
  <c r="F106" i="1"/>
  <c r="AS105" i="1"/>
  <c r="AR105" i="1"/>
  <c r="G106" i="1" l="1"/>
  <c r="AT105" i="1"/>
  <c r="AU105" i="1" l="1"/>
  <c r="B106" i="1" s="1"/>
  <c r="AV105" i="1"/>
  <c r="C106" i="1" s="1"/>
  <c r="D106" i="1"/>
  <c r="BC104" i="1" s="1"/>
  <c r="BD104" i="1" s="1"/>
  <c r="E106" i="1"/>
  <c r="BA106" i="1" l="1"/>
  <c r="H106" i="1"/>
  <c r="I106" i="1" s="1"/>
  <c r="K106" i="1" s="1"/>
  <c r="P106" i="6" l="1"/>
  <c r="BB106" i="1"/>
  <c r="J106" i="1"/>
  <c r="AW106" i="1" s="1"/>
  <c r="AX106" i="1" s="1"/>
  <c r="G106" i="6" l="1"/>
  <c r="B106" i="6"/>
  <c r="H106" i="6"/>
  <c r="A106" i="6"/>
  <c r="L106" i="1"/>
  <c r="AN106" i="1" s="1"/>
  <c r="M106" i="1"/>
  <c r="L106" i="6" l="1"/>
  <c r="K106" i="6"/>
  <c r="A107" i="1"/>
  <c r="AO106" i="1"/>
  <c r="O106" i="6"/>
  <c r="N106" i="6"/>
  <c r="I106" i="6"/>
  <c r="J106" i="6"/>
  <c r="AP106" i="1" l="1"/>
  <c r="AQ106" i="1" s="1"/>
  <c r="D106" i="6"/>
  <c r="C106" i="6"/>
  <c r="M107" i="6"/>
  <c r="BE107" i="1" l="1"/>
  <c r="BF107" i="1"/>
  <c r="AS106" i="1"/>
  <c r="AR106" i="1"/>
  <c r="F107" i="1"/>
  <c r="G107" i="1" l="1"/>
  <c r="AT106" i="1"/>
  <c r="AV106" i="1" s="1"/>
  <c r="C107" i="1" s="1"/>
  <c r="E107" i="1" l="1"/>
  <c r="D107" i="1"/>
  <c r="BC105" i="1" s="1"/>
  <c r="BD105" i="1" s="1"/>
  <c r="AU106" i="1"/>
  <c r="B107" i="1" s="1"/>
  <c r="H107" i="1" s="1"/>
  <c r="I107" i="1" s="1"/>
  <c r="K107" i="1" s="1"/>
  <c r="BA107" i="1" l="1"/>
  <c r="P107" i="6" s="1"/>
  <c r="J107" i="1"/>
  <c r="AW107" i="1" s="1"/>
  <c r="AX107" i="1" s="1"/>
  <c r="BB107" i="1" l="1"/>
  <c r="AN107" i="1"/>
  <c r="G107" i="6"/>
  <c r="B107" i="6"/>
  <c r="A107" i="6"/>
  <c r="H107" i="6"/>
  <c r="L107" i="1"/>
  <c r="M107" i="1"/>
  <c r="J107" i="6" l="1"/>
  <c r="I107" i="6"/>
  <c r="L107" i="6"/>
  <c r="AO107" i="1"/>
  <c r="D107" i="6" s="1"/>
  <c r="K107" i="6"/>
  <c r="A108" i="1"/>
  <c r="N107" i="6"/>
  <c r="O107" i="6"/>
  <c r="AP107" i="1" l="1"/>
  <c r="AQ107" i="1" s="1"/>
  <c r="AR107" i="1" s="1"/>
  <c r="C107" i="6"/>
  <c r="M108" i="6"/>
  <c r="BE108" i="1" l="1"/>
  <c r="F108" i="1"/>
  <c r="BF108" i="1"/>
  <c r="AS107" i="1"/>
  <c r="AT107" i="1" s="1"/>
  <c r="AV107" i="1" s="1"/>
  <c r="C108" i="1" s="1"/>
  <c r="G108" i="1" l="1"/>
  <c r="AU107" i="1"/>
  <c r="B108" i="1" s="1"/>
  <c r="BA108" i="1" s="1"/>
  <c r="D108" i="1"/>
  <c r="BC106" i="1" s="1"/>
  <c r="BD106" i="1" s="1"/>
  <c r="E108" i="1"/>
  <c r="H108" i="1" l="1"/>
  <c r="I108" i="1" s="1"/>
  <c r="K108" i="1" s="1"/>
  <c r="P108" i="6"/>
  <c r="BB108" i="1"/>
  <c r="J108" i="1" l="1"/>
  <c r="AW108" i="1" s="1"/>
  <c r="AX108" i="1" s="1"/>
  <c r="AN108" i="1"/>
  <c r="H108" i="6"/>
  <c r="G108" i="6"/>
  <c r="B108" i="6"/>
  <c r="A108" i="6"/>
  <c r="L108" i="1"/>
  <c r="M108" i="1"/>
  <c r="J108" i="6" l="1"/>
  <c r="K108" i="6"/>
  <c r="A109" i="1"/>
  <c r="AO108" i="1"/>
  <c r="C108" i="6" s="1"/>
  <c r="L108" i="6"/>
  <c r="O108" i="6"/>
  <c r="N108" i="6"/>
  <c r="I108" i="6"/>
  <c r="M109" i="6" l="1"/>
  <c r="AP108" i="1"/>
  <c r="AQ108" i="1" s="1"/>
  <c r="D108" i="6"/>
  <c r="BE109" i="1" l="1"/>
  <c r="BF109" i="1"/>
  <c r="AS108" i="1"/>
  <c r="AR108" i="1"/>
  <c r="F109" i="1"/>
  <c r="G109" i="1" l="1"/>
  <c r="AT108" i="1"/>
  <c r="AU108" i="1" s="1"/>
  <c r="B109" i="1" s="1"/>
  <c r="E109" i="1" l="1"/>
  <c r="D109" i="1"/>
  <c r="BC107" i="1" s="1"/>
  <c r="BD107" i="1" s="1"/>
  <c r="AV108" i="1"/>
  <c r="C109" i="1" s="1"/>
  <c r="BA109" i="1" s="1"/>
  <c r="H109" i="1" l="1"/>
  <c r="I109" i="1" s="1"/>
  <c r="K109" i="1" s="1"/>
  <c r="P109" i="6"/>
  <c r="BB109" i="1"/>
  <c r="J109" i="1" l="1"/>
  <c r="AW109" i="1" s="1"/>
  <c r="AX109" i="1" s="1"/>
  <c r="G109" i="6"/>
  <c r="AN109" i="1"/>
  <c r="H109" i="6"/>
  <c r="B109" i="6"/>
  <c r="A109" i="6"/>
  <c r="L109" i="1"/>
  <c r="M109" i="1"/>
  <c r="J109" i="6" l="1"/>
  <c r="A110" i="1"/>
  <c r="K109" i="6"/>
  <c r="L109" i="6"/>
  <c r="AO109" i="1"/>
  <c r="AP109" i="1" s="1"/>
  <c r="AQ109" i="1" s="1"/>
  <c r="AS109" i="1" s="1"/>
  <c r="O109" i="6"/>
  <c r="N109" i="6"/>
  <c r="I109" i="6"/>
  <c r="BE110" i="1" l="1"/>
  <c r="G110" i="1" s="1"/>
  <c r="BF110" i="1"/>
  <c r="M110" i="6"/>
  <c r="F110" i="1"/>
  <c r="C109" i="6"/>
  <c r="D109" i="6"/>
  <c r="AR109" i="1"/>
  <c r="AT109" i="1" s="1"/>
  <c r="AU109" i="1" l="1"/>
  <c r="B110" i="1" s="1"/>
  <c r="AV109" i="1"/>
  <c r="C110" i="1" s="1"/>
  <c r="D110" i="1"/>
  <c r="BC108" i="1" s="1"/>
  <c r="BD108" i="1" s="1"/>
  <c r="E110" i="1"/>
  <c r="BA110" i="1" l="1"/>
  <c r="H110" i="1"/>
  <c r="I110" i="1" s="1"/>
  <c r="K110" i="1" s="1"/>
  <c r="P110" i="6" l="1"/>
  <c r="BB110" i="1"/>
  <c r="J110" i="1"/>
  <c r="AW110" i="1" s="1"/>
  <c r="AX110" i="1" s="1"/>
  <c r="G110" i="6" l="1"/>
  <c r="H110" i="6"/>
  <c r="A110" i="6"/>
  <c r="B110" i="6"/>
  <c r="AN110" i="1"/>
  <c r="M110" i="1"/>
  <c r="L110" i="1"/>
  <c r="L110" i="6" l="1"/>
  <c r="K110" i="6"/>
  <c r="A111" i="1"/>
  <c r="AO110" i="1"/>
  <c r="N110" i="6"/>
  <c r="O110" i="6"/>
  <c r="J110" i="6"/>
  <c r="I110" i="6"/>
  <c r="C110" i="6" l="1"/>
  <c r="D110" i="6"/>
  <c r="M111" i="6"/>
  <c r="AP110" i="1"/>
  <c r="AQ110" i="1" s="1"/>
  <c r="BE111" i="1" l="1"/>
  <c r="BF111" i="1"/>
  <c r="F111" i="1"/>
  <c r="AR110" i="1"/>
  <c r="AS110" i="1"/>
  <c r="AT110" i="1" l="1"/>
  <c r="AV110" i="1" s="1"/>
  <c r="C111" i="1" s="1"/>
  <c r="G111" i="1"/>
  <c r="E111" i="1" l="1"/>
  <c r="D111" i="1"/>
  <c r="BC109" i="1" s="1"/>
  <c r="BD109" i="1" s="1"/>
  <c r="AU110" i="1"/>
  <c r="B111" i="1" s="1"/>
  <c r="H111" i="1" s="1"/>
  <c r="I111" i="1" s="1"/>
  <c r="K111" i="1" s="1"/>
  <c r="BA111" i="1" l="1"/>
  <c r="P111" i="6" s="1"/>
  <c r="J111" i="1"/>
  <c r="AW111" i="1" s="1"/>
  <c r="AX111" i="1" s="1"/>
  <c r="BB111" i="1" l="1"/>
  <c r="G111" i="6"/>
  <c r="H111" i="6"/>
  <c r="A111" i="6"/>
  <c r="B111" i="6"/>
  <c r="M111" i="1"/>
  <c r="L111" i="1"/>
  <c r="AN111" i="1" s="1"/>
  <c r="K111" i="6" l="1"/>
  <c r="AO111" i="1"/>
  <c r="A112" i="1"/>
  <c r="L111" i="6"/>
  <c r="O111" i="6"/>
  <c r="N111" i="6"/>
  <c r="J111" i="6"/>
  <c r="I111" i="6"/>
  <c r="M112" i="6" l="1"/>
  <c r="C111" i="6"/>
  <c r="D111" i="6"/>
  <c r="AP111" i="1"/>
  <c r="AQ111" i="1" s="1"/>
  <c r="BE112" i="1" l="1"/>
  <c r="BF112" i="1"/>
  <c r="F112" i="1"/>
  <c r="AS111" i="1"/>
  <c r="AR111" i="1"/>
  <c r="G112" i="1" l="1"/>
  <c r="AT111" i="1"/>
  <c r="AU111" i="1" l="1"/>
  <c r="B112" i="1" s="1"/>
  <c r="AV111" i="1"/>
  <c r="C112" i="1" s="1"/>
  <c r="E112" i="1"/>
  <c r="D112" i="1"/>
  <c r="BC110" i="1" l="1"/>
  <c r="BD110" i="1" s="1"/>
  <c r="BA112" i="1"/>
  <c r="H112" i="1"/>
  <c r="I112" i="1" s="1"/>
  <c r="K112" i="1" s="1"/>
  <c r="P112" i="6" l="1"/>
  <c r="BB112" i="1"/>
  <c r="J112" i="1"/>
  <c r="AW112" i="1" s="1"/>
  <c r="AX112" i="1" s="1"/>
  <c r="G112" i="6" l="1"/>
  <c r="H112" i="6"/>
  <c r="A112" i="6"/>
  <c r="B112" i="6"/>
  <c r="M112" i="1"/>
  <c r="L112" i="1"/>
  <c r="AN112" i="1" s="1"/>
  <c r="AO112" i="1" l="1"/>
  <c r="AP112" i="1" s="1"/>
  <c r="AQ112" i="1" s="1"/>
  <c r="AS112" i="1" s="1"/>
  <c r="L112" i="6"/>
  <c r="K112" i="6"/>
  <c r="A113" i="1"/>
  <c r="N112" i="6"/>
  <c r="O112" i="6"/>
  <c r="J112" i="6"/>
  <c r="I112" i="6"/>
  <c r="BE113" i="1" l="1"/>
  <c r="AR112" i="1"/>
  <c r="AT112" i="1" s="1"/>
  <c r="D113" i="1" s="1"/>
  <c r="BC111" i="1" s="1"/>
  <c r="BD111" i="1" s="1"/>
  <c r="BF113" i="1"/>
  <c r="F113" i="1"/>
  <c r="M113" i="6"/>
  <c r="D112" i="6"/>
  <c r="C112" i="6"/>
  <c r="G113" i="1" l="1"/>
  <c r="AV112" i="1"/>
  <c r="C113" i="1" s="1"/>
  <c r="AU112" i="1"/>
  <c r="B113" i="1" s="1"/>
  <c r="E113" i="1"/>
  <c r="BA113" i="1" l="1"/>
  <c r="H113" i="1"/>
  <c r="I113" i="1" s="1"/>
  <c r="K113" i="1" s="1"/>
  <c r="J113" i="1" l="1"/>
  <c r="AW113" i="1" s="1"/>
  <c r="AX113" i="1" s="1"/>
  <c r="P113" i="6"/>
  <c r="BB113" i="1"/>
  <c r="B113" i="6" l="1"/>
  <c r="H113" i="6"/>
  <c r="G113" i="6"/>
  <c r="A113" i="6"/>
  <c r="L113" i="1"/>
  <c r="AN113" i="1" s="1"/>
  <c r="M113" i="1"/>
  <c r="I113" i="6" l="1"/>
  <c r="J113" i="6"/>
  <c r="L113" i="6"/>
  <c r="A114" i="1"/>
  <c r="K113" i="6"/>
  <c r="AO113" i="1"/>
  <c r="AP113" i="1" s="1"/>
  <c r="AQ113" i="1" s="1"/>
  <c r="AR113" i="1" s="1"/>
  <c r="O113" i="6"/>
  <c r="N113" i="6"/>
  <c r="BE114" i="1" l="1"/>
  <c r="BF114" i="1"/>
  <c r="AS113" i="1"/>
  <c r="AT113" i="1" s="1"/>
  <c r="M114" i="6"/>
  <c r="F114" i="1"/>
  <c r="D113" i="6"/>
  <c r="C113" i="6"/>
  <c r="G114" i="1" l="1"/>
  <c r="D114" i="1"/>
  <c r="BC112" i="1" s="1"/>
  <c r="BD112" i="1" s="1"/>
  <c r="AU113" i="1"/>
  <c r="B114" i="1" s="1"/>
  <c r="AV113" i="1"/>
  <c r="C114" i="1" s="1"/>
  <c r="E114" i="1"/>
  <c r="BA114" i="1" l="1"/>
  <c r="H114" i="1"/>
  <c r="I114" i="1" s="1"/>
  <c r="K114" i="1" s="1"/>
  <c r="P114" i="6" l="1"/>
  <c r="BB114" i="1"/>
  <c r="J114" i="1"/>
  <c r="AW114" i="1" s="1"/>
  <c r="AX114" i="1" s="1"/>
  <c r="B114" i="6" l="1"/>
  <c r="A114" i="6"/>
  <c r="H114" i="6"/>
  <c r="G114" i="6"/>
  <c r="L114" i="1"/>
  <c r="AN114" i="1" s="1"/>
  <c r="M114" i="1"/>
  <c r="I114" i="6" l="1"/>
  <c r="L114" i="6"/>
  <c r="K114" i="6"/>
  <c r="AO114" i="1"/>
  <c r="AP114" i="1" s="1"/>
  <c r="AQ114" i="1" s="1"/>
  <c r="A115" i="1"/>
  <c r="N114" i="6"/>
  <c r="O114" i="6"/>
  <c r="J114" i="6"/>
  <c r="BE115" i="1" l="1"/>
  <c r="BF115" i="1"/>
  <c r="AS114" i="1"/>
  <c r="AR114" i="1"/>
  <c r="F115" i="1"/>
  <c r="M115" i="6"/>
  <c r="C114" i="6"/>
  <c r="D114" i="6"/>
  <c r="AT114" i="1" l="1"/>
  <c r="E115" i="1" s="1"/>
  <c r="G115" i="1"/>
  <c r="AU114" i="1" l="1"/>
  <c r="B115" i="1" s="1"/>
  <c r="AV114" i="1"/>
  <c r="C115" i="1" s="1"/>
  <c r="D115" i="1"/>
  <c r="BC113" i="1" s="1"/>
  <c r="BD113" i="1" s="1"/>
  <c r="H115" i="1" l="1"/>
  <c r="I115" i="1" s="1"/>
  <c r="K115" i="1" s="1"/>
  <c r="BA115" i="1"/>
  <c r="P115" i="6" s="1"/>
  <c r="BC114" i="1"/>
  <c r="BD114" i="1" s="1"/>
  <c r="J115" i="1" l="1"/>
  <c r="AW115" i="1" s="1"/>
  <c r="AX115" i="1" s="1"/>
  <c r="BB115" i="1"/>
  <c r="B27" i="5" s="1"/>
  <c r="G115" i="6"/>
  <c r="B115" i="6"/>
  <c r="A115" i="6"/>
  <c r="H115" i="6"/>
  <c r="L115" i="1"/>
  <c r="AN115" i="1" s="1"/>
  <c r="M115" i="1"/>
  <c r="L21" i="5" l="1"/>
  <c r="D21" i="5" s="1"/>
  <c r="K21" i="5"/>
  <c r="B21" i="5" s="1"/>
  <c r="O124" i="6"/>
  <c r="N124" i="6"/>
  <c r="L115" i="6"/>
  <c r="D24" i="5" s="1"/>
  <c r="K115" i="6"/>
  <c r="B24" i="5" s="1"/>
  <c r="A116" i="1"/>
  <c r="AO115" i="1"/>
  <c r="D115" i="6" s="1"/>
  <c r="AP115" i="1"/>
  <c r="AQ115" i="1" s="1"/>
  <c r="AR115" i="1" s="1"/>
  <c r="L20" i="5"/>
  <c r="D20" i="5" s="1"/>
  <c r="K20" i="5"/>
  <c r="B20" i="5" s="1"/>
  <c r="N14" i="5"/>
  <c r="O5" i="5"/>
  <c r="H5" i="5"/>
  <c r="G14" i="5"/>
  <c r="AD15" i="1"/>
  <c r="N5" i="5"/>
  <c r="G5" i="5"/>
  <c r="O14" i="5"/>
  <c r="H14" i="5"/>
  <c r="O115" i="6"/>
  <c r="N115" i="6"/>
  <c r="N116" i="6"/>
  <c r="O116" i="6"/>
  <c r="O117" i="6"/>
  <c r="N117" i="6"/>
  <c r="N118" i="6"/>
  <c r="O118" i="6"/>
  <c r="O119" i="6"/>
  <c r="N123" i="6"/>
  <c r="O123" i="6"/>
  <c r="O122" i="6"/>
  <c r="O120" i="6"/>
  <c r="N121" i="6"/>
  <c r="N119" i="6"/>
  <c r="N122" i="6"/>
  <c r="N120" i="6"/>
  <c r="O121" i="6"/>
  <c r="I115" i="6"/>
  <c r="J115" i="6"/>
  <c r="C115" i="6"/>
  <c r="B5" i="5" l="1"/>
  <c r="D5" i="5"/>
  <c r="D14" i="5"/>
  <c r="B14" i="5"/>
  <c r="BE116" i="1"/>
  <c r="BF116" i="1"/>
  <c r="AS115" i="1"/>
  <c r="AT115" i="1" s="1"/>
  <c r="E116" i="1" s="1"/>
  <c r="M116" i="6"/>
  <c r="G25" i="5" s="1"/>
  <c r="F116" i="1"/>
  <c r="G116" i="1" l="1"/>
  <c r="D116" i="1"/>
  <c r="N25" i="5"/>
  <c r="B25" i="5" s="1"/>
  <c r="O25" i="5"/>
  <c r="D25" i="5" s="1"/>
  <c r="AV115" i="1"/>
  <c r="C116" i="1" s="1"/>
  <c r="AU115" i="1"/>
  <c r="B116" i="1" s="1"/>
  <c r="BA116" i="1" l="1"/>
  <c r="H116" i="1"/>
  <c r="I116" i="1" s="1"/>
  <c r="K116" i="1" s="1"/>
  <c r="BC115" i="1"/>
  <c r="BD115" i="1" s="1"/>
  <c r="J26" i="5" s="1"/>
  <c r="J3" i="5"/>
  <c r="J27" i="5" l="1"/>
  <c r="J29" i="5"/>
  <c r="P116" i="6"/>
  <c r="BB116" i="1"/>
  <c r="J28" i="5"/>
  <c r="J116" i="1"/>
  <c r="AW116" i="1" s="1"/>
  <c r="AX116" i="1" s="1"/>
  <c r="J30" i="5"/>
  <c r="H7" i="5"/>
  <c r="G7" i="5"/>
  <c r="H116" i="6"/>
  <c r="G116" i="6"/>
  <c r="B116" i="6"/>
  <c r="A116" i="6"/>
  <c r="K28" i="5"/>
  <c r="L28" i="5" s="1"/>
  <c r="R8" i="5"/>
  <c r="K7" i="5"/>
  <c r="G8" i="5" s="1"/>
  <c r="K26" i="5"/>
  <c r="L26" i="5" s="1"/>
  <c r="L9" i="5"/>
  <c r="R9" i="5"/>
  <c r="S7" i="5"/>
  <c r="O8" i="5" s="1"/>
  <c r="K27" i="5"/>
  <c r="L27" i="5" s="1"/>
  <c r="K29" i="5"/>
  <c r="L29" i="5" s="1"/>
  <c r="K30" i="5"/>
  <c r="L30" i="5" s="1"/>
  <c r="K9" i="5"/>
  <c r="N7" i="5"/>
  <c r="S9" i="5"/>
  <c r="L8" i="5"/>
  <c r="L10" i="5" s="1"/>
  <c r="S8" i="5"/>
  <c r="O7" i="5"/>
  <c r="L7" i="5"/>
  <c r="H8" i="5" s="1"/>
  <c r="R7" i="5"/>
  <c r="N8" i="5" s="1"/>
  <c r="K8" i="5"/>
  <c r="L116" i="1"/>
  <c r="M116" i="1"/>
  <c r="G18" i="5" l="1"/>
  <c r="H18" i="5" s="1"/>
  <c r="S10" i="5"/>
  <c r="D8" i="5"/>
  <c r="N18" i="5"/>
  <c r="R10" i="5"/>
  <c r="D116" i="6"/>
  <c r="H12" i="5"/>
  <c r="O12" i="5"/>
  <c r="G9" i="5"/>
  <c r="G10" i="5"/>
  <c r="B7" i="5"/>
  <c r="B8" i="5"/>
  <c r="C116" i="6"/>
  <c r="G12" i="5"/>
  <c r="N12" i="5"/>
  <c r="D7" i="5"/>
  <c r="H10" i="5"/>
  <c r="H9" i="5"/>
  <c r="I116" i="6"/>
  <c r="G16" i="5"/>
  <c r="N16" i="5"/>
  <c r="K10" i="5"/>
  <c r="O9" i="5"/>
  <c r="O10" i="5"/>
  <c r="N10" i="5"/>
  <c r="S18" i="5" s="1"/>
  <c r="N9" i="5"/>
  <c r="N26" i="5"/>
  <c r="C3" i="5" s="1"/>
  <c r="J116" i="6"/>
  <c r="H16" i="5"/>
  <c r="O16" i="5"/>
  <c r="B9" i="5" l="1"/>
  <c r="K18" i="5"/>
  <c r="B11" i="5" s="1"/>
  <c r="O18" i="5"/>
  <c r="R18" i="5"/>
  <c r="L18" i="5"/>
  <c r="D10" i="5"/>
  <c r="D9" i="5"/>
  <c r="K16" i="5"/>
  <c r="R16" i="5"/>
  <c r="B10" i="5"/>
  <c r="S12" i="5"/>
  <c r="L12" i="5"/>
  <c r="L16" i="5"/>
  <c r="S16" i="5"/>
  <c r="K12" i="5"/>
  <c r="R12" i="5"/>
  <c r="B12" i="5" l="1"/>
  <c r="D11" i="5"/>
  <c r="D16" i="5"/>
  <c r="D12" i="5"/>
  <c r="B16" i="5"/>
</calcChain>
</file>

<file path=xl/sharedStrings.xml><?xml version="1.0" encoding="utf-8"?>
<sst xmlns="http://schemas.openxmlformats.org/spreadsheetml/2006/main" count="1128" uniqueCount="519">
  <si>
    <t>Pt</t>
  </si>
  <si>
    <t>Set1</t>
  </si>
  <si>
    <t>Set2</t>
  </si>
  <si>
    <t>Gm1</t>
  </si>
  <si>
    <t>Gm2</t>
  </si>
  <si>
    <t>Rally</t>
  </si>
  <si>
    <t>Serving</t>
  </si>
  <si>
    <t>Gm#</t>
  </si>
  <si>
    <t>PtWinner</t>
  </si>
  <si>
    <t>SetW</t>
  </si>
  <si>
    <t>GmW</t>
  </si>
  <si>
    <t>Player 2</t>
  </si>
  <si>
    <t>1stIn</t>
  </si>
  <si>
    <t>Sv1</t>
  </si>
  <si>
    <t>Sv2</t>
  </si>
  <si>
    <t>isUnret</t>
  </si>
  <si>
    <t>isForced</t>
  </si>
  <si>
    <t>isUnforced</t>
  </si>
  <si>
    <t>isAce</t>
  </si>
  <si>
    <t>isRallyWinner</t>
  </si>
  <si>
    <t>rallyNoSpec</t>
  </si>
  <si>
    <t>rallyNoError</t>
  </si>
  <si>
    <t>rallyNoDirection</t>
  </si>
  <si>
    <t>Svr</t>
  </si>
  <si>
    <t>Ret</t>
  </si>
  <si>
    <t>TB?</t>
  </si>
  <si>
    <t>Pts</t>
  </si>
  <si>
    <t>0-0</t>
  </si>
  <si>
    <t>0-15</t>
  </si>
  <si>
    <t>0-30</t>
  </si>
  <si>
    <t>0-40</t>
  </si>
  <si>
    <t>15-0</t>
  </si>
  <si>
    <t>15-30</t>
  </si>
  <si>
    <t>15-40</t>
  </si>
  <si>
    <t>30-0</t>
  </si>
  <si>
    <t>30-15</t>
  </si>
  <si>
    <t>30-30</t>
  </si>
  <si>
    <t>30-40</t>
  </si>
  <si>
    <t>40-0</t>
  </si>
  <si>
    <t>40-15</t>
  </si>
  <si>
    <t>40-30</t>
  </si>
  <si>
    <t>40-40</t>
  </si>
  <si>
    <t>40-AD</t>
  </si>
  <si>
    <t>AD-40</t>
  </si>
  <si>
    <t>15-15</t>
  </si>
  <si>
    <t>GM</t>
  </si>
  <si>
    <t>isSvrWinner</t>
  </si>
  <si>
    <t>TBpt</t>
  </si>
  <si>
    <t>0-1</t>
  </si>
  <si>
    <t>0-2</t>
  </si>
  <si>
    <t>0-3</t>
  </si>
  <si>
    <t>0-4</t>
  </si>
  <si>
    <t>0-5</t>
  </si>
  <si>
    <t>0-6</t>
  </si>
  <si>
    <t>1-1</t>
  </si>
  <si>
    <t>1-0</t>
  </si>
  <si>
    <t>1-2</t>
  </si>
  <si>
    <t>1-3</t>
  </si>
  <si>
    <t>1-4</t>
  </si>
  <si>
    <t>1-5</t>
  </si>
  <si>
    <t>1-6</t>
  </si>
  <si>
    <t>2-0</t>
  </si>
  <si>
    <t>2-1</t>
  </si>
  <si>
    <t>2-2</t>
  </si>
  <si>
    <t>2-3</t>
  </si>
  <si>
    <t>2-4</t>
  </si>
  <si>
    <t>2-5</t>
  </si>
  <si>
    <t>2-6</t>
  </si>
  <si>
    <t>3-0</t>
  </si>
  <si>
    <t>3-1</t>
  </si>
  <si>
    <t>3-2</t>
  </si>
  <si>
    <t>3-3</t>
  </si>
  <si>
    <t>3-4</t>
  </si>
  <si>
    <t>3-5</t>
  </si>
  <si>
    <t>3-6</t>
  </si>
  <si>
    <t>4-0</t>
  </si>
  <si>
    <t>4-1</t>
  </si>
  <si>
    <t>4-2</t>
  </si>
  <si>
    <t>4-3</t>
  </si>
  <si>
    <t>4-4</t>
  </si>
  <si>
    <t>4-5</t>
  </si>
  <si>
    <t>4-6</t>
  </si>
  <si>
    <t>5-0</t>
  </si>
  <si>
    <t>5-1</t>
  </si>
  <si>
    <t>5-2</t>
  </si>
  <si>
    <t>5-3</t>
  </si>
  <si>
    <t>5-4</t>
  </si>
  <si>
    <t>5-5</t>
  </si>
  <si>
    <t>5-6</t>
  </si>
  <si>
    <t>6-0</t>
  </si>
  <si>
    <t>6-1</t>
  </si>
  <si>
    <t>6-2</t>
  </si>
  <si>
    <t>6-3</t>
  </si>
  <si>
    <t>6-4</t>
  </si>
  <si>
    <t>6-5</t>
  </si>
  <si>
    <t>6-6</t>
  </si>
  <si>
    <t>6-7</t>
  </si>
  <si>
    <t>7-6</t>
  </si>
  <si>
    <t>7-7</t>
  </si>
  <si>
    <t>7-8</t>
  </si>
  <si>
    <t>8-7</t>
  </si>
  <si>
    <t>8-8</t>
  </si>
  <si>
    <t>8-9</t>
  </si>
  <si>
    <t>9-8</t>
  </si>
  <si>
    <t>9-9</t>
  </si>
  <si>
    <t>9-10</t>
  </si>
  <si>
    <t>10-9</t>
  </si>
  <si>
    <t>10-10</t>
  </si>
  <si>
    <t>10-11</t>
  </si>
  <si>
    <t>11-10</t>
  </si>
  <si>
    <t>11-11</t>
  </si>
  <si>
    <t>11-12</t>
  </si>
  <si>
    <t>12-11</t>
  </si>
  <si>
    <t>12-12</t>
  </si>
  <si>
    <t>12-13</t>
  </si>
  <si>
    <t>13-12</t>
  </si>
  <si>
    <t>13-13</t>
  </si>
  <si>
    <t>13-14</t>
  </si>
  <si>
    <t>14-13</t>
  </si>
  <si>
    <t>14-14</t>
  </si>
  <si>
    <t>14-15</t>
  </si>
  <si>
    <t>15-14</t>
  </si>
  <si>
    <t>15-16</t>
  </si>
  <si>
    <t>16-15</t>
  </si>
  <si>
    <t>16-16</t>
  </si>
  <si>
    <t>16-17</t>
  </si>
  <si>
    <t>17-16</t>
  </si>
  <si>
    <t>17-17</t>
  </si>
  <si>
    <t>17-18</t>
  </si>
  <si>
    <t>18-17</t>
  </si>
  <si>
    <t>18-18</t>
  </si>
  <si>
    <t>18-19</t>
  </si>
  <si>
    <t>19-18</t>
  </si>
  <si>
    <t>19-19</t>
  </si>
  <si>
    <t>19-20</t>
  </si>
  <si>
    <t>20-19</t>
  </si>
  <si>
    <t>20-20</t>
  </si>
  <si>
    <t>20-21</t>
  </si>
  <si>
    <t>21-20</t>
  </si>
  <si>
    <t>21-21</t>
  </si>
  <si>
    <t>21-22</t>
  </si>
  <si>
    <t>22-21</t>
  </si>
  <si>
    <t>22-22</t>
  </si>
  <si>
    <t>TBrev</t>
  </si>
  <si>
    <t>isDouble</t>
  </si>
  <si>
    <t>Notes</t>
  </si>
  <si>
    <t>RevTB</t>
  </si>
  <si>
    <t>Date</t>
  </si>
  <si>
    <t>Tournament</t>
  </si>
  <si>
    <t>Time</t>
  </si>
  <si>
    <t>Court</t>
  </si>
  <si>
    <t>Surface</t>
  </si>
  <si>
    <t>Umpire</t>
  </si>
  <si>
    <t>Best of</t>
  </si>
  <si>
    <t>Final TB?</t>
  </si>
  <si>
    <t>PtsAfter</t>
  </si>
  <si>
    <t>rallyLen</t>
  </si>
  <si>
    <t>0.0.1</t>
  </si>
  <si>
    <t>0.0.2</t>
  </si>
  <si>
    <t>To begin, enter player names in B1 and B2. 'Player 1' is the one who serves first.</t>
  </si>
  <si>
    <t>SERVES</t>
  </si>
  <si>
    <t>The number 0 (zero) can be used if you don't know the direction.</t>
  </si>
  <si>
    <t>If the serve is a fault, a lowercase letter to indicate the type of fault. There are five types of faults:</t>
  </si>
  <si>
    <t>n = net (anything that goes into the net, including net cords that are not lets)</t>
  </si>
  <si>
    <t>d = deep</t>
  </si>
  <si>
    <t>x = both wide and deep</t>
  </si>
  <si>
    <t>g = foot faults</t>
  </si>
  <si>
    <t>You may also use the letter 'e' to designate an unknown type of fault (for instance, if you didn't see it, or the TV camera cut away).</t>
  </si>
  <si>
    <t>EXAMPLES</t>
  </si>
  <si>
    <t>6 = a serve down the T that lands in the box.</t>
  </si>
  <si>
    <t>4 = a wide serve that lands in the box</t>
  </si>
  <si>
    <t>SERVE OUTCOMES</t>
  </si>
  <si>
    <t>There are four categories for points that never progress past the serve:</t>
  </si>
  <si>
    <t>As a general rule, "unreturnables" are points where the returner fails to get a full racquet on the ball (including shanks), fails to get the return all the way to the net, or wildly misses.</t>
  </si>
  <si>
    <t>RALLY SEQUENCE</t>
  </si>
  <si>
    <t>Here are the letters to indicate shot types.  Note that for most types of shots, there are different letter codes for the forehand and backhand sides.</t>
  </si>
  <si>
    <t>f = forehand groundstroke (excluding slices, chips, etc.)</t>
  </si>
  <si>
    <t>b = backhand groundstroke (excluding slices, chips, etc.)</t>
  </si>
  <si>
    <t>r = forehand slice (including defensive chips, but not drop shots)</t>
  </si>
  <si>
    <t>s = backhand slice (including defensive chips, but not drop shots)</t>
  </si>
  <si>
    <t>v = forehand volley</t>
  </si>
  <si>
    <t>z = backhand volley</t>
  </si>
  <si>
    <t>o = standard overhead/smash</t>
  </si>
  <si>
    <t>p = "backhand" overhead/smash</t>
  </si>
  <si>
    <t>u = forehand drop shot</t>
  </si>
  <si>
    <t>y = backhand drop shot</t>
  </si>
  <si>
    <t>l = forehand lob</t>
  </si>
  <si>
    <t>m = backhand lob</t>
  </si>
  <si>
    <t>h = forehand half-volley</t>
  </si>
  <si>
    <t>i = backhand half-volley</t>
  </si>
  <si>
    <t>j = forehand swinging volley</t>
  </si>
  <si>
    <t>k = backhand swinging volley</t>
  </si>
  <si>
    <t>t = all trick shots, including behind-the-back, between-the-legs, and "tweeners."</t>
  </si>
  <si>
    <t>q = any unknown shot</t>
  </si>
  <si>
    <t>2 = down the middle of the court</t>
  </si>
  <si>
    <t>As with serves, you can also use the number zero (0) to indicate unknown direction.</t>
  </si>
  <si>
    <t>f1 = forehand to a (righty's) forehand side; this is the typical crosscourt forehand</t>
  </si>
  <si>
    <t>s2 = backhand slice down the middle</t>
  </si>
  <si>
    <t>u3 = forehand drop shot to a (righty) opponent's backhand side</t>
  </si>
  <si>
    <t>b3s3b1f1v2 = (assuming both players are righties) backhand crosscourt, backhand slice crosscourt, backhand down the line, forehand crosscourt, volley down the middle.</t>
  </si>
  <si>
    <t>fbh = forehand, backhand, half-volley, all without shot direction specified.  As noted, this is acceptable.</t>
  </si>
  <si>
    <t>RALLY ENDINGS</t>
  </si>
  <si>
    <t>Winners: Code the rally as shown above, and add a * (star/asterisk) to indicate a winner.</t>
  </si>
  <si>
    <t>example: f3* = forehand winner down the line</t>
  </si>
  <si>
    <t>Finally, add one of these two characters at the end: @ = unforced error, and # = forced error.</t>
  </si>
  <si>
    <t>[OPTIONAL] SERVE RETURN DEPTH</t>
  </si>
  <si>
    <t>Return depth is very important, so when service returns are in, we add one additional character to indicate depth.</t>
  </si>
  <si>
    <t>7 = within the service boxes. 8 = behind the service line, but closer to the service line than the baseline.  9 = closer to the baseline than the service line.</t>
  </si>
  <si>
    <t>Thus, service returns require three keystrokes: (1) the type of shot, (2) the direction of the shot, and (3) the depth of the shot.</t>
  </si>
  <si>
    <t>Example: f37 = forehand service return to a (righty) opponent's backhand side that lands in front of the service line.</t>
  </si>
  <si>
    <t>Like shot direction, this is optional, but really, really nice to have!</t>
  </si>
  <si>
    <t>UNUSUAL SITUATIONS</t>
  </si>
  <si>
    <t>As a general rule, if something happens between points (say, a medical time out, which follows the end of a game), record it in the notes column of the *preceding* point.</t>
  </si>
  <si>
    <t xml:space="preserve">Differentiating between forced and unforced errors on the service return will always be a prickly subject. </t>
  </si>
  <si>
    <t>Each shot after the serve (with the exception of service returns and point-ending "forced" errors--more on that in a minute) requires two characters:</t>
  </si>
  <si>
    <t xml:space="preserve"> a letter to indicate the type of shot and a number for the direction.</t>
  </si>
  <si>
    <t xml:space="preserve"> it may be helpful to think of "2" as representing the middle 40% of the court, while 1 and 3 each represent an outer 30%. </t>
  </si>
  <si>
    <t> It may be easier to think of a "down the middle" shot as a typical rallying shot, even though it may require the other player to move a step or two in either direction.</t>
  </si>
  <si>
    <t>Shot direction is not required, and when you first start charting matches, I recommend you stick with the shot-type codes.  </t>
  </si>
  <si>
    <t>Eventually, work on adding the shot direction, as it opens up a much wider range of analysis.</t>
  </si>
  <si>
    <t xml:space="preserve">Errors: Code the rally as shown above, *including* the shot that the loser tried to make. </t>
  </si>
  <si>
    <t>For the most part, the shot codes indicate court position.  If a player must return a drop shot, or hits a volley, swinging volley, or smash,</t>
  </si>
  <si>
    <t>For now, this system ignores challenges and other overrules.  If a point is replayed from the beginning, simply delete the uncounted point and start over.</t>
  </si>
  <si>
    <t> If a challenge affects the result of a point, adjust what you've recorded to reflect the result of the challenge.</t>
  </si>
  <si>
    <t>One uncommon event of importance is the point penalty.  If, for whatever reason, a point penalty is levied on either player, use a single character code in the cell for first serve.</t>
  </si>
  <si>
    <t xml:space="preserve">Finally, there is a 'Notes' column available for your use.  For now, that's a catchall for everything that doesn't fit elsewhere. </t>
  </si>
  <si>
    <t>Once you enter a complete point in those cells, the cells for the next point will automatically populate, keeping score so that you can focus on charting.</t>
  </si>
  <si>
    <t>Added this sheet. Added some basic instructions in 'Match' sheet.  Added 'Instructions' tab with detailed charting instructions.</t>
  </si>
  <si>
    <t>0.0.3</t>
  </si>
  <si>
    <t>When the server commits a time violation and loses his first serve, the code is 'V' (uppercase).</t>
  </si>
  <si>
    <t>1 = to a right-hander's forehand side / left-hander's backhand side</t>
  </si>
  <si>
    <t>3 = to a right-hander's backhand side / left-hander's forehand side</t>
  </si>
  <si>
    <t>"Down the middle" represents a little more than one third of the court.  While we shouldn't worry about excessive precision,</t>
  </si>
  <si>
    <t>Round</t>
  </si>
  <si>
    <t>2013 08 23</t>
  </si>
  <si>
    <t>2013 08 24</t>
  </si>
  <si>
    <t>Fixed 1stIn column to correctly show '0' if only first-serve error has been entered. Functionality added for P and Q point penalties.</t>
  </si>
  <si>
    <t>Added code and functionality for first-serve penalty 'V'. Some additional explanation in 'Instructions' sheet. Row for 'Round' metadata.</t>
  </si>
  <si>
    <t>w = wide (in either direction)</t>
  </si>
  <si>
    <t>0.0.4</t>
  </si>
  <si>
    <t>First draft, functional for standard singles matches with tiebreak sets.</t>
  </si>
  <si>
    <t>shot-type (e.g. 'f') / direction (e.g. '1') / error type (e.g. 'n') / forced or unforced (e.g. '#')</t>
  </si>
  <si>
    <t>Charted by</t>
  </si>
  <si>
    <t>Pl 1 hand</t>
  </si>
  <si>
    <t>Pl 2 hand</t>
  </si>
  <si>
    <t>2ndIn</t>
  </si>
  <si>
    <t>6x = a serve down the T that is both wide and deep.</t>
  </si>
  <si>
    <t>cc4e = two lets, followed by a wide serve that is out, but you don't know in which direction.</t>
  </si>
  <si>
    <t>Changed spec to strongly recommend noting direction on service faults; adjustments to 1stIn and isDouble columns, plus new 2ndIn column. Altered instructions accordingly.</t>
  </si>
  <si>
    <t>2013 08 27</t>
  </si>
  <si>
    <t>1stNoLet</t>
  </si>
  <si>
    <t>2ndNoLet</t>
  </si>
  <si>
    <t>Clarified instructions for wide serve notation and point-ending shot notation. Added metadata field for 'charted by,' and for handedness of each player. Fixed net-cord-related bug.</t>
  </si>
  <si>
    <t>0.0.5</t>
  </si>
  <si>
    <t>Gender</t>
  </si>
  <si>
    <t>* (M/W)</t>
  </si>
  <si>
    <t>*</t>
  </si>
  <si>
    <t>* (R/L)</t>
  </si>
  <si>
    <t>* (YYYYMMDD)</t>
  </si>
  <si>
    <t>2013 11 15</t>
  </si>
  <si>
    <t>Fields B1 through B8 are required; some guidance on format is given in column C.</t>
  </si>
  <si>
    <t>Fixed bug in col AN for TBs w/ odd number of total points; added gender row; added *'s to indicate required meta fields; added functionality for R/S (unknown points won by</t>
  </si>
  <si>
    <t xml:space="preserve">If for some reason you miss a point or two, that's ok.  Entering 'S' in the 1st serve column will give that point to the server; 'R' gives the point to the returner.  </t>
  </si>
  <si>
    <t>If you miss several points and are unsure of the sequence … go ahead and guess.  Add a note in column P to acknowledge the missing information.</t>
  </si>
  <si>
    <t>returner/server); note in Instructions tab to explain R/S functionality.</t>
  </si>
  <si>
    <t>* (e.g. US Open)</t>
  </si>
  <si>
    <t>(e.g. Centre)</t>
  </si>
  <si>
    <t>(e.g. Clay)</t>
  </si>
  <si>
    <t>* (your name or handle)</t>
  </si>
  <si>
    <t>0.1.0</t>
  </si>
  <si>
    <t>2013 11 21</t>
  </si>
  <si>
    <t xml:space="preserve">P = point penalty against the server, and Q = point penalty against the returner. </t>
  </si>
  <si>
    <t>This not only helps us identify net approaches, but it also allows us to identify passing shots and passing shot attempts.</t>
  </si>
  <si>
    <t>Examples: "f-1" = forehand to a (righty) opponent's forehand that took place near the net; "o=2" is a smash down the middle, hit from near the baseline .</t>
  </si>
  <si>
    <t>As with the other optional parts of this system, your chart can be analyzed without the use of these four codes.  Court position is great to have, but it's the lowest priority of anything discussed up to this point.</t>
  </si>
  <si>
    <t>* (3 or 5)</t>
  </si>
  <si>
    <t>Enter as much as possible in fields B5-B15. Required fields are marked with asterisks.</t>
  </si>
  <si>
    <t>To begin, enter the name of the player who will serve first in B1, and the opponent in B2, and their dominant hands in B3 and B4.</t>
  </si>
  <si>
    <t xml:space="preserve">If the score that appears in the row for the next point is incorrect, you may have made a mistake in the previous row.  Especially in longer rallies, it's easy to miss a shot.  </t>
  </si>
  <si>
    <t>For each serve, use a number to indicate direction:</t>
  </si>
  <si>
    <t>Direction: 4 = out wide, 5 = body, and 6 = down the T. (These numbers are the same in both the ad and deuce courts.)</t>
  </si>
  <si>
    <t>5d = a body serve that lands deep</t>
  </si>
  <si>
    <t>Very generally speaking, first-serve return errors are usually forced, and second-serve return errors are often unforced.</t>
  </si>
  <si>
    <t>However, especially in the men's game, many second-serve return errors are forced.</t>
  </si>
  <si>
    <t>Here are the numbers to indicate direction:</t>
  </si>
  <si>
    <t>In the case of a rally-ending error, you can use up to four keystrokes to describe the error shot:</t>
  </si>
  <si>
    <t>Be careful not to stop and think about this one--the rally will pass you by!  You can always use 0 (zero) for unknown depth or omit a number for depth altogether.</t>
  </si>
  <si>
    <t>he or she probably came to the net.  If not, probably not. However, we may want to be more precise.</t>
  </si>
  <si>
    <t>TIPS</t>
  </si>
  <si>
    <t>pause and rewind buttons frequently.</t>
  </si>
  <si>
    <t>At first, ignore shot direction.  Stick to the shot types themselves to make sure you learn the shot codes, error indicators (@ and #) and error codes.</t>
  </si>
  <si>
    <t>Next, incorporate shot direction (1, 2, and 3).  When you first include direction, I strongly recommend charting a match with two righties--no matter how much you love Rafa or Petra.</t>
  </si>
  <si>
    <t>Once you're comfortable with shot direction, try to add return depth (7, 8 and 9).  This is probably the hardest part of the process, because you must code the serve and the three-keystroke</t>
  </si>
  <si>
    <t>return in such a short amount of time.</t>
  </si>
  <si>
    <t>Finally, include court position notations, for approach shots and other shots that take place in unusual court positions, such as baseline smashes.</t>
  </si>
  <si>
    <t xml:space="preserve">With some practice, you should be able to chart a match in real time.  </t>
  </si>
  <si>
    <t>The biggest obstacle to doing so is simply thinking too much.  If you stop to consider whether a groundstroke was down the middle or crosscourt, you'll miss the next shot.  This is</t>
  </si>
  <si>
    <t>particularly dangerous on the serve return.  Don't be afraid to use the code for unknown direction ("0") or omit it entirely.</t>
  </si>
  <si>
    <t>When you start learning this system, progress will be slow for a little while.  Try charting pre-recorded matches (there are lots of them on YouTube, for instance) and expect to use the</t>
  </si>
  <si>
    <t>Note that this system includes "unknown" codes for just about every step of the process.  If you miss the direction of a serve or shot, use "0."  If you miss the type of shot, use "q."</t>
  </si>
  <si>
    <t>If a shot is out but you don't know in which direction, use "e."  If you miss an entire point, use "R" (if the returner won) or "S" (if the server won).</t>
  </si>
  <si>
    <t>Sometimes broadcasts force you to use these notations.  Networks will return to a match when the first point of a game is in progress, while others will occasionally keep the camera on the</t>
  </si>
  <si>
    <t xml:space="preserve">server throughout an entire point.  Unfortunately, some match charts will always be a bit incomplete. </t>
  </si>
  <si>
    <t>However, having 95% of the data from a match is usually sufficient to identify patterns and tendencies, and 95% is way better than nothing.</t>
  </si>
  <si>
    <t>When you've finished charting a match, send the file to jeffsackmann@gmail.com for processing.</t>
  </si>
  <si>
    <t>When you've finished charting the match, send to jeffsackmann@gmail.com for processing.</t>
  </si>
  <si>
    <t>for meta fields; instructions edited and expanded with new "Tips" section.</t>
  </si>
  <si>
    <t>Examples and format guidance are given in column C for many of these fields. When in doubt, try to match the format (for names, tournaments, and rounds) used on TennisAbstract.com.</t>
  </si>
  <si>
    <t>Finally, while this is not necessary, you may record let serves.  The letter for this is "c" and it can be repeated as many times as there are lets.  </t>
  </si>
  <si>
    <t xml:space="preserve">All other returns are forced or unforced errors. </t>
  </si>
  <si>
    <r>
      <t xml:space="preserve">There's no pre-set format, but </t>
    </r>
    <r>
      <rPr>
        <i/>
        <sz val="12"/>
        <color rgb="FF222222"/>
        <rFont val="Times New Roman"/>
        <family val="1"/>
      </rPr>
      <t>please avoid using commas in this column</t>
    </r>
    <r>
      <rPr>
        <sz val="12"/>
        <color rgb="FF222222"/>
        <rFont val="Times New Roman"/>
        <family val="1"/>
      </rPr>
      <t>.</t>
    </r>
  </si>
  <si>
    <t>* (e.g. R32; QF)</t>
  </si>
  <si>
    <t>(local time; e.g. 9:00 PM)</t>
  </si>
  <si>
    <t>1st</t>
  </si>
  <si>
    <t>2nd</t>
  </si>
  <si>
    <t>isRally1st</t>
  </si>
  <si>
    <t>isRally2nd</t>
  </si>
  <si>
    <t>Fixed bug in 'PtWin' for PQRS points; + (approach shot) and ; (let cord) notation added to instructions, also incorporated in 'rallyNoSpec' field; more explanations</t>
  </si>
  <si>
    <t>0.1.1</t>
  </si>
  <si>
    <t>Reduced charting fields from 3 to 2; now shot sequence to be entered in the same cell as the serve that goes in.  Instructions updated accordingly.</t>
  </si>
  <si>
    <t>2013 11 24</t>
  </si>
  <si>
    <t>There is a row for each point.  In each row, you'll fill in up to three cells: first serve (1st), second serve (2nd), and Notes.  </t>
  </si>
  <si>
    <t>GENERAL PRINCIPLES</t>
  </si>
  <si>
    <t>Every individual shot, including serves, is coded.</t>
  </si>
  <si>
    <t xml:space="preserve">Numbers are used to indicate direction and depth, while letters are used to specific shot types (e.g. "f" stands for "forehand") and error types ("n" stands for "net").  </t>
  </si>
  <si>
    <t>A few symbols are used for other purposes, such as types of errors (e.g. "@" means "unforced error" and "+" indicates an approach shot).</t>
  </si>
  <si>
    <t>rallyCount</t>
  </si>
  <si>
    <t xml:space="preserve">If the first serve goes in, the entire point is coded in the "1st" cell. </t>
  </si>
  <si>
    <t>If the first serve goes out, only the first serve (its direction and error type) is entered in the "1st" cell.  Then the 2nd serve and rally are entered in the "2nd" cell.</t>
  </si>
  <si>
    <t>In the second point, the first serve is a fault ("5d").  The second serve lands in ("4") and the rally ("s39b3b1w@") is entered along with it in the "2nd" column.</t>
  </si>
  <si>
    <t xml:space="preserve">Keep reading to learn what all these numbers, letters, and symbols actually mean! </t>
  </si>
  <si>
    <t>Example: f2f1f1v2n@ = forehand down the middle, forehand crosscourt, forehand crosscourt, volley down the middle into the net (unforced error).</t>
  </si>
  <si>
    <t>Remember that the rally shot sequence is entered in the same cell as the serve that landed in, so the full entry will look like this:</t>
  </si>
  <si>
    <t>5f2f1f1v2n@ = body serve, followed by the rally described above.</t>
  </si>
  <si>
    <t>Please contact me (jeffsackmann@gmail.com) with any questions or suggestions.</t>
  </si>
  <si>
    <t>RallyCount column added to count the serve but not count errors--now reflects official rally length counting (I think).</t>
  </si>
  <si>
    <t>TbSet</t>
  </si>
  <si>
    <t>In rare cases when players shank a serve, use "!" to indicate a shank, rather than the letter to indicate the type of error.</t>
  </si>
  <si>
    <r>
      <t xml:space="preserve">For </t>
    </r>
    <r>
      <rPr>
        <i/>
        <sz val="12"/>
        <color rgb="FF222222"/>
        <rFont val="Times New Roman"/>
        <family val="1"/>
      </rPr>
      <t>forced</t>
    </r>
    <r>
      <rPr>
        <sz val="12"/>
        <color rgb="FF222222"/>
        <rFont val="Times New Roman"/>
        <family val="1"/>
      </rPr>
      <t xml:space="preserve"> errors, only shot-type and the forced error symbol ("#") are required.  For example, "b#" is acceptable.  If you wish to add more information (e.g. "b3d#"), that's fine too.</t>
    </r>
  </si>
  <si>
    <t>Add one of the error types (same as those for serves: n = net, w = wide, d = deep, x = wide and deep, ! = shank,  e = unknown) to the end of the final shot.</t>
  </si>
  <si>
    <t>See the two example points shown below.  In the first point, the first serve lands in ("6") and the ensuing rally ("f27b1*") is entered immediately after.</t>
  </si>
  <si>
    <r>
      <t xml:space="preserve">For </t>
    </r>
    <r>
      <rPr>
        <i/>
        <sz val="12"/>
        <color rgb="FF222222"/>
        <rFont val="Times New Roman"/>
        <family val="1"/>
      </rPr>
      <t xml:space="preserve">unforced </t>
    </r>
    <r>
      <rPr>
        <sz val="12"/>
        <color rgb="FF222222"/>
        <rFont val="Times New Roman"/>
        <family val="1"/>
      </rPr>
      <t>errors, shot-type, error type, and the unforced symbol ("@") are required; direction (as on other shots after the serve) is optional.</t>
    </r>
  </si>
  <si>
    <t>1stSV</t>
  </si>
  <si>
    <t>2ndSV</t>
  </si>
  <si>
    <t>1stNoSV</t>
  </si>
  <si>
    <t>2ndNoSV</t>
  </si>
  <si>
    <t>There is also an optional code ("+") to indicate serve-and-volley attempts.  This can be used whether or not the serve goes in.</t>
  </si>
  <si>
    <t>For example, a serve-and-volley attempt on which a wide serve lands deep would be coded as "4+w".</t>
  </si>
  <si>
    <t>If the serve lands in, start with the direction and the plus sign, then follow with the rally code, as shown below.</t>
  </si>
  <si>
    <t>Unreturnables. Same as aces, only use a #.  So "6#" is a serve down the T that the other player touches but cannot return.  (More on this in a moment.)</t>
  </si>
  <si>
    <t>Forced errors.  Code the return as shown below (in 'Rally Sequence') along with the forced error notation ('#').   Example: 6f#</t>
  </si>
  <si>
    <t>Unforced errors: Code the return as shown below, along with the unforced error notation ('@').  Example: 6f2d@</t>
  </si>
  <si>
    <t xml:space="preserve">As mentioned above, the plus sign also indicates serve-and-volley attempts, so for instance, "4+b27v1*" is a point in which the serve was wide, the server followed it into the net, the </t>
  </si>
  <si>
    <t>returner hit a shallow reply, and the server finished the point with a volley winner.</t>
  </si>
  <si>
    <t>0.1.2</t>
  </si>
  <si>
    <t>2013 12 01</t>
  </si>
  <si>
    <t>Sheet now accommodates non-tiebreak final sets.  "!" (exclamation point) added for shank errors.  First public release.</t>
  </si>
  <si>
    <t>Before starting to chart a match, "save as" this file with a new name reflecting the match, e.g. "MatchChart 0.1.2 2013 US Open Serena Vika."</t>
  </si>
  <si>
    <t>Added functionality for + to refer to serve-and-volley attempts on serves.  Edited instructions accordingly.  Bug fix for g and V first serves in col W.</t>
  </si>
  <si>
    <t>Aces</t>
  </si>
  <si>
    <t>Double Faults</t>
  </si>
  <si>
    <t>1st Serve In %</t>
  </si>
  <si>
    <t>Winners</t>
  </si>
  <si>
    <t>Unforced Errors</t>
  </si>
  <si>
    <t>Net Points Won</t>
  </si>
  <si>
    <t>Break Points Won</t>
  </si>
  <si>
    <t>serve points</t>
  </si>
  <si>
    <t>first serves</t>
  </si>
  <si>
    <t>break points</t>
  </si>
  <si>
    <t>break points won</t>
  </si>
  <si>
    <t>is bp1</t>
  </si>
  <si>
    <t>is bp2</t>
  </si>
  <si>
    <t>is bpw1</t>
  </si>
  <si>
    <t>is bpw2</t>
  </si>
  <si>
    <t>net pt</t>
  </si>
  <si>
    <t>is s&amp;v</t>
  </si>
  <si>
    <t>is net1</t>
  </si>
  <si>
    <t>is net2</t>
  </si>
  <si>
    <t>is netw1</t>
  </si>
  <si>
    <t>is netw2</t>
  </si>
  <si>
    <t>net points</t>
  </si>
  <si>
    <t>net points won</t>
  </si>
  <si>
    <t>streak1</t>
  </si>
  <si>
    <t>streak2</t>
  </si>
  <si>
    <t>Most Consec Pts Won</t>
  </si>
  <si>
    <t>last 10 1</t>
  </si>
  <si>
    <t>last 10 2</t>
  </si>
  <si>
    <t>Pt num</t>
  </si>
  <si>
    <t>Last Ten Points</t>
  </si>
  <si>
    <t>last point</t>
  </si>
  <si>
    <t>Longest rally:</t>
  </si>
  <si>
    <t>Set 1</t>
  </si>
  <si>
    <t>Set 2</t>
  </si>
  <si>
    <t>Set 3</t>
  </si>
  <si>
    <t>Set 4</t>
  </si>
  <si>
    <t>Set 5</t>
  </si>
  <si>
    <t>set specific:</t>
  </si>
  <si>
    <t>set num</t>
  </si>
  <si>
    <t>Match</t>
  </si>
  <si>
    <t>1st Serve Points Won</t>
  </si>
  <si>
    <t>2nd Serve Points Won</t>
  </si>
  <si>
    <t>Service Points Won</t>
  </si>
  <si>
    <t>1sts won</t>
  </si>
  <si>
    <t>second serves</t>
  </si>
  <si>
    <t>2nds won</t>
  </si>
  <si>
    <t>sv pts won</t>
  </si>
  <si>
    <t>Set scores:</t>
  </si>
  <si>
    <t>Points</t>
  </si>
  <si>
    <t>Points Won, 0-4 Shots</t>
  </si>
  <si>
    <t>Points Won, 5-9 Shots</t>
  </si>
  <si>
    <t>Points Won, 10+ Shots</t>
  </si>
  <si>
    <t>0-7</t>
  </si>
  <si>
    <t>0-8</t>
  </si>
  <si>
    <t>0-9</t>
  </si>
  <si>
    <t>1-7</t>
  </si>
  <si>
    <t>1-8</t>
  </si>
  <si>
    <t>1-9</t>
  </si>
  <si>
    <t>2-7</t>
  </si>
  <si>
    <t>2-8</t>
  </si>
  <si>
    <t>2-9</t>
  </si>
  <si>
    <t>3-7</t>
  </si>
  <si>
    <t>3-8</t>
  </si>
  <si>
    <t>3-9</t>
  </si>
  <si>
    <t>4-7</t>
  </si>
  <si>
    <t>4-8</t>
  </si>
  <si>
    <t>4-9</t>
  </si>
  <si>
    <t>5-7</t>
  </si>
  <si>
    <t>5-8</t>
  </si>
  <si>
    <t>5-9</t>
  </si>
  <si>
    <t>6-8</t>
  </si>
  <si>
    <t>6-9</t>
  </si>
  <si>
    <t>7-1</t>
  </si>
  <si>
    <t>7-0</t>
  </si>
  <si>
    <t>7-2</t>
  </si>
  <si>
    <t>7-3</t>
  </si>
  <si>
    <t>7-4</t>
  </si>
  <si>
    <t>7-5</t>
  </si>
  <si>
    <t>7-9</t>
  </si>
  <si>
    <t>8-0</t>
  </si>
  <si>
    <t>8-1</t>
  </si>
  <si>
    <t>8-2</t>
  </si>
  <si>
    <t>8-3</t>
  </si>
  <si>
    <t>8-4</t>
  </si>
  <si>
    <t>8-5</t>
  </si>
  <si>
    <t>8-6</t>
  </si>
  <si>
    <t>9-0</t>
  </si>
  <si>
    <t>9-1</t>
  </si>
  <si>
    <t>9-2</t>
  </si>
  <si>
    <t>9-3</t>
  </si>
  <si>
    <t>9-4</t>
  </si>
  <si>
    <t>9-5</t>
  </si>
  <si>
    <t>9-6</t>
  </si>
  <si>
    <t>9-7</t>
  </si>
  <si>
    <t>stats can be seen in the "MatchStats" tab. Far more analysis is available after submitting the chart.</t>
  </si>
  <si>
    <t>populate with the updated match state. Detailed charting instructions are in the "Instructions" tab.</t>
  </si>
  <si>
    <t>last ten:</t>
  </si>
  <si>
    <t>(no public release)</t>
  </si>
  <si>
    <t>0.1.4</t>
  </si>
  <si>
    <t>0.1.3</t>
  </si>
  <si>
    <t>Added functionality for 10-point third-set "supertiebreak" (see Match table cell 14). Added "MatchStats" table to show common statistics for the match as a whole and for each set,</t>
  </si>
  <si>
    <t>updating as each point is recorded.</t>
  </si>
  <si>
    <t>2015 04 07</t>
  </si>
  <si>
    <t>Overall</t>
  </si>
  <si>
    <t>In general, shot direction should indicate the part of the court where the shot crossed (or would have crossed) the opponent's baseline. For instance, if player A hits</t>
  </si>
  <si>
    <t>a wide serve in the deuce court and player B hits a crosscourt return, the ball might bounce in the middle of the court, but cross the baseline in the corner. In a case</t>
  </si>
  <si>
    <t>like this, the direction is 1 (to a right-hander's forehand), not a 2 (down the middle).</t>
  </si>
  <si>
    <t>LIMITED LICENSE</t>
  </si>
  <si>
    <t>This MatchChart template is the sole and exclusive property of Jeff Sackmann/Tennis Abstract.  It is licensed to you under a Creative Commons</t>
  </si>
  <si>
    <t>Attribution-NonCommercial-ShareAlike 4.0 International License (http://creativecommons.org/licenses/by-nc-sa/4.0/) solely for your use</t>
  </si>
  <si>
    <t>in contributing to Tennis Abstract and the MatchCharting Project.</t>
  </si>
  <si>
    <t>By using this template and submitting the contents to Jeff Sackmann/Tennis Abstract, you assign and transfer to Jeff Sackmann/Tennis Abstract</t>
  </si>
  <si>
    <t>any rights you may have to any of the contents contained in this file and any other file submitted using a match charting template provided by</t>
  </si>
  <si>
    <t>Jeff Sackmann/Tennis Abstract, and all of the related intellectual property rights, including any applicable copyrights throughout the world.</t>
  </si>
  <si>
    <t>You acknowledge that (1) Jeff Sackmann/Tennis Abstract may display, distribute copies of, prepare derivative works, reproduce and use all of</t>
  </si>
  <si>
    <t>the contents contained in such files in connection with Tennis Abstract, the Match Charting Project and all related activities, including combining</t>
  </si>
  <si>
    <t>the contents with other materials and adapting the contents in different form(s), and (2) you retain no interest in the contents contained in such</t>
  </si>
  <si>
    <t>files, or relinquish any right you may have to claim any remuneration in respect thereof.</t>
  </si>
  <si>
    <t>ASSIGNMENT</t>
  </si>
  <si>
    <t>0.1.5</t>
  </si>
  <si>
    <t>MatchStats bugfixes and License_Assignment tab</t>
  </si>
  <si>
    <t>2016 01 07</t>
  </si>
  <si>
    <t>(e.g. Lars Graff)</t>
  </si>
  <si>
    <t>GmPt</t>
  </si>
  <si>
    <t>Gm (Pt)</t>
  </si>
  <si>
    <t>0.2.0</t>
  </si>
  <si>
    <t>new Gm (Pts) column to show progress within each game</t>
  </si>
  <si>
    <t>umpire example is replaced with a correctly-spelled one</t>
  </si>
  <si>
    <t>If the final set is not decided by a tiebreak (for example, a Grand Slam singles match other than the US Open), enter "0"</t>
  </si>
  <si>
    <t>If the final set is a 10-point super-tiebreak, enter "S"</t>
  </si>
  <si>
    <t>If tiebreaks are played at 8-all instead of 6-all (for example, 1970s Wimbledon), enter "W"</t>
  </si>
  <si>
    <t>If no tiebreaks are played at all (every set is an "advantage" set, played until someone wins by two games), enter "V"</t>
  </si>
  <si>
    <t>* (typically 1; see Instructions tab for other options)</t>
  </si>
  <si>
    <t>To start charting, enter the shot sequence for the first point in N18 and O18. Once that point is entered, the next row will</t>
  </si>
  <si>
    <t>Start with the first point in N18 and O18.  Note that "2nd" can be blank (if the first serve goes in). Notes will usually be blank.</t>
  </si>
  <si>
    <t>total points</t>
  </si>
  <si>
    <t>tp won</t>
  </si>
  <si>
    <t>Total Points Won</t>
  </si>
  <si>
    <t>added total points won to MatchStats tab</t>
  </si>
  <si>
    <t>color-coding through the MATCH tab to clarify servers and game/set winners</t>
  </si>
  <si>
    <t>Before starting, "save as" this file with a new name reflecting the match, e.g. "MatchChart 0.2.0 2013 US Open Djok Nadal."</t>
  </si>
  <si>
    <t>(see below for an optional additional code to indicate a stop volley/drop volley)</t>
  </si>
  <si>
    <r>
      <rPr>
        <i/>
        <sz val="12"/>
        <color theme="1"/>
        <rFont val="Times New Roman"/>
        <family val="1"/>
      </rPr>
      <t xml:space="preserve">Approach shots: </t>
    </r>
    <r>
      <rPr>
        <sz val="12"/>
        <color theme="1"/>
        <rFont val="Times New Roman"/>
        <family val="1"/>
      </rPr>
      <t>To indicate that a shot was an approach shot, add a plus sign ("+") immediately after the shot code.  For instance, "b+2" is a backhand approach down the middle.</t>
    </r>
  </si>
  <si>
    <r>
      <rPr>
        <i/>
        <sz val="12"/>
        <color rgb="FF222222"/>
        <rFont val="Times New Roman"/>
        <family val="1"/>
      </rPr>
      <t xml:space="preserve">Baseline/net position: </t>
    </r>
    <r>
      <rPr>
        <sz val="12"/>
        <color rgb="FF222222"/>
        <rFont val="Times New Roman"/>
        <family val="1"/>
      </rPr>
      <t>Volleys, half-volleys, swinging volleys, and smashes are assumed to have taken place at the net.  Groundstrokes, slices, drop shots, lobs, and trick shots are</t>
    </r>
  </si>
  <si>
    <t>assumed to be baseline shots. Use "-" and "=" immediately after the shot code to indicate otherwise.  "-" means that a shot took place at the net, and "=" that it took place at the baseline.</t>
  </si>
  <si>
    <r>
      <rPr>
        <i/>
        <sz val="12"/>
        <color rgb="FF222222"/>
        <rFont val="Times New Roman"/>
        <family val="1"/>
      </rPr>
      <t xml:space="preserve">Net cords: </t>
    </r>
    <r>
      <rPr>
        <sz val="12"/>
        <color rgb="FF222222"/>
        <rFont val="Times New Roman"/>
        <family val="1"/>
      </rPr>
      <t>A semi-colon can be added to any shot to indicate that it clipped the net cord.  For example, "f;1*" is a forehand winner to a (righty's) forehand side that hit the net cord.</t>
    </r>
  </si>
  <si>
    <t>[OPTIONAL] COURT POSITION, ETC</t>
  </si>
  <si>
    <t>code for stop volleys ("^") and relevant explanation in Instructions tab</t>
  </si>
  <si>
    <t>accommodates no-tiebreak matches, plus tiebreaks at 8-8 ("V" and "W" in B14) (plus explanation in Instructions tab)</t>
  </si>
  <si>
    <r>
      <rPr>
        <i/>
        <sz val="12"/>
        <color rgb="FF222222"/>
        <rFont val="Times New Roman"/>
        <family val="1"/>
      </rPr>
      <t xml:space="preserve">Sets/tiebreaks: </t>
    </r>
    <r>
      <rPr>
        <sz val="12"/>
        <color rgb="FF222222"/>
        <rFont val="Times New Roman"/>
        <family val="1"/>
      </rPr>
      <t>B14 indicates the rules in place for the match. It is almost always "1", which means the final set is decided by a tiebreak.</t>
    </r>
  </si>
  <si>
    <t>Aces. Add a * to the serve notation.  For instance, "5*" denotes a body serve ace.</t>
  </si>
  <si>
    <t>Challenges, medical timeouts, rain delays, on-court coaching, time violation warnings--anything you think is worthy of mention, put it here.  </t>
  </si>
  <si>
    <t>Player 1</t>
  </si>
  <si>
    <t>* (Player who serves first; e.g. Chris Evert)</t>
  </si>
  <si>
    <t>New additions / changes in version 0.1.2 are highlighted in yellow.</t>
  </si>
  <si>
    <r>
      <t xml:space="preserve">Stop volleys/drop volleys: </t>
    </r>
    <r>
      <rPr>
        <sz val="12"/>
        <color rgb="FF222222"/>
        <rFont val="Times New Roman"/>
        <family val="1"/>
      </rPr>
      <t>If a volley is hit so that it drops close to the net (like a drop shot), use the additional code "^". For instance, "z^2*" is a backhand ("z") stop volley ("^") down the middle ("2") winner ("*").</t>
    </r>
  </si>
  <si>
    <r>
      <rPr>
        <b/>
        <sz val="11"/>
        <color theme="1"/>
        <rFont val="Calibri"/>
        <family val="2"/>
        <scheme val="minor"/>
      </rPr>
      <t>MatchChart is a tool for keeping detailed records of each point in a tennis match.</t>
    </r>
    <r>
      <rPr>
        <sz val="11"/>
        <color theme="1"/>
        <rFont val="Calibri"/>
        <family val="2"/>
        <scheme val="minor"/>
      </rPr>
      <t xml:space="preserve"> A range of</t>
    </r>
  </si>
  <si>
    <t>&lt;--- click the colored cell and use the drop-down</t>
  </si>
  <si>
    <t xml:space="preserve">       menu to view stats from a specific set</t>
  </si>
  <si>
    <t>2018 05 16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</si>
</sst>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rgb="FF333333"/>
      <name val="Verdana"/>
      <family val="2"/>
    </font>
    <font>
      <sz val="10"/>
      <color rgb="FF000000"/>
      <name val="Trebuchet MS"/>
      <family val="2"/>
    </font>
    <font>
      <u/>
      <sz val="11"/>
      <color theme="10"/>
      <name val="Calibri"/>
      <family val="2"/>
      <scheme val="minor"/>
    </font>
    <font>
      <sz val="12"/>
      <color rgb="FF222222"/>
      <name val="Times New Roman"/>
      <family val="1"/>
    </font>
    <font>
      <sz val="12"/>
      <color theme="1"/>
      <name val="Times New Roman"/>
      <family val="1"/>
    </font>
    <font>
      <b/>
      <sz val="12"/>
      <color rgb="FF222222"/>
      <name val="Times New Roman"/>
      <family val="1"/>
    </font>
    <font>
      <i/>
      <sz val="12"/>
      <color rgb="FF222222"/>
      <name val="Times New Roman"/>
      <family val="1"/>
    </font>
    <font>
      <b/>
      <sz val="12"/>
      <color theme="1"/>
      <name val="Times New Roman"/>
      <family val="1"/>
    </font>
    <font>
      <sz val="11"/>
      <name val="Calibri"/>
      <family val="2"/>
      <scheme val="minor"/>
    </font>
    <font>
      <sz val="11"/>
      <color theme="1"/>
      <name val="Calibri"/>
      <family val="2"/>
      <scheme val="minor"/>
    </font>
    <font>
      <b/>
      <sz val="11"/>
      <color theme="1"/>
      <name val="Calibri"/>
      <family val="2"/>
      <scheme val="minor"/>
    </font>
    <font>
      <sz val="11"/>
      <color rgb="FF3F3F76"/>
      <name val="Calibri"/>
      <family val="2"/>
      <scheme val="minor"/>
    </font>
    <font>
      <b/>
      <sz val="14"/>
      <color rgb="FF3F3F76"/>
      <name val="Calibri"/>
      <family val="2"/>
      <scheme val="minor"/>
    </font>
    <font>
      <i/>
      <sz val="9"/>
      <color rgb="FF333333"/>
      <name val="Verdana"/>
      <family val="2"/>
    </font>
    <font>
      <b/>
      <u/>
      <sz val="11"/>
      <color theme="1"/>
      <name val="Calibri"/>
      <family val="2"/>
      <scheme val="minor"/>
    </font>
    <font>
      <i/>
      <sz val="11"/>
      <color theme="1"/>
      <name val="Calibri"/>
      <family val="2"/>
      <scheme val="minor"/>
    </font>
    <font>
      <sz val="11"/>
      <color rgb="FF000000"/>
      <name val="Calibri"/>
      <family val="2"/>
      <scheme val="minor"/>
    </font>
    <font>
      <i/>
      <sz val="12"/>
      <color theme="1"/>
      <name val="Times New Roman"/>
      <family val="1"/>
    </font>
  </fonts>
  <fills count="7">
    <fill>
      <patternFill patternType="none"/>
    </fill>
    <fill>
      <patternFill patternType="gray125"/>
    </fill>
    <fill>
      <patternFill patternType="solid">
        <fgColor rgb="FFFFCC99"/>
      </patternFill>
    </fill>
    <fill>
      <patternFill patternType="solid">
        <fgColor rgb="FFFFFFCC"/>
      </patternFill>
    </fill>
    <fill>
      <patternFill patternType="solid">
        <fgColor rgb="FFFFFF66"/>
        <bgColor indexed="64"/>
      </patternFill>
    </fill>
    <fill>
      <patternFill patternType="solid">
        <fgColor rgb="FF00B0F0"/>
        <bgColor indexed="64"/>
      </patternFill>
    </fill>
    <fill>
      <patternFill patternType="solid">
        <fgColor rgb="FFFFC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3" fillId="0" borderId="0" applyNumberFormat="0" applyFill="0" applyBorder="0" applyAlignment="0" applyProtection="0"/>
    <xf numFmtId="9" fontId="10" fillId="0" borderId="0" applyFont="0" applyFill="0" applyBorder="0" applyAlignment="0" applyProtection="0"/>
    <xf numFmtId="0" fontId="12" fillId="2" borderId="1" applyNumberFormat="0" applyAlignment="0" applyProtection="0"/>
    <xf numFmtId="0" fontId="10" fillId="3" borderId="2" applyNumberFormat="0" applyFont="0" applyAlignment="0" applyProtection="0"/>
    <xf numFmtId="0" fontId="3"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49" fontId="0" fillId="0" borderId="0" xfId="0" applyNumberFormat="1"/>
    <xf numFmtId="0" fontId="0" fillId="0" borderId="0" xfId="0" applyFill="1"/>
    <xf numFmtId="0" fontId="0" fillId="0" borderId="0" xfId="0" applyFill="1"/>
    <xf numFmtId="0" fontId="4"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xf>
    <xf numFmtId="0" fontId="4" fillId="0" borderId="0" xfId="0" applyFont="1" applyAlignment="1">
      <alignment vertical="top"/>
    </xf>
    <xf numFmtId="0" fontId="8" fillId="0" borderId="0" xfId="0" applyFont="1" applyAlignment="1">
      <alignment vertical="top"/>
    </xf>
    <xf numFmtId="0" fontId="9" fillId="0" borderId="0" xfId="0" applyFont="1" applyAlignment="1">
      <alignment vertical="top" wrapText="1"/>
    </xf>
    <xf numFmtId="0" fontId="11" fillId="0" borderId="0" xfId="0" applyFont="1" applyAlignment="1">
      <alignment horizontal="center"/>
    </xf>
    <xf numFmtId="0" fontId="0" fillId="0" borderId="0" xfId="0" applyAlignment="1">
      <alignment horizontal="center"/>
    </xf>
    <xf numFmtId="9" fontId="0" fillId="0" borderId="0" xfId="2" applyFont="1" applyAlignment="1">
      <alignment horizontal="center"/>
    </xf>
    <xf numFmtId="0" fontId="0" fillId="0" borderId="0" xfId="0" applyFont="1"/>
    <xf numFmtId="0" fontId="13" fillId="2" borderId="1" xfId="3" applyFont="1" applyAlignment="1">
      <alignment horizontal="center"/>
    </xf>
    <xf numFmtId="49" fontId="0" fillId="0" borderId="0" xfId="0" quotePrefix="1" applyNumberFormat="1"/>
    <xf numFmtId="0" fontId="11" fillId="3" borderId="2" xfId="4" applyFont="1" applyAlignment="1">
      <alignment horizontal="center"/>
    </xf>
    <xf numFmtId="0" fontId="0" fillId="3" borderId="2" xfId="4" applyFont="1" applyAlignment="1">
      <alignment horizontal="center"/>
    </xf>
    <xf numFmtId="9" fontId="0" fillId="3" borderId="2" xfId="4" applyNumberFormat="1" applyFont="1" applyAlignment="1">
      <alignment horizontal="center"/>
    </xf>
    <xf numFmtId="0" fontId="0" fillId="0" borderId="0" xfId="0" applyAlignment="1">
      <alignment horizontal="center"/>
    </xf>
    <xf numFmtId="49" fontId="0" fillId="0" borderId="0" xfId="0" applyNumberFormat="1" applyFont="1"/>
    <xf numFmtId="0" fontId="14" fillId="0" borderId="0" xfId="0" applyFont="1"/>
    <xf numFmtId="0" fontId="0" fillId="0" borderId="0" xfId="0" applyAlignment="1">
      <alignment horizontal="center"/>
    </xf>
    <xf numFmtId="0" fontId="15" fillId="0" borderId="0" xfId="0" applyFont="1" applyAlignment="1">
      <alignment horizontal="center"/>
    </xf>
    <xf numFmtId="0" fontId="16" fillId="0" borderId="0" xfId="0" applyFont="1"/>
    <xf numFmtId="0" fontId="11" fillId="0" borderId="0" xfId="0" applyFont="1"/>
    <xf numFmtId="0" fontId="0" fillId="0" borderId="0" xfId="0"/>
    <xf numFmtId="0" fontId="17" fillId="0" borderId="0" xfId="0" applyFont="1" applyAlignment="1">
      <alignment wrapText="1"/>
    </xf>
    <xf numFmtId="0" fontId="0" fillId="0" borderId="0" xfId="0" applyFont="1" applyAlignment="1">
      <alignment wrapText="1"/>
    </xf>
    <xf numFmtId="0" fontId="0" fillId="4" borderId="0" xfId="0" applyFill="1"/>
    <xf numFmtId="0" fontId="0" fillId="5" borderId="0" xfId="0" applyFill="1"/>
    <xf numFmtId="0" fontId="0" fillId="6" borderId="0" xfId="0" applyFill="1"/>
    <xf numFmtId="0" fontId="0" fillId="4" borderId="0" xfId="0" applyFill="1" applyAlignment="1">
      <alignment horizontal="right"/>
    </xf>
    <xf numFmtId="0" fontId="5" fillId="4" borderId="0" xfId="0" applyFont="1" applyFill="1" applyAlignment="1">
      <alignment vertical="top"/>
    </xf>
    <xf numFmtId="0" fontId="4" fillId="4" borderId="0" xfId="0" applyFont="1" applyFill="1" applyAlignment="1">
      <alignment vertical="top" wrapText="1"/>
    </xf>
    <xf numFmtId="0" fontId="7" fillId="4" borderId="0" xfId="0" applyFont="1" applyFill="1" applyAlignment="1">
      <alignment vertical="top" wrapText="1"/>
    </xf>
    <xf numFmtId="49" fontId="0" fillId="4" borderId="0" xfId="0" applyNumberFormat="1" applyFill="1"/>
    <xf numFmtId="49" fontId="0" fillId="4" borderId="0" xfId="0" applyNumberFormat="1" applyFill="1"/>
    <xf numFmtId="0" fontId="0" fillId="0" borderId="0" xfId="0" applyAlignment="1">
      <alignment horizontal="center"/>
    </xf>
  </cellXfs>
  <cellStyles count="6">
    <cellStyle name="Hyperlink" xfId="1" builtinId="8" hidden="1"/>
    <cellStyle name="Hyperlink" xfId="5" builtinId="8" hidden="1"/>
    <cellStyle name="Input" xfId="3" builtinId="20"/>
    <cellStyle name="Normal" xfId="0" builtinId="0"/>
    <cellStyle name="Note" xfId="4" builtinId="10"/>
    <cellStyle name="Percent" xfId="2" builtinId="5"/>
  </cellStyles>
  <dxfs count="7">
    <dxf>
      <fill>
        <patternFill>
          <bgColor rgb="FF00B0F0"/>
        </patternFill>
      </fill>
    </dxf>
    <dxf>
      <fill>
        <patternFill>
          <bgColor rgb="FFFFC000"/>
        </patternFill>
      </fill>
    </dxf>
    <dxf>
      <fill>
        <patternFill>
          <bgColor rgb="FF00B0F0"/>
        </patternFill>
      </fill>
    </dxf>
    <dxf>
      <fill>
        <patternFill>
          <bgColor rgb="FFFFC000"/>
        </patternFill>
      </fill>
    </dxf>
    <dxf>
      <fill>
        <patternFill>
          <bgColor rgb="FF00B0F0"/>
        </patternFill>
      </fill>
    </dxf>
    <dxf>
      <fill>
        <patternFill>
          <bgColor rgb="FFFFC000"/>
        </patternFill>
      </fill>
    </dxf>
    <dxf>
      <fill>
        <patternFill>
          <bgColor theme="5" tint="0.39994506668294322"/>
        </patternFill>
      </fill>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xdr:row>
      <xdr:rowOff>0</xdr:rowOff>
    </xdr:from>
    <xdr:to>
      <xdr:col>0</xdr:col>
      <xdr:colOff>4067743</xdr:colOff>
      <xdr:row>39</xdr:row>
      <xdr:rowOff>9633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381500"/>
          <a:ext cx="4067743" cy="7716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5f2d@" TargetMode="External"/><Relationship Id="rId13" Type="http://schemas.openxmlformats.org/officeDocument/2006/relationships/hyperlink" Target="mailto:4b28f1f2f3b3b3f2d@" TargetMode="External"/><Relationship Id="rId18" Type="http://schemas.openxmlformats.org/officeDocument/2006/relationships/hyperlink" Target="mailto:5b1w@" TargetMode="External"/><Relationship Id="rId3" Type="http://schemas.openxmlformats.org/officeDocument/2006/relationships/hyperlink" Target="mailto:6b29f1f1f3w@" TargetMode="External"/><Relationship Id="rId21" Type="http://schemas.openxmlformats.org/officeDocument/2006/relationships/hyperlink" Target="mailto:4b27b1n@" TargetMode="External"/><Relationship Id="rId7" Type="http://schemas.openxmlformats.org/officeDocument/2006/relationships/hyperlink" Target="mailto:5b1n@" TargetMode="External"/><Relationship Id="rId12" Type="http://schemas.openxmlformats.org/officeDocument/2006/relationships/hyperlink" Target="mailto:5b1n@" TargetMode="External"/><Relationship Id="rId17" Type="http://schemas.openxmlformats.org/officeDocument/2006/relationships/hyperlink" Target="mailto:4f2d@" TargetMode="External"/><Relationship Id="rId25" Type="http://schemas.openxmlformats.org/officeDocument/2006/relationships/printerSettings" Target="../printerSettings/printerSettings1.bin"/><Relationship Id="rId2" Type="http://schemas.openxmlformats.org/officeDocument/2006/relationships/hyperlink" Target="mailto:4b2d@" TargetMode="External"/><Relationship Id="rId16" Type="http://schemas.openxmlformats.org/officeDocument/2006/relationships/hyperlink" Target="mailto:4b38f3b3b3f3b2f1f2f1f3b3s2j1x@" TargetMode="External"/><Relationship Id="rId20" Type="http://schemas.openxmlformats.org/officeDocument/2006/relationships/hyperlink" Target="mailto:4f29f3b2f2b3f1n@" TargetMode="External"/><Relationship Id="rId1" Type="http://schemas.openxmlformats.org/officeDocument/2006/relationships/hyperlink" Target="mailto:5b29f2b2b2f1f3b3b1w@" TargetMode="External"/><Relationship Id="rId6" Type="http://schemas.openxmlformats.org/officeDocument/2006/relationships/hyperlink" Target="mailto:5b29f2b3b3f2f3b3b2f1f3b3b3b1n@" TargetMode="External"/><Relationship Id="rId11" Type="http://schemas.openxmlformats.org/officeDocument/2006/relationships/hyperlink" Target="mailto:5f27f3b3b3b3b2d@" TargetMode="External"/><Relationship Id="rId24" Type="http://schemas.openxmlformats.org/officeDocument/2006/relationships/hyperlink" Target="mailto:6r38b2b3b3f1f2f3w@" TargetMode="External"/><Relationship Id="rId5" Type="http://schemas.openxmlformats.org/officeDocument/2006/relationships/hyperlink" Target="mailto:4f29b3b3f1w@" TargetMode="External"/><Relationship Id="rId15" Type="http://schemas.openxmlformats.org/officeDocument/2006/relationships/hyperlink" Target="mailto:4b27b2n@" TargetMode="External"/><Relationship Id="rId23" Type="http://schemas.openxmlformats.org/officeDocument/2006/relationships/hyperlink" Target="mailto:6b37b3b3b2b3b1f2f3d@" TargetMode="External"/><Relationship Id="rId10" Type="http://schemas.openxmlformats.org/officeDocument/2006/relationships/hyperlink" Target="mailto:5b2n@" TargetMode="External"/><Relationship Id="rId19" Type="http://schemas.openxmlformats.org/officeDocument/2006/relationships/hyperlink" Target="mailto:4s38f1f1d@" TargetMode="External"/><Relationship Id="rId4" Type="http://schemas.openxmlformats.org/officeDocument/2006/relationships/hyperlink" Target="mailto:c5f39b3f3b3b2b1w@" TargetMode="External"/><Relationship Id="rId9" Type="http://schemas.openxmlformats.org/officeDocument/2006/relationships/hyperlink" Target="mailto:5b28b2n@" TargetMode="External"/><Relationship Id="rId14" Type="http://schemas.openxmlformats.org/officeDocument/2006/relationships/hyperlink" Target="mailto:4b38b3w@" TargetMode="External"/><Relationship Id="rId22" Type="http://schemas.openxmlformats.org/officeDocument/2006/relationships/hyperlink" Target="mailto:4f29b2f3b3b3f1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mailto:5f2f1f1v2n@%20=%20body%20serve,%20followed%20by%20the%20rally%20described%20abov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505"/>
  <sheetViews>
    <sheetView workbookViewId="0">
      <selection activeCell="N18" sqref="N18"/>
    </sheetView>
  </sheetViews>
  <sheetFormatPr defaultRowHeight="15" x14ac:dyDescent="0.25"/>
  <cols>
    <col min="1" max="1" width="11.140625" customWidth="1"/>
    <col min="2" max="3" width="5.28515625" customWidth="1"/>
    <col min="4" max="5" width="5.140625" customWidth="1"/>
    <col min="6" max="7" width="6.7109375" customWidth="1"/>
    <col min="8" max="8" width="6.28515625" hidden="1" customWidth="1"/>
    <col min="9" max="12" width="5.42578125" hidden="1" customWidth="1"/>
    <col min="13" max="13" width="11.7109375" customWidth="1"/>
    <col min="14" max="14" width="25.42578125" customWidth="1"/>
    <col min="15" max="15" width="30.85546875" customWidth="1"/>
    <col min="16" max="16" width="43.42578125" customWidth="1"/>
    <col min="17" max="20" width="9.140625" hidden="1" customWidth="1"/>
    <col min="21" max="21" width="9.85546875" hidden="1" customWidth="1"/>
    <col min="22" max="26" width="9.140625" hidden="1" customWidth="1"/>
    <col min="27" max="27" width="5.140625" hidden="1" customWidth="1"/>
    <col min="28" max="28" width="4.85546875" hidden="1" customWidth="1"/>
    <col min="29" max="29" width="37.7109375" style="3" hidden="1" customWidth="1"/>
    <col min="30" max="30" width="9.7109375" hidden="1" customWidth="1"/>
    <col min="31" max="31" width="6.140625" hidden="1" customWidth="1"/>
    <col min="32" max="32" width="6.7109375" hidden="1" customWidth="1"/>
    <col min="33" max="33" width="6.42578125" hidden="1" customWidth="1"/>
    <col min="34" max="34" width="6" hidden="1" customWidth="1"/>
    <col min="35" max="35" width="8.5703125" hidden="1" customWidth="1"/>
    <col min="36" max="36" width="9.28515625" hidden="1" customWidth="1"/>
    <col min="37" max="37" width="9.140625" hidden="1" customWidth="1"/>
    <col min="38" max="38" width="17.7109375" hidden="1" customWidth="1"/>
    <col min="39" max="39" width="4" hidden="1" customWidth="1"/>
    <col min="40" max="40" width="6.85546875" hidden="1" customWidth="1"/>
    <col min="41" max="41" width="6.42578125" hidden="1" customWidth="1"/>
    <col min="43" max="43" width="6.5703125" hidden="1" customWidth="1"/>
    <col min="44" max="44" width="6.42578125" hidden="1" customWidth="1"/>
    <col min="45" max="45" width="6" hidden="1" customWidth="1"/>
    <col min="46" max="47" width="6.140625" hidden="1" customWidth="1"/>
    <col min="48" max="48" width="5.85546875" hidden="1" customWidth="1"/>
    <col min="49" max="50" width="9.140625" hidden="1" customWidth="1"/>
    <col min="52" max="52" width="3.42578125" hidden="1" customWidth="1"/>
    <col min="53" max="58" width="9.140625" hidden="1" customWidth="1"/>
  </cols>
  <sheetData>
    <row r="1" spans="1:46" x14ac:dyDescent="0.25">
      <c r="A1" s="32" t="s">
        <v>511</v>
      </c>
      <c r="B1" s="31"/>
      <c r="C1" s="23" t="s">
        <v>512</v>
      </c>
      <c r="I1" t="str">
        <f>LEFT(B1,1)&amp;IF(ISERROR(FIND(" ",B1,1)),"",MID(B1,FIND(" ",B1,1)+1,1))&amp;IF(ISERROR(FIND(" ",B1,FIND(" ",B1,1)+1)),"",MID(B1,FIND(" ",B1,FIND(" ",B1,1)+1)+1,1))</f>
        <v/>
      </c>
      <c r="N1" s="22" t="s">
        <v>515</v>
      </c>
    </row>
    <row r="2" spans="1:46" x14ac:dyDescent="0.25">
      <c r="A2" s="33" t="s">
        <v>11</v>
      </c>
      <c r="B2" s="31"/>
      <c r="C2" s="23" t="s">
        <v>256</v>
      </c>
      <c r="I2" t="str">
        <f>LEFT(B2,1)&amp;IF(ISERROR(FIND(" ",B2,1)),"",MID(B2,FIND(" ",B2,1)+1,1))&amp;IF(ISERROR(FIND(" ",B2,FIND(" ",B2,1)+1)),"",MID(B2,FIND(" ",B2,FIND(" ",B2,1)+1)+1,1))</f>
        <v/>
      </c>
      <c r="N2" s="22" t="s">
        <v>453</v>
      </c>
    </row>
    <row r="3" spans="1:46" x14ac:dyDescent="0.25">
      <c r="A3" t="s">
        <v>243</v>
      </c>
      <c r="B3" s="31"/>
      <c r="C3" s="23" t="s">
        <v>257</v>
      </c>
      <c r="N3" s="22"/>
    </row>
    <row r="4" spans="1:46" x14ac:dyDescent="0.25">
      <c r="A4" t="s">
        <v>244</v>
      </c>
      <c r="B4" s="31"/>
      <c r="C4" s="23" t="s">
        <v>257</v>
      </c>
      <c r="N4" s="22" t="s">
        <v>499</v>
      </c>
    </row>
    <row r="5" spans="1:46" x14ac:dyDescent="0.25">
      <c r="A5" t="s">
        <v>254</v>
      </c>
      <c r="B5" s="31"/>
      <c r="C5" s="23" t="s">
        <v>255</v>
      </c>
      <c r="N5" s="22"/>
    </row>
    <row r="6" spans="1:46" ht="15.75" customHeight="1" x14ac:dyDescent="0.25">
      <c r="A6" t="s">
        <v>147</v>
      </c>
      <c r="B6" s="39"/>
      <c r="C6" s="23" t="s">
        <v>258</v>
      </c>
      <c r="N6" s="22" t="s">
        <v>159</v>
      </c>
    </row>
    <row r="7" spans="1:46" ht="15.75" customHeight="1" x14ac:dyDescent="0.25">
      <c r="A7" t="s">
        <v>148</v>
      </c>
      <c r="B7" s="31"/>
      <c r="C7" s="23" t="s">
        <v>265</v>
      </c>
      <c r="N7" s="22" t="s">
        <v>260</v>
      </c>
    </row>
    <row r="8" spans="1:46" ht="15.75" customHeight="1" x14ac:dyDescent="0.25">
      <c r="A8" t="s">
        <v>233</v>
      </c>
      <c r="B8" s="31"/>
      <c r="C8" s="23" t="s">
        <v>311</v>
      </c>
      <c r="N8" s="22"/>
    </row>
    <row r="9" spans="1:46" ht="15.75" customHeight="1" x14ac:dyDescent="0.25">
      <c r="A9" t="s">
        <v>149</v>
      </c>
      <c r="B9" s="31"/>
      <c r="C9" s="23" t="s">
        <v>312</v>
      </c>
      <c r="N9" s="22" t="s">
        <v>492</v>
      </c>
    </row>
    <row r="10" spans="1:46" ht="15.75" customHeight="1" x14ac:dyDescent="0.25">
      <c r="A10" t="s">
        <v>150</v>
      </c>
      <c r="B10" s="31"/>
      <c r="C10" s="23" t="s">
        <v>266</v>
      </c>
      <c r="N10" s="22" t="s">
        <v>454</v>
      </c>
    </row>
    <row r="11" spans="1:46" ht="15.75" customHeight="1" x14ac:dyDescent="0.25">
      <c r="A11" t="s">
        <v>151</v>
      </c>
      <c r="B11" s="31"/>
      <c r="C11" s="23" t="s">
        <v>267</v>
      </c>
      <c r="N11" s="3"/>
    </row>
    <row r="12" spans="1:46" ht="15.75" customHeight="1" x14ac:dyDescent="0.25">
      <c r="A12" t="s">
        <v>152</v>
      </c>
      <c r="B12" s="31"/>
      <c r="C12" s="23" t="s">
        <v>481</v>
      </c>
      <c r="N12" s="22" t="s">
        <v>305</v>
      </c>
    </row>
    <row r="13" spans="1:46" ht="15.75" customHeight="1" x14ac:dyDescent="0.25">
      <c r="A13" t="s">
        <v>153</v>
      </c>
      <c r="B13" s="34">
        <v>3</v>
      </c>
      <c r="C13" s="23" t="s">
        <v>275</v>
      </c>
      <c r="N13" s="3"/>
    </row>
    <row r="14" spans="1:46" ht="15.75" customHeight="1" x14ac:dyDescent="0.25">
      <c r="A14" t="s">
        <v>154</v>
      </c>
      <c r="B14" s="34">
        <v>1</v>
      </c>
      <c r="C14" s="23" t="s">
        <v>491</v>
      </c>
      <c r="I14">
        <f>IF(B14="W",8,6)</f>
        <v>6</v>
      </c>
      <c r="J14">
        <f>I14+1</f>
        <v>7</v>
      </c>
      <c r="N14" s="3"/>
      <c r="AD14" t="e">
        <f t="array" ref="AD14">SUM(IF(AD18:AD21,1,0))</f>
        <v>#VALUE!</v>
      </c>
    </row>
    <row r="15" spans="1:46" ht="15.75" customHeight="1" x14ac:dyDescent="0.25">
      <c r="A15" t="s">
        <v>242</v>
      </c>
      <c r="B15" s="31"/>
      <c r="C15" s="23" t="s">
        <v>268</v>
      </c>
      <c r="N15" s="3"/>
      <c r="AD15">
        <f>COUNTIFS(MATCH!AD18:AD500, "=TRUE", MATCH!AN18:AN500, "=2")</f>
        <v>0</v>
      </c>
    </row>
    <row r="16" spans="1:46" x14ac:dyDescent="0.25">
      <c r="AT16" t="str">
        <f>IF(AN16="","",IF(AR16=7,1,IF(AS16=7,2,IF(AND(AR16=6,AS16&lt;5),1,IF(AND(AS16=6,AR16&lt;5),2,0)))))</f>
        <v/>
      </c>
    </row>
    <row r="17" spans="1:58" x14ac:dyDescent="0.25">
      <c r="A17" t="s">
        <v>0</v>
      </c>
      <c r="B17" s="32" t="s">
        <v>1</v>
      </c>
      <c r="C17" s="33" t="s">
        <v>2</v>
      </c>
      <c r="D17" s="32" t="s">
        <v>3</v>
      </c>
      <c r="E17" s="33" t="s">
        <v>4</v>
      </c>
      <c r="F17" t="s">
        <v>26</v>
      </c>
      <c r="G17" t="s">
        <v>483</v>
      </c>
      <c r="H17" t="s">
        <v>336</v>
      </c>
      <c r="I17" t="s">
        <v>25</v>
      </c>
      <c r="J17" t="s">
        <v>47</v>
      </c>
      <c r="K17" t="s">
        <v>23</v>
      </c>
      <c r="L17" t="s">
        <v>24</v>
      </c>
      <c r="M17" t="s">
        <v>6</v>
      </c>
      <c r="N17" t="s">
        <v>313</v>
      </c>
      <c r="O17" t="s">
        <v>314</v>
      </c>
      <c r="P17" t="s">
        <v>145</v>
      </c>
      <c r="Q17" t="s">
        <v>250</v>
      </c>
      <c r="R17" t="s">
        <v>251</v>
      </c>
      <c r="S17" t="s">
        <v>342</v>
      </c>
      <c r="T17" t="s">
        <v>343</v>
      </c>
      <c r="U17" t="s">
        <v>344</v>
      </c>
      <c r="V17" t="s">
        <v>345</v>
      </c>
      <c r="W17" t="s">
        <v>12</v>
      </c>
      <c r="X17" t="s">
        <v>245</v>
      </c>
      <c r="Y17" t="s">
        <v>315</v>
      </c>
      <c r="Z17" t="s">
        <v>316</v>
      </c>
      <c r="AA17" t="s">
        <v>13</v>
      </c>
      <c r="AB17" t="s">
        <v>14</v>
      </c>
      <c r="AC17" s="3" t="s">
        <v>5</v>
      </c>
      <c r="AD17" t="s">
        <v>18</v>
      </c>
      <c r="AE17" t="s">
        <v>15</v>
      </c>
      <c r="AF17" t="s">
        <v>19</v>
      </c>
      <c r="AG17" t="s">
        <v>16</v>
      </c>
      <c r="AH17" t="s">
        <v>17</v>
      </c>
      <c r="AI17" t="s">
        <v>144</v>
      </c>
      <c r="AJ17" t="s">
        <v>20</v>
      </c>
      <c r="AK17" t="s">
        <v>21</v>
      </c>
      <c r="AL17" t="s">
        <v>22</v>
      </c>
      <c r="AM17" t="s">
        <v>156</v>
      </c>
      <c r="AN17" t="s">
        <v>8</v>
      </c>
      <c r="AO17" t="s">
        <v>46</v>
      </c>
      <c r="AP17" t="s">
        <v>155</v>
      </c>
      <c r="AQ17" t="s">
        <v>10</v>
      </c>
      <c r="AR17" t="s">
        <v>3</v>
      </c>
      <c r="AS17" t="s">
        <v>4</v>
      </c>
      <c r="AT17" t="s">
        <v>9</v>
      </c>
      <c r="AU17" t="s">
        <v>1</v>
      </c>
      <c r="AV17" t="s">
        <v>2</v>
      </c>
      <c r="AW17" t="s">
        <v>146</v>
      </c>
      <c r="AX17" t="s">
        <v>143</v>
      </c>
      <c r="AY17" t="s">
        <v>326</v>
      </c>
      <c r="BE17" t="s">
        <v>7</v>
      </c>
      <c r="BF17" t="s">
        <v>482</v>
      </c>
    </row>
    <row r="18" spans="1:58" ht="15.75" x14ac:dyDescent="0.3">
      <c r="A18">
        <v>1</v>
      </c>
      <c r="B18">
        <v>0</v>
      </c>
      <c r="C18">
        <v>0</v>
      </c>
      <c r="D18">
        <v>0</v>
      </c>
      <c r="E18">
        <v>0</v>
      </c>
      <c r="F18" t="s">
        <v>27</v>
      </c>
      <c r="G18" t="str">
        <f>IF(BE18="","",BE18&amp;" ("&amp;BF18&amp;")")</f>
        <v>1 (1)</v>
      </c>
      <c r="H18">
        <f t="shared" ref="H18:H81" si="0">IF(A18="","",IF(OR(B$14=1,B$14="S",AND(B$14&lt;&gt;"V",(B18+C18+1)&lt;B$13)),1,0))</f>
        <v>1</v>
      </c>
      <c r="I18">
        <f t="shared" ref="I18:I81" si="1">IF(A18="","",IF(AND(D18=$I$14,E18=$I$14,H18=1),1,IF(AND(B$14="S",(B18+C18+1)=B$13),"S",0)))</f>
        <v>0</v>
      </c>
      <c r="J18" t="str">
        <f t="shared" ref="J18:J81" si="2">IF(OR(I18=1,I18="S"),IF(F18="0-0",1,J17+1),"")</f>
        <v/>
      </c>
      <c r="K18">
        <f>IF(A18="","",IF(OR(I18=1,I18="S"),IF(VLOOKUP(J18,Tables!E$1:F$50,2,FALSE)=1,IF(MOD(BE18,2)=1,1,2),IF(MOD(BE18,2)=1,2,1)),IF(MOD(BE18,2)=1,1,2)))</f>
        <v>1</v>
      </c>
      <c r="L18">
        <f t="shared" ref="L18:L49" si="3">IF(A18="","",IF(K18=1,2,1))</f>
        <v>2</v>
      </c>
      <c r="M18" s="1" t="str">
        <f t="shared" ref="M18:M81" si="4">IF(A18="","",IF(K18=1,I$1,I$2))</f>
        <v/>
      </c>
      <c r="N18" s="38"/>
      <c r="O18" s="39"/>
      <c r="P18" s="39"/>
      <c r="Q18" s="4" t="str">
        <f t="shared" ref="Q18:Q82" si="5">IF(N18="","",SUBSTITUTE(N18, "c", ""))</f>
        <v/>
      </c>
      <c r="R18" s="4" t="str">
        <f>SUBSTITUTE(O18, "c", "")</f>
        <v/>
      </c>
      <c r="S18" s="4" t="str">
        <f>IF(N18="","",IF(MID(Q18,2,1)="+",1,0))</f>
        <v/>
      </c>
      <c r="T18" s="4" t="str">
        <f>IF(O18="","",IF(MID(R18,2,1)="+",1,0))</f>
        <v/>
      </c>
      <c r="U18" s="4" t="str">
        <f>IF(N18="","",IF(S18=1,SUBSTITUTE(Q18, "+", "",1),Q18))</f>
        <v/>
      </c>
      <c r="V18" s="4" t="str">
        <f>IF(T18=1,SUBSTITUTE(R18, "+", "",1),R18)</f>
        <v/>
      </c>
      <c r="W18" t="str">
        <f>IF(N18="","",IF(LEN(N18)=1,0,IF(ISERROR(FIND(MID(U18,2,1),"wdnxge!VPQRS"))=TRUE,1,0)))</f>
        <v/>
      </c>
      <c r="X18" t="str">
        <f>IF(O18="","",IF(ISERROR(FIND(MID(V18,2,1),"wdnxge!VPQRS"))=TRUE,1,0))</f>
        <v/>
      </c>
      <c r="Y18" t="str">
        <f>IF(N18="","",IF(W18=0,0,IF(LEN(U18)&gt;2,1,0)))</f>
        <v/>
      </c>
      <c r="Z18" t="str">
        <f>IF(N18="","",IF(X18=0,0,IF(LEN(V18)&gt;2,1,0)))</f>
        <v/>
      </c>
      <c r="AA18" s="4" t="str">
        <f>IF(N18="","",IF(Y18=0,Q18,LEFT(U18,1)))</f>
        <v/>
      </c>
      <c r="AB18" s="4" t="str">
        <f>IF(N18="","",IF(Z18=0,V18,LEFT(V18,1)))</f>
        <v/>
      </c>
      <c r="AC18" s="5" t="str">
        <f>IF(N18="","",IF(Y18=1,RIGHT(U18,(LEN(U18)-1)),IF(Z18=1,RIGHT(V18,(LEN(V18)-1)),"")))</f>
        <v/>
      </c>
      <c r="AD18" t="str">
        <f>IF(AA18="","",OR(IF(ISERR(FIND("*",AA18)),FALSE,TRUE), IF(ISERR(FIND("*",AB18)),FALSE,TRUE)))</f>
        <v/>
      </c>
      <c r="AE18" t="str">
        <f>IF(AA18="","",OR(IF(ISERR(FIND("#",AA18)),FALSE,TRUE), IF(ISERR(FIND("#",AB18)),FALSE,TRUE)))</f>
        <v/>
      </c>
      <c r="AF18" s="2" t="str">
        <f>IF(AA18="","",IF(ISERR(FIND("*",AC18)),FALSE,TRUE))</f>
        <v/>
      </c>
      <c r="AG18" t="str">
        <f>IF(AA18="","",IF(ISERR(FIND("#",AC18)),FALSE,TRUE))</f>
        <v/>
      </c>
      <c r="AH18" t="str">
        <f>IF(AA18="","",IF(ISERR(FIND("@",AC18)),FALSE,TRUE))</f>
        <v/>
      </c>
      <c r="AI18" t="str">
        <f t="shared" ref="AI18:AI81" si="6">IF(N18="","",IF(AND(W18=0,X18=0),TRUE,FALSE))</f>
        <v/>
      </c>
      <c r="AJ18" t="str">
        <f>SUBSTITUTE(SUBSTITUTE(SUBSTITUTE(SUBSTITUTE(SUBSTITUTE(SUBSTITUTE(SUBSTITUTE(SUBSTITUTE(AC18, "-", ""), "=", ""), "@", ""), "#", ""), "*", ""), ";", ""), "+", ""), "^", "")</f>
        <v/>
      </c>
      <c r="AK18" t="str">
        <f>SUBSTITUTE(SUBSTITUTE(SUBSTITUTE(SUBSTITUTE(SUBSTITUTE(SUBSTITUTE(AJ18, "d", ""), "w", ""), "x", ""), "e", ""), "n", ""), "!", "")</f>
        <v/>
      </c>
      <c r="AL18" t="str">
        <f>SUBSTITUTE(SUBSTITUTE(SUBSTITUTE(SUBSTITUTE(SUBSTITUTE(SUBSTITUTE(AK18, "1", ""), "2", ""), "3", ""), "7", ""), "8", ""), "9", "")</f>
        <v/>
      </c>
      <c r="AM18" t="str">
        <f t="shared" ref="AM18:AM81" si="7">IF(N18="","",LEN(AL18))</f>
        <v/>
      </c>
      <c r="AN18" t="str">
        <f t="shared" ref="AN18:AN81" si="8">IF(OR(N18="P",N18="R"),L18,IF(OR(N18="Q",N18="S"),K18,IF(AND(AC18="",OR(AD18=FALSE,AD18=""),OR(AE18=FALSE,AE18=""),OR(AI18=FALSE,AI18="")),"",IF(OR(AD18=TRUE,AE18=TRUE,AND((MOD(AM18,2)=0),AF18=TRUE),AND((MOD(AM18,2)=1),OR(AG18=TRUE,AH18=TRUE))),K18,L18))))</f>
        <v/>
      </c>
      <c r="AO18" t="str">
        <f t="shared" ref="AO18:AO81" si="9">IF(AN18="","",IF(AN18=K18,1,0))</f>
        <v/>
      </c>
      <c r="AP18" t="str">
        <f>IF(AN18="","",IF(I18=0,IF(AO18=1,VLOOKUP(F18,Tables!A$1:C$18,2,FALSE),VLOOKUP(F18,Tables!A$1:C$18,3,FALSE)),IF(I18=1, IF(AO18=1,VLOOKUP(F18,Tables!H$1:J$95,2,FALSE),VLOOKUP(F18,Tables!H$1:J$95,3,FALSE)),IF(AO18=1,VLOOKUP(F18,Tables!Q$1:S$137,2,FALSE),VLOOKUP(F18,Tables!Q$1:S$137,3,FALSE)))))</f>
        <v/>
      </c>
      <c r="AQ18" t="str">
        <f>IF(AN18="","",IF(AP18="GM",AN18,0))</f>
        <v/>
      </c>
      <c r="AR18" t="str">
        <f t="shared" ref="AR18:AR81" si="10">IF(AN18="","",IF(AQ18=1,D18+1,D18))</f>
        <v/>
      </c>
      <c r="AS18" t="str">
        <f t="shared" ref="AS18:AS81" si="11">IF(AN18="","",IF(AQ18=2,E18+1,E18))</f>
        <v/>
      </c>
      <c r="AT18" t="str">
        <f t="shared" ref="AT18:AT68" si="12">IF(AN18="","",IF(AND(AR18&gt;5,(AR18-AS18)&gt;1),1,IF(AND(AS18&gt;5,(AS18-AR18)&gt;1),2,IF(AND(H18=1,AR18=$J$14),1,IF(AND(H18=1,AS18=$J$14),2,IF(AND(I18="S",AR18=1),1,IF(AND(I18="S",AS18=1),2,0)))))))</f>
        <v/>
      </c>
      <c r="AU18" t="str">
        <f t="shared" ref="AU18:AU81" si="13">IF(AN18="","",IF(AT18=1,B18+1,B18))</f>
        <v/>
      </c>
      <c r="AV18" t="str">
        <f t="shared" ref="AV18:AV81" si="14">IF(AN18="","",IF(AT18=2,C18+1,C18))</f>
        <v/>
      </c>
      <c r="AW18" t="str">
        <f>IF(J18="","",IF(AND(OR(I18=1,I18="S"),MOD(J18,2)=1,NOT(AP18="GM")),1,""))</f>
        <v/>
      </c>
      <c r="AX18" t="str">
        <f>IF(AW18=1,CONCATENATE(RIGHT(AP18,(LEN(AP18)-FIND("-",AP18))),"-",LEFT(AP18,FIND("-",AP18)-1)),"")</f>
        <v/>
      </c>
      <c r="AY18" t="str">
        <f>IF(AA18="","",IF(OR(RIGHT(AC18,1)="@",RIGHT(AC18,1)="#"),AM18,IF(AI18=TRUE,0,AM18+1)))</f>
        <v/>
      </c>
      <c r="BA18" t="str">
        <f t="shared" ref="BA18:BA81" si="15">IF(AA18="","",SUM(B18,C18,1))</f>
        <v/>
      </c>
      <c r="BB18" t="str">
        <f t="shared" ref="BB18:BB81" si="16">IF(AA18="","","SET "&amp;BA18&amp;": "&amp;D18&amp;"-"&amp;E18&amp;", "&amp;F18)</f>
        <v/>
      </c>
      <c r="BC18" t="str">
        <f t="shared" ref="BC18:BC81" si="17">IF(AA18="","",IF(AT18&gt;0,(AU18+AV18),IF(AND(NOT(D19=""),D20=""),AU18+AV18+1,"")))</f>
        <v/>
      </c>
      <c r="BD18" t="str">
        <f t="shared" ref="BD18:BD45" si="18">IF(NOT(BC18=""),AR18&amp;"-"&amp;AS18,"")</f>
        <v/>
      </c>
      <c r="BE18">
        <v>1</v>
      </c>
      <c r="BF18">
        <v>1</v>
      </c>
    </row>
    <row r="19" spans="1:58" ht="15.75" x14ac:dyDescent="0.3">
      <c r="A19" t="str">
        <f t="shared" ref="A19:A82" si="19">IF(AN18="","",A18+1)</f>
        <v/>
      </c>
      <c r="B19" t="str">
        <f t="shared" ref="B19:B82" si="20">IF(A19="","",AU18)</f>
        <v/>
      </c>
      <c r="C19" t="str">
        <f t="shared" ref="C19:C82" si="21">IF(A19="","",AV18)</f>
        <v/>
      </c>
      <c r="D19" t="str">
        <f t="shared" ref="D19:D82" si="22">IF(A19="","",IF(AT18=0,AR18,0))</f>
        <v/>
      </c>
      <c r="E19" t="str">
        <f t="shared" ref="E19:E82" si="23">IF(A19="","",IF(AT18=0,AS18,0))</f>
        <v/>
      </c>
      <c r="F19" t="str">
        <f t="shared" ref="F19:F82" si="24">IF(A19="","",IF(AW18=1,AX18,IF(AP18="GM","0-0",AP18)))</f>
        <v/>
      </c>
      <c r="G19" t="str">
        <f t="shared" ref="G19:G82" si="25">IF(BE19="","",BE19&amp;" ("&amp;BF19&amp;")")</f>
        <v/>
      </c>
      <c r="H19" t="str">
        <f t="shared" si="0"/>
        <v/>
      </c>
      <c r="I19" t="str">
        <f t="shared" si="1"/>
        <v/>
      </c>
      <c r="J19" t="str">
        <f t="shared" si="2"/>
        <v/>
      </c>
      <c r="K19" t="str">
        <f>IF(A19="","",IF(OR(I19=1,I19="S"),IF(VLOOKUP(J19,Tables!E$1:F$50,2,FALSE)=1,IF(MOD(BE19,2)=1,1,2),IF(MOD(BE19,2)=1,2,1)),IF(MOD(BE19,2)=1,1,2)))</f>
        <v/>
      </c>
      <c r="L19" t="str">
        <f t="shared" si="3"/>
        <v/>
      </c>
      <c r="M19" s="1" t="str">
        <f t="shared" si="4"/>
        <v/>
      </c>
      <c r="N19" s="39"/>
      <c r="O19" s="39"/>
      <c r="P19" s="39"/>
      <c r="Q19" s="4" t="str">
        <f t="shared" si="5"/>
        <v/>
      </c>
      <c r="R19" s="4" t="str">
        <f t="shared" ref="R19:R82" si="26">SUBSTITUTE(O19, "c", "")</f>
        <v/>
      </c>
      <c r="S19" s="4" t="str">
        <f t="shared" ref="S19:S82" si="27">IF(N19="","",IF(MID(Q19,2,1)="+",1,0))</f>
        <v/>
      </c>
      <c r="T19" s="4" t="str">
        <f>IF(O19="","",IF(MID(R19,2,1)="+",1,0))</f>
        <v/>
      </c>
      <c r="U19" s="4" t="str">
        <f t="shared" ref="U19:U82" si="28">IF(N19="","",IF(S19=1,SUBSTITUTE(Q19, "+", "",1),Q19))</f>
        <v/>
      </c>
      <c r="V19" s="4" t="str">
        <f t="shared" ref="V19:V82" si="29">IF(T19=1,SUBSTITUTE(R19, "+", "",1),R19)</f>
        <v/>
      </c>
      <c r="W19" t="str">
        <f t="shared" ref="W19:W82" si="30">IF(N19="","",IF(LEN(N19)=1,0,IF(ISERROR(FIND(MID(U19,2,1),"wdnxge!VPQRS"))=TRUE,1,0)))</f>
        <v/>
      </c>
      <c r="X19" t="str">
        <f t="shared" ref="X19:X82" si="31">IF(O19="","",IF(ISERROR(FIND(MID(V19,2,1),"wdnxge!VPQRS"))=TRUE,1,0))</f>
        <v/>
      </c>
      <c r="Y19" t="str">
        <f t="shared" ref="Y19:Y82" si="32">IF(N19="","",IF(W19=0,0,IF(LEN(U19)&gt;2,1,0)))</f>
        <v/>
      </c>
      <c r="Z19" t="str">
        <f t="shared" ref="Z19:Z82" si="33">IF(N19="","",IF(X19=0,0,IF(LEN(V19)&gt;2,1,0)))</f>
        <v/>
      </c>
      <c r="AA19" s="4" t="str">
        <f t="shared" ref="AA19:AA82" si="34">IF(N19="","",IF(Y19=0,Q19,LEFT(U19,1)))</f>
        <v/>
      </c>
      <c r="AB19" s="4" t="str">
        <f t="shared" ref="AB19:AB82" si="35">IF(N19="","",IF(Z19=0,V19,LEFT(V19,1)))</f>
        <v/>
      </c>
      <c r="AC19" s="5" t="str">
        <f t="shared" ref="AC19:AC82" si="36">IF(N19="","",IF(Y19=1,RIGHT(U19,(LEN(U19)-1)),IF(Z19=1,RIGHT(V19,(LEN(V19)-1)),"")))</f>
        <v/>
      </c>
      <c r="AD19" t="str">
        <f t="shared" ref="AD19:AD82" si="37">IF(AA19="","",OR(IF(ISERR(FIND("*",AA19)),FALSE,TRUE), IF(ISERR(FIND("*",AB19)),FALSE,TRUE)))</f>
        <v/>
      </c>
      <c r="AE19" t="str">
        <f t="shared" ref="AE19:AE82" si="38">IF(AA19="","",OR(IF(ISERR(FIND("#",AA19)),FALSE,TRUE), IF(ISERR(FIND("#",AB19)),FALSE,TRUE)))</f>
        <v/>
      </c>
      <c r="AF19" s="2" t="str">
        <f t="shared" ref="AF19:AF82" si="39">IF(AA19="","",IF(ISERR(FIND("*",AC19)),FALSE,TRUE))</f>
        <v/>
      </c>
      <c r="AG19" t="str">
        <f t="shared" ref="AG19:AG82" si="40">IF(AA19="","",IF(ISERR(FIND("#",AC19)),FALSE,TRUE))</f>
        <v/>
      </c>
      <c r="AH19" t="str">
        <f t="shared" ref="AH19:AH82" si="41">IF(AA19="","",IF(ISERR(FIND("@",AC19)),FALSE,TRUE))</f>
        <v/>
      </c>
      <c r="AI19" t="str">
        <f t="shared" si="6"/>
        <v/>
      </c>
      <c r="AJ19" s="28" t="str">
        <f t="shared" ref="AJ19:AJ82" si="42">SUBSTITUTE(SUBSTITUTE(SUBSTITUTE(SUBSTITUTE(SUBSTITUTE(SUBSTITUTE(SUBSTITUTE(SUBSTITUTE(AC19, "-", ""), "=", ""), "@", ""), "#", ""), "*", ""), ";", ""), "+", ""), "^", "")</f>
        <v/>
      </c>
      <c r="AK19" t="str">
        <f t="shared" ref="AK19:AK82" si="43">SUBSTITUTE(SUBSTITUTE(SUBSTITUTE(SUBSTITUTE(SUBSTITUTE(SUBSTITUTE(AJ19, "d", ""), "w", ""), "x", ""), "e", ""), "n", ""), "!", "")</f>
        <v/>
      </c>
      <c r="AL19" t="str">
        <f t="shared" ref="AL19:AL82" si="44">SUBSTITUTE(SUBSTITUTE(SUBSTITUTE(SUBSTITUTE(SUBSTITUTE(SUBSTITUTE(AK19, "1", ""), "2", ""), "3", ""), "7", ""), "8", ""), "9", "")</f>
        <v/>
      </c>
      <c r="AM19" t="str">
        <f t="shared" si="7"/>
        <v/>
      </c>
      <c r="AN19" t="str">
        <f t="shared" si="8"/>
        <v/>
      </c>
      <c r="AO19" t="str">
        <f t="shared" si="9"/>
        <v/>
      </c>
      <c r="AP19" t="str">
        <f>IF(AN19="","",IF(I19=0,IF(AO19=1,VLOOKUP(F19,Tables!A$1:C$18,2,FALSE),VLOOKUP(F19,Tables!A$1:C$18,3,FALSE)),IF(I19=1, IF(AO19=1,VLOOKUP(F19,Tables!H$1:J$95,2,FALSE),VLOOKUP(F19,Tables!H$1:J$95,3,FALSE)),IF(AO19=1,VLOOKUP(F19,Tables!Q$1:S$137,2,FALSE),VLOOKUP(F19,Tables!Q$1:S$137,3,FALSE)))))</f>
        <v/>
      </c>
      <c r="AQ19" t="str">
        <f t="shared" ref="AQ19:AQ82" si="45">IF(AN19="","",IF(AP19="GM",AN19,0))</f>
        <v/>
      </c>
      <c r="AR19" t="str">
        <f t="shared" si="10"/>
        <v/>
      </c>
      <c r="AS19" t="str">
        <f t="shared" si="11"/>
        <v/>
      </c>
      <c r="AT19" t="str">
        <f t="shared" si="12"/>
        <v/>
      </c>
      <c r="AU19" t="str">
        <f t="shared" si="13"/>
        <v/>
      </c>
      <c r="AV19" t="str">
        <f t="shared" si="14"/>
        <v/>
      </c>
      <c r="AW19" t="str">
        <f t="shared" ref="AW19:AW82" si="46">IF(J19="","",IF(AND(OR(I19=1,I19="S"),MOD(J19,2)=1,NOT(AP19="GM")),1,""))</f>
        <v/>
      </c>
      <c r="AX19" t="str">
        <f t="shared" ref="AX19:AX82" si="47">IF(AW19=1,CONCATENATE(RIGHT(AP19,(LEN(AP19)-FIND("-",AP19))),"-",LEFT(AP19,FIND("-",AP19)-1)),"")</f>
        <v/>
      </c>
      <c r="AY19" t="str">
        <f t="shared" ref="AY19:AY82" si="48">IF(AA19="","",IF(OR(RIGHT(AC19,1)="@",RIGHT(AC19,1)="#"),AM19,IF(AI19=TRUE,0,AM19+1)))</f>
        <v/>
      </c>
      <c r="BA19" t="str">
        <f t="shared" si="15"/>
        <v/>
      </c>
      <c r="BB19" t="str">
        <f t="shared" si="16"/>
        <v/>
      </c>
      <c r="BC19" t="str">
        <f t="shared" si="17"/>
        <v/>
      </c>
      <c r="BD19" t="str">
        <f t="shared" si="18"/>
        <v/>
      </c>
      <c r="BE19" t="str">
        <f t="shared" ref="BE19:BE82" si="49">IF(A19="","",IF(AP18="GM",BE18+1,BE18))</f>
        <v/>
      </c>
      <c r="BF19" t="str">
        <f t="shared" ref="BF19:BF82" si="50">IF(A19="","",IF(AQ18=0,BF18+1,1))</f>
        <v/>
      </c>
    </row>
    <row r="20" spans="1:58" ht="15.75" x14ac:dyDescent="0.3">
      <c r="A20" t="str">
        <f t="shared" si="19"/>
        <v/>
      </c>
      <c r="B20" t="str">
        <f t="shared" si="20"/>
        <v/>
      </c>
      <c r="C20" t="str">
        <f t="shared" si="21"/>
        <v/>
      </c>
      <c r="D20" t="str">
        <f t="shared" si="22"/>
        <v/>
      </c>
      <c r="E20" t="str">
        <f t="shared" si="23"/>
        <v/>
      </c>
      <c r="F20" t="str">
        <f t="shared" si="24"/>
        <v/>
      </c>
      <c r="G20" t="str">
        <f t="shared" si="25"/>
        <v/>
      </c>
      <c r="H20" t="str">
        <f t="shared" si="0"/>
        <v/>
      </c>
      <c r="I20" t="str">
        <f t="shared" si="1"/>
        <v/>
      </c>
      <c r="J20" t="str">
        <f t="shared" si="2"/>
        <v/>
      </c>
      <c r="K20" t="str">
        <f>IF(A20="","",IF(OR(I20=1,I20="S"),IF(VLOOKUP(J20,Tables!E$1:F$50,2,FALSE)=1,IF(MOD(BE20,2)=1,1,2),IF(MOD(BE20,2)=1,2,1)),IF(MOD(BE20,2)=1,1,2)))</f>
        <v/>
      </c>
      <c r="L20" t="str">
        <f t="shared" si="3"/>
        <v/>
      </c>
      <c r="M20" s="1" t="str">
        <f t="shared" si="4"/>
        <v/>
      </c>
      <c r="N20" s="39"/>
      <c r="O20" s="39"/>
      <c r="P20" s="39"/>
      <c r="Q20" s="4" t="str">
        <f t="shared" si="5"/>
        <v/>
      </c>
      <c r="R20" s="4" t="str">
        <f t="shared" si="26"/>
        <v/>
      </c>
      <c r="S20" s="4" t="str">
        <f t="shared" si="27"/>
        <v/>
      </c>
      <c r="T20" s="4" t="str">
        <f t="shared" ref="T20:T82" si="51">IF(O20="","",IF(MID(R20,2,1)="+",1,0))</f>
        <v/>
      </c>
      <c r="U20" s="4" t="str">
        <f t="shared" si="28"/>
        <v/>
      </c>
      <c r="V20" s="4" t="str">
        <f t="shared" si="29"/>
        <v/>
      </c>
      <c r="W20" t="str">
        <f t="shared" si="30"/>
        <v/>
      </c>
      <c r="X20" t="str">
        <f t="shared" si="31"/>
        <v/>
      </c>
      <c r="Y20" t="str">
        <f t="shared" si="32"/>
        <v/>
      </c>
      <c r="Z20" t="str">
        <f t="shared" si="33"/>
        <v/>
      </c>
      <c r="AA20" s="4" t="str">
        <f t="shared" si="34"/>
        <v/>
      </c>
      <c r="AB20" s="4" t="str">
        <f t="shared" si="35"/>
        <v/>
      </c>
      <c r="AC20" s="5" t="str">
        <f t="shared" si="36"/>
        <v/>
      </c>
      <c r="AD20" t="str">
        <f t="shared" si="37"/>
        <v/>
      </c>
      <c r="AE20" t="str">
        <f t="shared" si="38"/>
        <v/>
      </c>
      <c r="AF20" s="2" t="str">
        <f t="shared" si="39"/>
        <v/>
      </c>
      <c r="AG20" t="str">
        <f t="shared" si="40"/>
        <v/>
      </c>
      <c r="AH20" t="str">
        <f t="shared" si="41"/>
        <v/>
      </c>
      <c r="AI20" t="str">
        <f t="shared" si="6"/>
        <v/>
      </c>
      <c r="AJ20" s="28" t="str">
        <f t="shared" si="42"/>
        <v/>
      </c>
      <c r="AK20" t="str">
        <f t="shared" si="43"/>
        <v/>
      </c>
      <c r="AL20" t="str">
        <f t="shared" si="44"/>
        <v/>
      </c>
      <c r="AM20" t="str">
        <f t="shared" si="7"/>
        <v/>
      </c>
      <c r="AN20" t="str">
        <f t="shared" si="8"/>
        <v/>
      </c>
      <c r="AO20" t="str">
        <f t="shared" si="9"/>
        <v/>
      </c>
      <c r="AP20" t="str">
        <f>IF(AN20="","",IF(I20=0,IF(AO20=1,VLOOKUP(F20,Tables!A$1:C$18,2,FALSE),VLOOKUP(F20,Tables!A$1:C$18,3,FALSE)),IF(I20=1, IF(AO20=1,VLOOKUP(F20,Tables!H$1:J$95,2,FALSE),VLOOKUP(F20,Tables!H$1:J$95,3,FALSE)),IF(AO20=1,VLOOKUP(F20,Tables!Q$1:S$137,2,FALSE),VLOOKUP(F20,Tables!Q$1:S$137,3,FALSE)))))</f>
        <v/>
      </c>
      <c r="AQ20" t="str">
        <f t="shared" si="45"/>
        <v/>
      </c>
      <c r="AR20" t="str">
        <f t="shared" si="10"/>
        <v/>
      </c>
      <c r="AS20" t="str">
        <f t="shared" si="11"/>
        <v/>
      </c>
      <c r="AT20" t="str">
        <f t="shared" si="12"/>
        <v/>
      </c>
      <c r="AU20" t="str">
        <f t="shared" si="13"/>
        <v/>
      </c>
      <c r="AV20" t="str">
        <f t="shared" si="14"/>
        <v/>
      </c>
      <c r="AW20" t="str">
        <f t="shared" si="46"/>
        <v/>
      </c>
      <c r="AX20" t="str">
        <f t="shared" si="47"/>
        <v/>
      </c>
      <c r="AY20" t="str">
        <f t="shared" si="48"/>
        <v/>
      </c>
      <c r="BA20" t="str">
        <f t="shared" si="15"/>
        <v/>
      </c>
      <c r="BB20" t="str">
        <f t="shared" si="16"/>
        <v/>
      </c>
      <c r="BC20" t="str">
        <f t="shared" si="17"/>
        <v/>
      </c>
      <c r="BD20" t="str">
        <f t="shared" si="18"/>
        <v/>
      </c>
      <c r="BE20" t="str">
        <f t="shared" si="49"/>
        <v/>
      </c>
      <c r="BF20" t="str">
        <f t="shared" si="50"/>
        <v/>
      </c>
    </row>
    <row r="21" spans="1:58" ht="15.75" x14ac:dyDescent="0.3">
      <c r="A21" t="str">
        <f t="shared" si="19"/>
        <v/>
      </c>
      <c r="B21" t="str">
        <f t="shared" si="20"/>
        <v/>
      </c>
      <c r="C21" t="str">
        <f t="shared" si="21"/>
        <v/>
      </c>
      <c r="D21" t="str">
        <f t="shared" si="22"/>
        <v/>
      </c>
      <c r="E21" t="str">
        <f t="shared" si="23"/>
        <v/>
      </c>
      <c r="F21" t="str">
        <f t="shared" si="24"/>
        <v/>
      </c>
      <c r="G21" t="str">
        <f t="shared" si="25"/>
        <v/>
      </c>
      <c r="H21" t="str">
        <f t="shared" si="0"/>
        <v/>
      </c>
      <c r="I21" t="str">
        <f t="shared" si="1"/>
        <v/>
      </c>
      <c r="J21" t="str">
        <f t="shared" si="2"/>
        <v/>
      </c>
      <c r="K21" t="str">
        <f>IF(A21="","",IF(OR(I21=1,I21="S"),IF(VLOOKUP(J21,Tables!E$1:F$50,2,FALSE)=1,IF(MOD(BE21,2)=1,1,2),IF(MOD(BE21,2)=1,2,1)),IF(MOD(BE21,2)=1,1,2)))</f>
        <v/>
      </c>
      <c r="L21" t="str">
        <f t="shared" si="3"/>
        <v/>
      </c>
      <c r="M21" s="1" t="str">
        <f t="shared" si="4"/>
        <v/>
      </c>
      <c r="N21" s="39"/>
      <c r="O21" s="39"/>
      <c r="P21" s="39"/>
      <c r="Q21" s="4" t="str">
        <f t="shared" si="5"/>
        <v/>
      </c>
      <c r="R21" s="4" t="str">
        <f t="shared" si="26"/>
        <v/>
      </c>
      <c r="S21" s="4" t="str">
        <f t="shared" si="27"/>
        <v/>
      </c>
      <c r="T21" s="4" t="str">
        <f t="shared" si="51"/>
        <v/>
      </c>
      <c r="U21" s="4" t="str">
        <f t="shared" si="28"/>
        <v/>
      </c>
      <c r="V21" s="4" t="str">
        <f t="shared" si="29"/>
        <v/>
      </c>
      <c r="W21" t="str">
        <f t="shared" si="30"/>
        <v/>
      </c>
      <c r="X21" t="str">
        <f t="shared" si="31"/>
        <v/>
      </c>
      <c r="Y21" t="str">
        <f t="shared" si="32"/>
        <v/>
      </c>
      <c r="Z21" t="str">
        <f t="shared" si="33"/>
        <v/>
      </c>
      <c r="AA21" s="4" t="str">
        <f t="shared" si="34"/>
        <v/>
      </c>
      <c r="AB21" s="4" t="str">
        <f t="shared" si="35"/>
        <v/>
      </c>
      <c r="AC21" s="5" t="str">
        <f t="shared" si="36"/>
        <v/>
      </c>
      <c r="AD21" t="str">
        <f t="shared" si="37"/>
        <v/>
      </c>
      <c r="AE21" t="str">
        <f t="shared" si="38"/>
        <v/>
      </c>
      <c r="AF21" s="2" t="str">
        <f t="shared" si="39"/>
        <v/>
      </c>
      <c r="AG21" t="str">
        <f t="shared" si="40"/>
        <v/>
      </c>
      <c r="AH21" t="str">
        <f t="shared" si="41"/>
        <v/>
      </c>
      <c r="AI21" t="str">
        <f t="shared" si="6"/>
        <v/>
      </c>
      <c r="AJ21" s="28" t="str">
        <f t="shared" si="42"/>
        <v/>
      </c>
      <c r="AK21" t="str">
        <f t="shared" si="43"/>
        <v/>
      </c>
      <c r="AL21" t="str">
        <f t="shared" si="44"/>
        <v/>
      </c>
      <c r="AM21" t="str">
        <f t="shared" si="7"/>
        <v/>
      </c>
      <c r="AN21" t="str">
        <f t="shared" si="8"/>
        <v/>
      </c>
      <c r="AO21" t="str">
        <f t="shared" si="9"/>
        <v/>
      </c>
      <c r="AP21" t="str">
        <f>IF(AN21="","",IF(I21=0,IF(AO21=1,VLOOKUP(F21,Tables!A$1:C$18,2,FALSE),VLOOKUP(F21,Tables!A$1:C$18,3,FALSE)),IF(I21=1, IF(AO21=1,VLOOKUP(F21,Tables!H$1:J$95,2,FALSE),VLOOKUP(F21,Tables!H$1:J$95,3,FALSE)),IF(AO21=1,VLOOKUP(F21,Tables!Q$1:S$137,2,FALSE),VLOOKUP(F21,Tables!Q$1:S$137,3,FALSE)))))</f>
        <v/>
      </c>
      <c r="AQ21" t="str">
        <f t="shared" si="45"/>
        <v/>
      </c>
      <c r="AR21" t="str">
        <f t="shared" si="10"/>
        <v/>
      </c>
      <c r="AS21" t="str">
        <f t="shared" si="11"/>
        <v/>
      </c>
      <c r="AT21" t="str">
        <f t="shared" si="12"/>
        <v/>
      </c>
      <c r="AU21" t="str">
        <f t="shared" si="13"/>
        <v/>
      </c>
      <c r="AV21" t="str">
        <f t="shared" si="14"/>
        <v/>
      </c>
      <c r="AW21" t="str">
        <f t="shared" si="46"/>
        <v/>
      </c>
      <c r="AX21" t="str">
        <f t="shared" si="47"/>
        <v/>
      </c>
      <c r="AY21" t="str">
        <f t="shared" si="48"/>
        <v/>
      </c>
      <c r="BA21" t="str">
        <f t="shared" si="15"/>
        <v/>
      </c>
      <c r="BB21" t="str">
        <f t="shared" si="16"/>
        <v/>
      </c>
      <c r="BC21" t="str">
        <f t="shared" si="17"/>
        <v/>
      </c>
      <c r="BD21" t="str">
        <f t="shared" si="18"/>
        <v/>
      </c>
      <c r="BE21" t="str">
        <f t="shared" si="49"/>
        <v/>
      </c>
      <c r="BF21" t="str">
        <f t="shared" si="50"/>
        <v/>
      </c>
    </row>
    <row r="22" spans="1:58" ht="15.75" x14ac:dyDescent="0.3">
      <c r="A22" t="str">
        <f t="shared" si="19"/>
        <v/>
      </c>
      <c r="B22" t="str">
        <f t="shared" si="20"/>
        <v/>
      </c>
      <c r="C22" t="str">
        <f t="shared" si="21"/>
        <v/>
      </c>
      <c r="D22" t="str">
        <f t="shared" si="22"/>
        <v/>
      </c>
      <c r="E22" t="str">
        <f t="shared" si="23"/>
        <v/>
      </c>
      <c r="F22" t="str">
        <f t="shared" si="24"/>
        <v/>
      </c>
      <c r="G22" t="str">
        <f t="shared" si="25"/>
        <v/>
      </c>
      <c r="H22" t="str">
        <f t="shared" si="0"/>
        <v/>
      </c>
      <c r="I22" t="str">
        <f t="shared" si="1"/>
        <v/>
      </c>
      <c r="J22" t="str">
        <f t="shared" si="2"/>
        <v/>
      </c>
      <c r="K22" t="str">
        <f>IF(A22="","",IF(OR(I22=1,I22="S"),IF(VLOOKUP(J22,Tables!E$1:F$50,2,FALSE)=1,IF(MOD(BE22,2)=1,1,2),IF(MOD(BE22,2)=1,2,1)),IF(MOD(BE22,2)=1,1,2)))</f>
        <v/>
      </c>
      <c r="L22" t="str">
        <f t="shared" si="3"/>
        <v/>
      </c>
      <c r="M22" s="1" t="str">
        <f t="shared" si="4"/>
        <v/>
      </c>
      <c r="N22" s="39"/>
      <c r="O22" s="39"/>
      <c r="P22" s="39"/>
      <c r="Q22" s="4" t="str">
        <f t="shared" si="5"/>
        <v/>
      </c>
      <c r="R22" s="4" t="str">
        <f t="shared" si="26"/>
        <v/>
      </c>
      <c r="S22" s="4" t="str">
        <f t="shared" si="27"/>
        <v/>
      </c>
      <c r="T22" s="4" t="str">
        <f t="shared" si="51"/>
        <v/>
      </c>
      <c r="U22" s="4" t="str">
        <f t="shared" si="28"/>
        <v/>
      </c>
      <c r="V22" s="4" t="str">
        <f t="shared" si="29"/>
        <v/>
      </c>
      <c r="W22" t="str">
        <f t="shared" si="30"/>
        <v/>
      </c>
      <c r="X22" t="str">
        <f t="shared" si="31"/>
        <v/>
      </c>
      <c r="Y22" t="str">
        <f t="shared" si="32"/>
        <v/>
      </c>
      <c r="Z22" t="str">
        <f t="shared" si="33"/>
        <v/>
      </c>
      <c r="AA22" s="4" t="str">
        <f t="shared" si="34"/>
        <v/>
      </c>
      <c r="AB22" s="4" t="str">
        <f t="shared" si="35"/>
        <v/>
      </c>
      <c r="AC22" s="5" t="str">
        <f t="shared" si="36"/>
        <v/>
      </c>
      <c r="AD22" t="str">
        <f t="shared" si="37"/>
        <v/>
      </c>
      <c r="AE22" t="str">
        <f t="shared" si="38"/>
        <v/>
      </c>
      <c r="AF22" s="2" t="str">
        <f t="shared" si="39"/>
        <v/>
      </c>
      <c r="AG22" t="str">
        <f t="shared" si="40"/>
        <v/>
      </c>
      <c r="AH22" t="str">
        <f t="shared" si="41"/>
        <v/>
      </c>
      <c r="AI22" t="str">
        <f t="shared" si="6"/>
        <v/>
      </c>
      <c r="AJ22" s="28" t="str">
        <f t="shared" si="42"/>
        <v/>
      </c>
      <c r="AK22" t="str">
        <f t="shared" si="43"/>
        <v/>
      </c>
      <c r="AL22" t="str">
        <f t="shared" si="44"/>
        <v/>
      </c>
      <c r="AM22" t="str">
        <f t="shared" si="7"/>
        <v/>
      </c>
      <c r="AN22" t="str">
        <f t="shared" si="8"/>
        <v/>
      </c>
      <c r="AO22" t="str">
        <f t="shared" si="9"/>
        <v/>
      </c>
      <c r="AP22" t="str">
        <f>IF(AN22="","",IF(I22=0,IF(AO22=1,VLOOKUP(F22,Tables!A$1:C$18,2,FALSE),VLOOKUP(F22,Tables!A$1:C$18,3,FALSE)),IF(I22=1, IF(AO22=1,VLOOKUP(F22,Tables!H$1:J$95,2,FALSE),VLOOKUP(F22,Tables!H$1:J$95,3,FALSE)),IF(AO22=1,VLOOKUP(F22,Tables!Q$1:S$137,2,FALSE),VLOOKUP(F22,Tables!Q$1:S$137,3,FALSE)))))</f>
        <v/>
      </c>
      <c r="AQ22" t="str">
        <f t="shared" si="45"/>
        <v/>
      </c>
      <c r="AR22" t="str">
        <f t="shared" si="10"/>
        <v/>
      </c>
      <c r="AS22" t="str">
        <f t="shared" si="11"/>
        <v/>
      </c>
      <c r="AT22" t="str">
        <f t="shared" si="12"/>
        <v/>
      </c>
      <c r="AU22" t="str">
        <f t="shared" si="13"/>
        <v/>
      </c>
      <c r="AV22" t="str">
        <f t="shared" si="14"/>
        <v/>
      </c>
      <c r="AW22" t="str">
        <f t="shared" si="46"/>
        <v/>
      </c>
      <c r="AX22" t="str">
        <f t="shared" si="47"/>
        <v/>
      </c>
      <c r="AY22" t="str">
        <f t="shared" si="48"/>
        <v/>
      </c>
      <c r="BA22" t="str">
        <f t="shared" si="15"/>
        <v/>
      </c>
      <c r="BB22" t="str">
        <f t="shared" si="16"/>
        <v/>
      </c>
      <c r="BC22" t="str">
        <f t="shared" si="17"/>
        <v/>
      </c>
      <c r="BD22" t="str">
        <f t="shared" si="18"/>
        <v/>
      </c>
      <c r="BE22" t="str">
        <f t="shared" si="49"/>
        <v/>
      </c>
      <c r="BF22" t="str">
        <f t="shared" si="50"/>
        <v/>
      </c>
    </row>
    <row r="23" spans="1:58" ht="15.75" x14ac:dyDescent="0.3">
      <c r="A23" t="str">
        <f t="shared" si="19"/>
        <v/>
      </c>
      <c r="B23" t="str">
        <f t="shared" si="20"/>
        <v/>
      </c>
      <c r="C23" t="str">
        <f t="shared" si="21"/>
        <v/>
      </c>
      <c r="D23" t="str">
        <f t="shared" si="22"/>
        <v/>
      </c>
      <c r="E23" t="str">
        <f t="shared" si="23"/>
        <v/>
      </c>
      <c r="F23" t="str">
        <f t="shared" si="24"/>
        <v/>
      </c>
      <c r="G23" t="str">
        <f t="shared" si="25"/>
        <v/>
      </c>
      <c r="H23" t="str">
        <f t="shared" si="0"/>
        <v/>
      </c>
      <c r="I23" t="str">
        <f t="shared" si="1"/>
        <v/>
      </c>
      <c r="J23" t="str">
        <f t="shared" si="2"/>
        <v/>
      </c>
      <c r="K23" t="str">
        <f>IF(A23="","",IF(OR(I23=1,I23="S"),IF(VLOOKUP(J23,Tables!E$1:F$50,2,FALSE)=1,IF(MOD(BE23,2)=1,1,2),IF(MOD(BE23,2)=1,2,1)),IF(MOD(BE23,2)=1,1,2)))</f>
        <v/>
      </c>
      <c r="L23" t="str">
        <f t="shared" si="3"/>
        <v/>
      </c>
      <c r="M23" s="1" t="str">
        <f t="shared" si="4"/>
        <v/>
      </c>
      <c r="N23" s="39"/>
      <c r="O23" s="39"/>
      <c r="P23" s="39"/>
      <c r="Q23" s="4" t="str">
        <f t="shared" si="5"/>
        <v/>
      </c>
      <c r="R23" s="4" t="str">
        <f t="shared" si="26"/>
        <v/>
      </c>
      <c r="S23" s="4" t="str">
        <f t="shared" si="27"/>
        <v/>
      </c>
      <c r="T23" s="4" t="str">
        <f t="shared" si="51"/>
        <v/>
      </c>
      <c r="U23" s="4" t="str">
        <f t="shared" si="28"/>
        <v/>
      </c>
      <c r="V23" s="4" t="str">
        <f t="shared" si="29"/>
        <v/>
      </c>
      <c r="W23" t="str">
        <f t="shared" si="30"/>
        <v/>
      </c>
      <c r="X23" t="str">
        <f t="shared" si="31"/>
        <v/>
      </c>
      <c r="Y23" t="str">
        <f t="shared" si="32"/>
        <v/>
      </c>
      <c r="Z23" t="str">
        <f t="shared" si="33"/>
        <v/>
      </c>
      <c r="AA23" s="4" t="str">
        <f t="shared" si="34"/>
        <v/>
      </c>
      <c r="AB23" s="4" t="str">
        <f t="shared" si="35"/>
        <v/>
      </c>
      <c r="AC23" s="5" t="str">
        <f t="shared" si="36"/>
        <v/>
      </c>
      <c r="AD23" t="str">
        <f t="shared" si="37"/>
        <v/>
      </c>
      <c r="AE23" t="str">
        <f t="shared" si="38"/>
        <v/>
      </c>
      <c r="AF23" s="2" t="str">
        <f t="shared" si="39"/>
        <v/>
      </c>
      <c r="AG23" t="str">
        <f t="shared" si="40"/>
        <v/>
      </c>
      <c r="AH23" t="str">
        <f t="shared" si="41"/>
        <v/>
      </c>
      <c r="AI23" t="str">
        <f t="shared" si="6"/>
        <v/>
      </c>
      <c r="AJ23" s="28" t="str">
        <f t="shared" si="42"/>
        <v/>
      </c>
      <c r="AK23" t="str">
        <f t="shared" si="43"/>
        <v/>
      </c>
      <c r="AL23" t="str">
        <f t="shared" si="44"/>
        <v/>
      </c>
      <c r="AM23" t="str">
        <f t="shared" si="7"/>
        <v/>
      </c>
      <c r="AN23" t="str">
        <f t="shared" si="8"/>
        <v/>
      </c>
      <c r="AO23" t="str">
        <f t="shared" si="9"/>
        <v/>
      </c>
      <c r="AP23" t="str">
        <f>IF(AN23="","",IF(I23=0,IF(AO23=1,VLOOKUP(F23,Tables!A$1:C$18,2,FALSE),VLOOKUP(F23,Tables!A$1:C$18,3,FALSE)),IF(I23=1, IF(AO23=1,VLOOKUP(F23,Tables!H$1:J$95,2,FALSE),VLOOKUP(F23,Tables!H$1:J$95,3,FALSE)),IF(AO23=1,VLOOKUP(F23,Tables!Q$1:S$137,2,FALSE),VLOOKUP(F23,Tables!Q$1:S$137,3,FALSE)))))</f>
        <v/>
      </c>
      <c r="AQ23" t="str">
        <f t="shared" si="45"/>
        <v/>
      </c>
      <c r="AR23" t="str">
        <f t="shared" si="10"/>
        <v/>
      </c>
      <c r="AS23" t="str">
        <f t="shared" si="11"/>
        <v/>
      </c>
      <c r="AT23" t="str">
        <f t="shared" si="12"/>
        <v/>
      </c>
      <c r="AU23" t="str">
        <f t="shared" si="13"/>
        <v/>
      </c>
      <c r="AV23" t="str">
        <f t="shared" si="14"/>
        <v/>
      </c>
      <c r="AW23" t="str">
        <f t="shared" si="46"/>
        <v/>
      </c>
      <c r="AX23" t="str">
        <f t="shared" si="47"/>
        <v/>
      </c>
      <c r="AY23" t="str">
        <f t="shared" si="48"/>
        <v/>
      </c>
      <c r="BA23" t="str">
        <f t="shared" si="15"/>
        <v/>
      </c>
      <c r="BB23" t="str">
        <f t="shared" si="16"/>
        <v/>
      </c>
      <c r="BC23" t="str">
        <f t="shared" si="17"/>
        <v/>
      </c>
      <c r="BD23" t="str">
        <f t="shared" si="18"/>
        <v/>
      </c>
      <c r="BE23" t="str">
        <f t="shared" si="49"/>
        <v/>
      </c>
      <c r="BF23" t="str">
        <f t="shared" si="50"/>
        <v/>
      </c>
    </row>
    <row r="24" spans="1:58" ht="15.75" x14ac:dyDescent="0.3">
      <c r="A24" t="str">
        <f t="shared" si="19"/>
        <v/>
      </c>
      <c r="B24" t="str">
        <f t="shared" si="20"/>
        <v/>
      </c>
      <c r="C24" t="str">
        <f t="shared" si="21"/>
        <v/>
      </c>
      <c r="D24" t="str">
        <f t="shared" si="22"/>
        <v/>
      </c>
      <c r="E24" t="str">
        <f t="shared" si="23"/>
        <v/>
      </c>
      <c r="F24" t="str">
        <f t="shared" si="24"/>
        <v/>
      </c>
      <c r="G24" t="str">
        <f t="shared" si="25"/>
        <v/>
      </c>
      <c r="H24" t="str">
        <f t="shared" si="0"/>
        <v/>
      </c>
      <c r="I24" t="str">
        <f t="shared" si="1"/>
        <v/>
      </c>
      <c r="J24" t="str">
        <f t="shared" si="2"/>
        <v/>
      </c>
      <c r="K24" t="str">
        <f>IF(A24="","",IF(OR(I24=1,I24="S"),IF(VLOOKUP(J24,Tables!E$1:F$50,2,FALSE)=1,IF(MOD(BE24,2)=1,1,2),IF(MOD(BE24,2)=1,2,1)),IF(MOD(BE24,2)=1,1,2)))</f>
        <v/>
      </c>
      <c r="L24" t="str">
        <f t="shared" si="3"/>
        <v/>
      </c>
      <c r="M24" s="1" t="str">
        <f t="shared" si="4"/>
        <v/>
      </c>
      <c r="N24" s="39"/>
      <c r="O24" s="39"/>
      <c r="P24" s="39"/>
      <c r="Q24" s="4" t="str">
        <f t="shared" si="5"/>
        <v/>
      </c>
      <c r="R24" s="4" t="str">
        <f t="shared" si="26"/>
        <v/>
      </c>
      <c r="S24" s="4" t="str">
        <f t="shared" si="27"/>
        <v/>
      </c>
      <c r="T24" s="4" t="str">
        <f t="shared" si="51"/>
        <v/>
      </c>
      <c r="U24" s="4" t="str">
        <f t="shared" si="28"/>
        <v/>
      </c>
      <c r="V24" s="4" t="str">
        <f t="shared" si="29"/>
        <v/>
      </c>
      <c r="W24" t="str">
        <f t="shared" si="30"/>
        <v/>
      </c>
      <c r="X24" t="str">
        <f t="shared" si="31"/>
        <v/>
      </c>
      <c r="Y24" t="str">
        <f t="shared" si="32"/>
        <v/>
      </c>
      <c r="Z24" t="str">
        <f t="shared" si="33"/>
        <v/>
      </c>
      <c r="AA24" s="4" t="str">
        <f t="shared" si="34"/>
        <v/>
      </c>
      <c r="AB24" s="4" t="str">
        <f t="shared" si="35"/>
        <v/>
      </c>
      <c r="AC24" s="5" t="str">
        <f t="shared" si="36"/>
        <v/>
      </c>
      <c r="AD24" t="str">
        <f t="shared" si="37"/>
        <v/>
      </c>
      <c r="AE24" t="str">
        <f t="shared" si="38"/>
        <v/>
      </c>
      <c r="AF24" s="2" t="str">
        <f t="shared" si="39"/>
        <v/>
      </c>
      <c r="AG24" t="str">
        <f t="shared" si="40"/>
        <v/>
      </c>
      <c r="AH24" t="str">
        <f t="shared" si="41"/>
        <v/>
      </c>
      <c r="AI24" t="str">
        <f t="shared" si="6"/>
        <v/>
      </c>
      <c r="AJ24" s="28" t="str">
        <f t="shared" si="42"/>
        <v/>
      </c>
      <c r="AK24" t="str">
        <f t="shared" si="43"/>
        <v/>
      </c>
      <c r="AL24" t="str">
        <f t="shared" si="44"/>
        <v/>
      </c>
      <c r="AM24" t="str">
        <f t="shared" si="7"/>
        <v/>
      </c>
      <c r="AN24" t="str">
        <f t="shared" si="8"/>
        <v/>
      </c>
      <c r="AO24" t="str">
        <f t="shared" si="9"/>
        <v/>
      </c>
      <c r="AP24" t="str">
        <f>IF(AN24="","",IF(I24=0,IF(AO24=1,VLOOKUP(F24,Tables!A$1:C$18,2,FALSE),VLOOKUP(F24,Tables!A$1:C$18,3,FALSE)),IF(I24=1, IF(AO24=1,VLOOKUP(F24,Tables!H$1:J$95,2,FALSE),VLOOKUP(F24,Tables!H$1:J$95,3,FALSE)),IF(AO24=1,VLOOKUP(F24,Tables!Q$1:S$137,2,FALSE),VLOOKUP(F24,Tables!Q$1:S$137,3,FALSE)))))</f>
        <v/>
      </c>
      <c r="AQ24" t="str">
        <f t="shared" si="45"/>
        <v/>
      </c>
      <c r="AR24" t="str">
        <f t="shared" si="10"/>
        <v/>
      </c>
      <c r="AS24" t="str">
        <f t="shared" si="11"/>
        <v/>
      </c>
      <c r="AT24" t="str">
        <f t="shared" si="12"/>
        <v/>
      </c>
      <c r="AU24" t="str">
        <f t="shared" si="13"/>
        <v/>
      </c>
      <c r="AV24" t="str">
        <f t="shared" si="14"/>
        <v/>
      </c>
      <c r="AW24" t="str">
        <f t="shared" si="46"/>
        <v/>
      </c>
      <c r="AX24" t="str">
        <f t="shared" si="47"/>
        <v/>
      </c>
      <c r="AY24" t="str">
        <f t="shared" si="48"/>
        <v/>
      </c>
      <c r="BA24" t="str">
        <f t="shared" si="15"/>
        <v/>
      </c>
      <c r="BB24" t="str">
        <f t="shared" si="16"/>
        <v/>
      </c>
      <c r="BC24" t="str">
        <f t="shared" si="17"/>
        <v/>
      </c>
      <c r="BD24" t="str">
        <f t="shared" si="18"/>
        <v/>
      </c>
      <c r="BE24" t="str">
        <f t="shared" si="49"/>
        <v/>
      </c>
      <c r="BF24" t="str">
        <f t="shared" si="50"/>
        <v/>
      </c>
    </row>
    <row r="25" spans="1:58" ht="15.75" x14ac:dyDescent="0.3">
      <c r="A25" t="str">
        <f t="shared" si="19"/>
        <v/>
      </c>
      <c r="B25" t="str">
        <f t="shared" si="20"/>
        <v/>
      </c>
      <c r="C25" t="str">
        <f t="shared" si="21"/>
        <v/>
      </c>
      <c r="D25" t="str">
        <f t="shared" si="22"/>
        <v/>
      </c>
      <c r="E25" t="str">
        <f t="shared" si="23"/>
        <v/>
      </c>
      <c r="F25" t="str">
        <f t="shared" si="24"/>
        <v/>
      </c>
      <c r="G25" t="str">
        <f t="shared" si="25"/>
        <v/>
      </c>
      <c r="H25" t="str">
        <f t="shared" si="0"/>
        <v/>
      </c>
      <c r="I25" t="str">
        <f t="shared" si="1"/>
        <v/>
      </c>
      <c r="J25" t="str">
        <f t="shared" si="2"/>
        <v/>
      </c>
      <c r="K25" t="str">
        <f>IF(A25="","",IF(OR(I25=1,I25="S"),IF(VLOOKUP(J25,Tables!E$1:F$50,2,FALSE)=1,IF(MOD(BE25,2)=1,1,2),IF(MOD(BE25,2)=1,2,1)),IF(MOD(BE25,2)=1,1,2)))</f>
        <v/>
      </c>
      <c r="L25" t="str">
        <f t="shared" si="3"/>
        <v/>
      </c>
      <c r="M25" s="1" t="str">
        <f t="shared" si="4"/>
        <v/>
      </c>
      <c r="N25" s="39"/>
      <c r="O25" s="39"/>
      <c r="P25" s="39"/>
      <c r="Q25" s="4" t="str">
        <f t="shared" si="5"/>
        <v/>
      </c>
      <c r="R25" s="4" t="str">
        <f t="shared" si="26"/>
        <v/>
      </c>
      <c r="S25" s="4" t="str">
        <f t="shared" si="27"/>
        <v/>
      </c>
      <c r="T25" s="4" t="str">
        <f t="shared" si="51"/>
        <v/>
      </c>
      <c r="U25" s="4" t="str">
        <f t="shared" si="28"/>
        <v/>
      </c>
      <c r="V25" s="4" t="str">
        <f t="shared" si="29"/>
        <v/>
      </c>
      <c r="W25" t="str">
        <f t="shared" si="30"/>
        <v/>
      </c>
      <c r="X25" t="str">
        <f t="shared" si="31"/>
        <v/>
      </c>
      <c r="Y25" t="str">
        <f t="shared" si="32"/>
        <v/>
      </c>
      <c r="Z25" t="str">
        <f t="shared" si="33"/>
        <v/>
      </c>
      <c r="AA25" s="4" t="str">
        <f t="shared" si="34"/>
        <v/>
      </c>
      <c r="AB25" s="4" t="str">
        <f t="shared" si="35"/>
        <v/>
      </c>
      <c r="AC25" s="5" t="str">
        <f t="shared" si="36"/>
        <v/>
      </c>
      <c r="AD25" t="str">
        <f t="shared" si="37"/>
        <v/>
      </c>
      <c r="AE25" t="str">
        <f t="shared" si="38"/>
        <v/>
      </c>
      <c r="AF25" s="2" t="str">
        <f t="shared" si="39"/>
        <v/>
      </c>
      <c r="AG25" t="str">
        <f t="shared" si="40"/>
        <v/>
      </c>
      <c r="AH25" t="str">
        <f t="shared" si="41"/>
        <v/>
      </c>
      <c r="AI25" t="str">
        <f t="shared" si="6"/>
        <v/>
      </c>
      <c r="AJ25" s="28" t="str">
        <f t="shared" si="42"/>
        <v/>
      </c>
      <c r="AK25" t="str">
        <f t="shared" si="43"/>
        <v/>
      </c>
      <c r="AL25" t="str">
        <f t="shared" si="44"/>
        <v/>
      </c>
      <c r="AM25" t="str">
        <f t="shared" si="7"/>
        <v/>
      </c>
      <c r="AN25" t="str">
        <f t="shared" si="8"/>
        <v/>
      </c>
      <c r="AO25" t="str">
        <f t="shared" si="9"/>
        <v/>
      </c>
      <c r="AP25" t="str">
        <f>IF(AN25="","",IF(I25=0,IF(AO25=1,VLOOKUP(F25,Tables!A$1:C$18,2,FALSE),VLOOKUP(F25,Tables!A$1:C$18,3,FALSE)),IF(I25=1, IF(AO25=1,VLOOKUP(F25,Tables!H$1:J$95,2,FALSE),VLOOKUP(F25,Tables!H$1:J$95,3,FALSE)),IF(AO25=1,VLOOKUP(F25,Tables!Q$1:S$137,2,FALSE),VLOOKUP(F25,Tables!Q$1:S$137,3,FALSE)))))</f>
        <v/>
      </c>
      <c r="AQ25" t="str">
        <f t="shared" si="45"/>
        <v/>
      </c>
      <c r="AR25" t="str">
        <f t="shared" si="10"/>
        <v/>
      </c>
      <c r="AS25" t="str">
        <f t="shared" si="11"/>
        <v/>
      </c>
      <c r="AT25" t="str">
        <f t="shared" si="12"/>
        <v/>
      </c>
      <c r="AU25" t="str">
        <f t="shared" si="13"/>
        <v/>
      </c>
      <c r="AV25" t="str">
        <f t="shared" si="14"/>
        <v/>
      </c>
      <c r="AW25" t="str">
        <f t="shared" si="46"/>
        <v/>
      </c>
      <c r="AX25" t="str">
        <f t="shared" si="47"/>
        <v/>
      </c>
      <c r="AY25" t="str">
        <f t="shared" si="48"/>
        <v/>
      </c>
      <c r="BA25" t="str">
        <f t="shared" si="15"/>
        <v/>
      </c>
      <c r="BB25" t="str">
        <f t="shared" si="16"/>
        <v/>
      </c>
      <c r="BC25" t="str">
        <f t="shared" si="17"/>
        <v/>
      </c>
      <c r="BD25" t="str">
        <f t="shared" si="18"/>
        <v/>
      </c>
      <c r="BE25" t="str">
        <f t="shared" si="49"/>
        <v/>
      </c>
      <c r="BF25" t="str">
        <f t="shared" si="50"/>
        <v/>
      </c>
    </row>
    <row r="26" spans="1:58" ht="15.75" x14ac:dyDescent="0.3">
      <c r="A26" t="str">
        <f t="shared" si="19"/>
        <v/>
      </c>
      <c r="B26" t="str">
        <f t="shared" si="20"/>
        <v/>
      </c>
      <c r="C26" t="str">
        <f t="shared" si="21"/>
        <v/>
      </c>
      <c r="D26" t="str">
        <f t="shared" si="22"/>
        <v/>
      </c>
      <c r="E26" t="str">
        <f t="shared" si="23"/>
        <v/>
      </c>
      <c r="F26" t="str">
        <f t="shared" si="24"/>
        <v/>
      </c>
      <c r="G26" t="str">
        <f t="shared" si="25"/>
        <v/>
      </c>
      <c r="H26" t="str">
        <f t="shared" si="0"/>
        <v/>
      </c>
      <c r="I26" t="str">
        <f t="shared" si="1"/>
        <v/>
      </c>
      <c r="J26" t="str">
        <f t="shared" si="2"/>
        <v/>
      </c>
      <c r="K26" t="str">
        <f>IF(A26="","",IF(OR(I26=1,I26="S"),IF(VLOOKUP(J26,Tables!E$1:F$50,2,FALSE)=1,IF(MOD(BE26,2)=1,1,2),IF(MOD(BE26,2)=1,2,1)),IF(MOD(BE26,2)=1,1,2)))</f>
        <v/>
      </c>
      <c r="L26" t="str">
        <f t="shared" si="3"/>
        <v/>
      </c>
      <c r="M26" s="1" t="str">
        <f t="shared" si="4"/>
        <v/>
      </c>
      <c r="N26" s="39"/>
      <c r="O26" s="39"/>
      <c r="P26" s="39"/>
      <c r="Q26" s="4" t="str">
        <f t="shared" si="5"/>
        <v/>
      </c>
      <c r="R26" s="4" t="str">
        <f t="shared" si="26"/>
        <v/>
      </c>
      <c r="S26" s="4" t="str">
        <f t="shared" si="27"/>
        <v/>
      </c>
      <c r="T26" s="4" t="str">
        <f t="shared" si="51"/>
        <v/>
      </c>
      <c r="U26" s="4" t="str">
        <f t="shared" si="28"/>
        <v/>
      </c>
      <c r="V26" s="4" t="str">
        <f t="shared" si="29"/>
        <v/>
      </c>
      <c r="W26" t="str">
        <f t="shared" si="30"/>
        <v/>
      </c>
      <c r="X26" t="str">
        <f t="shared" si="31"/>
        <v/>
      </c>
      <c r="Y26" t="str">
        <f t="shared" si="32"/>
        <v/>
      </c>
      <c r="Z26" t="str">
        <f t="shared" si="33"/>
        <v/>
      </c>
      <c r="AA26" s="4" t="str">
        <f t="shared" si="34"/>
        <v/>
      </c>
      <c r="AB26" s="4" t="str">
        <f t="shared" si="35"/>
        <v/>
      </c>
      <c r="AC26" s="5" t="str">
        <f t="shared" si="36"/>
        <v/>
      </c>
      <c r="AD26" t="str">
        <f t="shared" si="37"/>
        <v/>
      </c>
      <c r="AE26" t="str">
        <f t="shared" si="38"/>
        <v/>
      </c>
      <c r="AF26" s="2" t="str">
        <f t="shared" si="39"/>
        <v/>
      </c>
      <c r="AG26" t="str">
        <f t="shared" si="40"/>
        <v/>
      </c>
      <c r="AH26" t="str">
        <f t="shared" si="41"/>
        <v/>
      </c>
      <c r="AI26" t="str">
        <f t="shared" si="6"/>
        <v/>
      </c>
      <c r="AJ26" s="28" t="str">
        <f t="shared" si="42"/>
        <v/>
      </c>
      <c r="AK26" t="str">
        <f t="shared" si="43"/>
        <v/>
      </c>
      <c r="AL26" t="str">
        <f t="shared" si="44"/>
        <v/>
      </c>
      <c r="AM26" t="str">
        <f t="shared" si="7"/>
        <v/>
      </c>
      <c r="AN26" t="str">
        <f t="shared" si="8"/>
        <v/>
      </c>
      <c r="AO26" t="str">
        <f t="shared" si="9"/>
        <v/>
      </c>
      <c r="AP26" t="str">
        <f>IF(AN26="","",IF(I26=0,IF(AO26=1,VLOOKUP(F26,Tables!A$1:C$18,2,FALSE),VLOOKUP(F26,Tables!A$1:C$18,3,FALSE)),IF(I26=1, IF(AO26=1,VLOOKUP(F26,Tables!H$1:J$95,2,FALSE),VLOOKUP(F26,Tables!H$1:J$95,3,FALSE)),IF(AO26=1,VLOOKUP(F26,Tables!Q$1:S$137,2,FALSE),VLOOKUP(F26,Tables!Q$1:S$137,3,FALSE)))))</f>
        <v/>
      </c>
      <c r="AQ26" t="str">
        <f t="shared" si="45"/>
        <v/>
      </c>
      <c r="AR26" t="str">
        <f t="shared" si="10"/>
        <v/>
      </c>
      <c r="AS26" t="str">
        <f t="shared" si="11"/>
        <v/>
      </c>
      <c r="AT26" t="str">
        <f t="shared" si="12"/>
        <v/>
      </c>
      <c r="AU26" t="str">
        <f t="shared" si="13"/>
        <v/>
      </c>
      <c r="AV26" t="str">
        <f t="shared" si="14"/>
        <v/>
      </c>
      <c r="AW26" t="str">
        <f t="shared" si="46"/>
        <v/>
      </c>
      <c r="AX26" t="str">
        <f t="shared" si="47"/>
        <v/>
      </c>
      <c r="AY26" t="str">
        <f t="shared" si="48"/>
        <v/>
      </c>
      <c r="BA26" t="str">
        <f t="shared" si="15"/>
        <v/>
      </c>
      <c r="BB26" t="str">
        <f t="shared" si="16"/>
        <v/>
      </c>
      <c r="BC26" t="str">
        <f t="shared" si="17"/>
        <v/>
      </c>
      <c r="BD26" t="str">
        <f t="shared" si="18"/>
        <v/>
      </c>
      <c r="BE26" t="str">
        <f t="shared" si="49"/>
        <v/>
      </c>
      <c r="BF26" t="str">
        <f t="shared" si="50"/>
        <v/>
      </c>
    </row>
    <row r="27" spans="1:58" ht="15.75" x14ac:dyDescent="0.3">
      <c r="A27" t="str">
        <f t="shared" si="19"/>
        <v/>
      </c>
      <c r="B27" t="str">
        <f t="shared" si="20"/>
        <v/>
      </c>
      <c r="C27" t="str">
        <f t="shared" si="21"/>
        <v/>
      </c>
      <c r="D27" t="str">
        <f t="shared" si="22"/>
        <v/>
      </c>
      <c r="E27" t="str">
        <f t="shared" si="23"/>
        <v/>
      </c>
      <c r="F27" t="str">
        <f t="shared" si="24"/>
        <v/>
      </c>
      <c r="G27" t="str">
        <f t="shared" si="25"/>
        <v/>
      </c>
      <c r="H27" t="str">
        <f t="shared" si="0"/>
        <v/>
      </c>
      <c r="I27" t="str">
        <f t="shared" si="1"/>
        <v/>
      </c>
      <c r="J27" t="str">
        <f t="shared" si="2"/>
        <v/>
      </c>
      <c r="K27" t="str">
        <f>IF(A27="","",IF(OR(I27=1,I27="S"),IF(VLOOKUP(J27,Tables!E$1:F$50,2,FALSE)=1,IF(MOD(BE27,2)=1,1,2),IF(MOD(BE27,2)=1,2,1)),IF(MOD(BE27,2)=1,1,2)))</f>
        <v/>
      </c>
      <c r="L27" t="str">
        <f t="shared" si="3"/>
        <v/>
      </c>
      <c r="M27" s="1" t="str">
        <f t="shared" si="4"/>
        <v/>
      </c>
      <c r="N27" s="39"/>
      <c r="O27" s="39"/>
      <c r="P27" s="39"/>
      <c r="Q27" s="4" t="str">
        <f t="shared" si="5"/>
        <v/>
      </c>
      <c r="R27" s="4" t="str">
        <f t="shared" si="26"/>
        <v/>
      </c>
      <c r="S27" s="4" t="str">
        <f t="shared" si="27"/>
        <v/>
      </c>
      <c r="T27" s="4" t="str">
        <f t="shared" si="51"/>
        <v/>
      </c>
      <c r="U27" s="4" t="str">
        <f t="shared" si="28"/>
        <v/>
      </c>
      <c r="V27" s="4" t="str">
        <f t="shared" si="29"/>
        <v/>
      </c>
      <c r="W27" t="str">
        <f t="shared" si="30"/>
        <v/>
      </c>
      <c r="X27" t="str">
        <f t="shared" si="31"/>
        <v/>
      </c>
      <c r="Y27" t="str">
        <f t="shared" si="32"/>
        <v/>
      </c>
      <c r="Z27" t="str">
        <f t="shared" si="33"/>
        <v/>
      </c>
      <c r="AA27" s="4" t="str">
        <f t="shared" si="34"/>
        <v/>
      </c>
      <c r="AB27" s="4" t="str">
        <f t="shared" si="35"/>
        <v/>
      </c>
      <c r="AC27" s="5" t="str">
        <f t="shared" si="36"/>
        <v/>
      </c>
      <c r="AD27" t="str">
        <f t="shared" si="37"/>
        <v/>
      </c>
      <c r="AE27" t="str">
        <f t="shared" si="38"/>
        <v/>
      </c>
      <c r="AF27" s="2" t="str">
        <f t="shared" si="39"/>
        <v/>
      </c>
      <c r="AG27" t="str">
        <f t="shared" si="40"/>
        <v/>
      </c>
      <c r="AH27" t="str">
        <f t="shared" si="41"/>
        <v/>
      </c>
      <c r="AI27" t="str">
        <f t="shared" si="6"/>
        <v/>
      </c>
      <c r="AJ27" s="28" t="str">
        <f t="shared" si="42"/>
        <v/>
      </c>
      <c r="AK27" t="str">
        <f t="shared" si="43"/>
        <v/>
      </c>
      <c r="AL27" t="str">
        <f t="shared" si="44"/>
        <v/>
      </c>
      <c r="AM27" t="str">
        <f t="shared" si="7"/>
        <v/>
      </c>
      <c r="AN27" t="str">
        <f t="shared" si="8"/>
        <v/>
      </c>
      <c r="AO27" t="str">
        <f t="shared" si="9"/>
        <v/>
      </c>
      <c r="AP27" t="str">
        <f>IF(AN27="","",IF(I27=0,IF(AO27=1,VLOOKUP(F27,Tables!A$1:C$18,2,FALSE),VLOOKUP(F27,Tables!A$1:C$18,3,FALSE)),IF(I27=1, IF(AO27=1,VLOOKUP(F27,Tables!H$1:J$95,2,FALSE),VLOOKUP(F27,Tables!H$1:J$95,3,FALSE)),IF(AO27=1,VLOOKUP(F27,Tables!Q$1:S$137,2,FALSE),VLOOKUP(F27,Tables!Q$1:S$137,3,FALSE)))))</f>
        <v/>
      </c>
      <c r="AQ27" t="str">
        <f t="shared" si="45"/>
        <v/>
      </c>
      <c r="AR27" t="str">
        <f t="shared" si="10"/>
        <v/>
      </c>
      <c r="AS27" t="str">
        <f t="shared" si="11"/>
        <v/>
      </c>
      <c r="AT27" t="str">
        <f t="shared" si="12"/>
        <v/>
      </c>
      <c r="AU27" t="str">
        <f t="shared" si="13"/>
        <v/>
      </c>
      <c r="AV27" t="str">
        <f t="shared" si="14"/>
        <v/>
      </c>
      <c r="AW27" t="str">
        <f t="shared" si="46"/>
        <v/>
      </c>
      <c r="AX27" t="str">
        <f t="shared" si="47"/>
        <v/>
      </c>
      <c r="AY27" t="str">
        <f t="shared" si="48"/>
        <v/>
      </c>
      <c r="BA27" t="str">
        <f t="shared" si="15"/>
        <v/>
      </c>
      <c r="BB27" t="str">
        <f t="shared" si="16"/>
        <v/>
      </c>
      <c r="BC27" t="str">
        <f t="shared" si="17"/>
        <v/>
      </c>
      <c r="BD27" t="str">
        <f t="shared" si="18"/>
        <v/>
      </c>
      <c r="BE27" t="str">
        <f t="shared" si="49"/>
        <v/>
      </c>
      <c r="BF27" t="str">
        <f t="shared" si="50"/>
        <v/>
      </c>
    </row>
    <row r="28" spans="1:58" ht="15.75" x14ac:dyDescent="0.3">
      <c r="A28" t="str">
        <f t="shared" si="19"/>
        <v/>
      </c>
      <c r="B28" t="str">
        <f t="shared" si="20"/>
        <v/>
      </c>
      <c r="C28" t="str">
        <f t="shared" si="21"/>
        <v/>
      </c>
      <c r="D28" t="str">
        <f t="shared" si="22"/>
        <v/>
      </c>
      <c r="E28" t="str">
        <f t="shared" si="23"/>
        <v/>
      </c>
      <c r="F28" t="str">
        <f t="shared" si="24"/>
        <v/>
      </c>
      <c r="G28" t="str">
        <f t="shared" si="25"/>
        <v/>
      </c>
      <c r="H28" t="str">
        <f t="shared" si="0"/>
        <v/>
      </c>
      <c r="I28" t="str">
        <f t="shared" si="1"/>
        <v/>
      </c>
      <c r="J28" t="str">
        <f t="shared" si="2"/>
        <v/>
      </c>
      <c r="K28" t="str">
        <f>IF(A28="","",IF(OR(I28=1,I28="S"),IF(VLOOKUP(J28,Tables!E$1:F$50,2,FALSE)=1,IF(MOD(BE28,2)=1,1,2),IF(MOD(BE28,2)=1,2,1)),IF(MOD(BE28,2)=1,1,2)))</f>
        <v/>
      </c>
      <c r="L28" t="str">
        <f t="shared" si="3"/>
        <v/>
      </c>
      <c r="M28" s="1" t="str">
        <f t="shared" si="4"/>
        <v/>
      </c>
      <c r="N28" s="39"/>
      <c r="O28" s="39"/>
      <c r="P28" s="39"/>
      <c r="Q28" s="4" t="str">
        <f t="shared" si="5"/>
        <v/>
      </c>
      <c r="R28" s="4" t="str">
        <f t="shared" si="26"/>
        <v/>
      </c>
      <c r="S28" s="4" t="str">
        <f t="shared" si="27"/>
        <v/>
      </c>
      <c r="T28" s="4" t="str">
        <f t="shared" si="51"/>
        <v/>
      </c>
      <c r="U28" s="4" t="str">
        <f t="shared" si="28"/>
        <v/>
      </c>
      <c r="V28" s="4" t="str">
        <f t="shared" si="29"/>
        <v/>
      </c>
      <c r="W28" t="str">
        <f t="shared" si="30"/>
        <v/>
      </c>
      <c r="X28" t="str">
        <f t="shared" si="31"/>
        <v/>
      </c>
      <c r="Y28" t="str">
        <f t="shared" si="32"/>
        <v/>
      </c>
      <c r="Z28" t="str">
        <f t="shared" si="33"/>
        <v/>
      </c>
      <c r="AA28" s="4" t="str">
        <f t="shared" si="34"/>
        <v/>
      </c>
      <c r="AB28" s="4" t="str">
        <f t="shared" si="35"/>
        <v/>
      </c>
      <c r="AC28" s="5" t="str">
        <f t="shared" si="36"/>
        <v/>
      </c>
      <c r="AD28" t="str">
        <f t="shared" si="37"/>
        <v/>
      </c>
      <c r="AE28" t="str">
        <f t="shared" si="38"/>
        <v/>
      </c>
      <c r="AF28" s="2" t="str">
        <f t="shared" si="39"/>
        <v/>
      </c>
      <c r="AG28" t="str">
        <f t="shared" si="40"/>
        <v/>
      </c>
      <c r="AH28" t="str">
        <f t="shared" si="41"/>
        <v/>
      </c>
      <c r="AI28" t="str">
        <f t="shared" si="6"/>
        <v/>
      </c>
      <c r="AJ28" s="28" t="str">
        <f t="shared" si="42"/>
        <v/>
      </c>
      <c r="AK28" t="str">
        <f t="shared" si="43"/>
        <v/>
      </c>
      <c r="AL28" t="str">
        <f t="shared" si="44"/>
        <v/>
      </c>
      <c r="AM28" t="str">
        <f t="shared" si="7"/>
        <v/>
      </c>
      <c r="AN28" t="str">
        <f t="shared" si="8"/>
        <v/>
      </c>
      <c r="AO28" t="str">
        <f t="shared" si="9"/>
        <v/>
      </c>
      <c r="AP28" t="str">
        <f>IF(AN28="","",IF(I28=0,IF(AO28=1,VLOOKUP(F28,Tables!A$1:C$18,2,FALSE),VLOOKUP(F28,Tables!A$1:C$18,3,FALSE)),IF(I28=1, IF(AO28=1,VLOOKUP(F28,Tables!H$1:J$95,2,FALSE),VLOOKUP(F28,Tables!H$1:J$95,3,FALSE)),IF(AO28=1,VLOOKUP(F28,Tables!Q$1:S$137,2,FALSE),VLOOKUP(F28,Tables!Q$1:S$137,3,FALSE)))))</f>
        <v/>
      </c>
      <c r="AQ28" t="str">
        <f t="shared" si="45"/>
        <v/>
      </c>
      <c r="AR28" t="str">
        <f t="shared" si="10"/>
        <v/>
      </c>
      <c r="AS28" t="str">
        <f t="shared" si="11"/>
        <v/>
      </c>
      <c r="AT28" t="str">
        <f t="shared" si="12"/>
        <v/>
      </c>
      <c r="AU28" t="str">
        <f t="shared" si="13"/>
        <v/>
      </c>
      <c r="AV28" t="str">
        <f t="shared" si="14"/>
        <v/>
      </c>
      <c r="AW28" t="str">
        <f t="shared" si="46"/>
        <v/>
      </c>
      <c r="AX28" t="str">
        <f t="shared" si="47"/>
        <v/>
      </c>
      <c r="AY28" t="str">
        <f t="shared" si="48"/>
        <v/>
      </c>
      <c r="BA28" t="str">
        <f t="shared" si="15"/>
        <v/>
      </c>
      <c r="BB28" t="str">
        <f t="shared" si="16"/>
        <v/>
      </c>
      <c r="BC28" t="str">
        <f t="shared" si="17"/>
        <v/>
      </c>
      <c r="BD28" t="str">
        <f t="shared" si="18"/>
        <v/>
      </c>
      <c r="BE28" t="str">
        <f t="shared" si="49"/>
        <v/>
      </c>
      <c r="BF28" t="str">
        <f t="shared" si="50"/>
        <v/>
      </c>
    </row>
    <row r="29" spans="1:58" ht="15.75" x14ac:dyDescent="0.3">
      <c r="A29" t="str">
        <f t="shared" si="19"/>
        <v/>
      </c>
      <c r="B29" t="str">
        <f t="shared" si="20"/>
        <v/>
      </c>
      <c r="C29" t="str">
        <f t="shared" si="21"/>
        <v/>
      </c>
      <c r="D29" t="str">
        <f t="shared" si="22"/>
        <v/>
      </c>
      <c r="E29" t="str">
        <f t="shared" si="23"/>
        <v/>
      </c>
      <c r="F29" t="str">
        <f t="shared" si="24"/>
        <v/>
      </c>
      <c r="G29" t="str">
        <f t="shared" si="25"/>
        <v/>
      </c>
      <c r="H29" t="str">
        <f t="shared" si="0"/>
        <v/>
      </c>
      <c r="I29" t="str">
        <f t="shared" si="1"/>
        <v/>
      </c>
      <c r="J29" t="str">
        <f t="shared" si="2"/>
        <v/>
      </c>
      <c r="K29" t="str">
        <f>IF(A29="","",IF(OR(I29=1,I29="S"),IF(VLOOKUP(J29,Tables!E$1:F$50,2,FALSE)=1,IF(MOD(BE29,2)=1,1,2),IF(MOD(BE29,2)=1,2,1)),IF(MOD(BE29,2)=1,1,2)))</f>
        <v/>
      </c>
      <c r="L29" t="str">
        <f t="shared" si="3"/>
        <v/>
      </c>
      <c r="M29" s="1" t="str">
        <f t="shared" si="4"/>
        <v/>
      </c>
      <c r="N29" s="39"/>
      <c r="O29" s="39"/>
      <c r="P29" s="39"/>
      <c r="Q29" s="4" t="str">
        <f t="shared" si="5"/>
        <v/>
      </c>
      <c r="R29" s="4" t="str">
        <f t="shared" si="26"/>
        <v/>
      </c>
      <c r="S29" s="4" t="str">
        <f t="shared" si="27"/>
        <v/>
      </c>
      <c r="T29" s="4" t="str">
        <f t="shared" si="51"/>
        <v/>
      </c>
      <c r="U29" s="4" t="str">
        <f t="shared" si="28"/>
        <v/>
      </c>
      <c r="V29" s="4" t="str">
        <f t="shared" si="29"/>
        <v/>
      </c>
      <c r="W29" t="str">
        <f t="shared" si="30"/>
        <v/>
      </c>
      <c r="X29" t="str">
        <f t="shared" si="31"/>
        <v/>
      </c>
      <c r="Y29" t="str">
        <f t="shared" si="32"/>
        <v/>
      </c>
      <c r="Z29" t="str">
        <f t="shared" si="33"/>
        <v/>
      </c>
      <c r="AA29" s="4" t="str">
        <f t="shared" si="34"/>
        <v/>
      </c>
      <c r="AB29" s="4" t="str">
        <f t="shared" si="35"/>
        <v/>
      </c>
      <c r="AC29" s="5" t="str">
        <f t="shared" si="36"/>
        <v/>
      </c>
      <c r="AD29" t="str">
        <f t="shared" si="37"/>
        <v/>
      </c>
      <c r="AE29" t="str">
        <f t="shared" si="38"/>
        <v/>
      </c>
      <c r="AF29" s="2" t="str">
        <f t="shared" si="39"/>
        <v/>
      </c>
      <c r="AG29" t="str">
        <f t="shared" si="40"/>
        <v/>
      </c>
      <c r="AH29" t="str">
        <f t="shared" si="41"/>
        <v/>
      </c>
      <c r="AI29" t="str">
        <f t="shared" si="6"/>
        <v/>
      </c>
      <c r="AJ29" s="28" t="str">
        <f t="shared" si="42"/>
        <v/>
      </c>
      <c r="AK29" t="str">
        <f t="shared" si="43"/>
        <v/>
      </c>
      <c r="AL29" t="str">
        <f t="shared" si="44"/>
        <v/>
      </c>
      <c r="AM29" t="str">
        <f t="shared" si="7"/>
        <v/>
      </c>
      <c r="AN29" t="str">
        <f t="shared" si="8"/>
        <v/>
      </c>
      <c r="AO29" t="str">
        <f t="shared" si="9"/>
        <v/>
      </c>
      <c r="AP29" t="str">
        <f>IF(AN29="","",IF(I29=0,IF(AO29=1,VLOOKUP(F29,Tables!A$1:C$18,2,FALSE),VLOOKUP(F29,Tables!A$1:C$18,3,FALSE)),IF(I29=1, IF(AO29=1,VLOOKUP(F29,Tables!H$1:J$95,2,FALSE),VLOOKUP(F29,Tables!H$1:J$95,3,FALSE)),IF(AO29=1,VLOOKUP(F29,Tables!Q$1:S$137,2,FALSE),VLOOKUP(F29,Tables!Q$1:S$137,3,FALSE)))))</f>
        <v/>
      </c>
      <c r="AQ29" t="str">
        <f t="shared" si="45"/>
        <v/>
      </c>
      <c r="AR29" t="str">
        <f t="shared" si="10"/>
        <v/>
      </c>
      <c r="AS29" t="str">
        <f t="shared" si="11"/>
        <v/>
      </c>
      <c r="AT29" t="str">
        <f t="shared" si="12"/>
        <v/>
      </c>
      <c r="AU29" t="str">
        <f t="shared" si="13"/>
        <v/>
      </c>
      <c r="AV29" t="str">
        <f t="shared" si="14"/>
        <v/>
      </c>
      <c r="AW29" t="str">
        <f t="shared" si="46"/>
        <v/>
      </c>
      <c r="AX29" t="str">
        <f t="shared" si="47"/>
        <v/>
      </c>
      <c r="AY29" t="str">
        <f t="shared" si="48"/>
        <v/>
      </c>
      <c r="BA29" t="str">
        <f t="shared" si="15"/>
        <v/>
      </c>
      <c r="BB29" t="str">
        <f t="shared" si="16"/>
        <v/>
      </c>
      <c r="BC29" t="str">
        <f t="shared" si="17"/>
        <v/>
      </c>
      <c r="BD29" t="str">
        <f t="shared" si="18"/>
        <v/>
      </c>
      <c r="BE29" t="str">
        <f t="shared" si="49"/>
        <v/>
      </c>
      <c r="BF29" t="str">
        <f t="shared" si="50"/>
        <v/>
      </c>
    </row>
    <row r="30" spans="1:58" ht="15.75" x14ac:dyDescent="0.3">
      <c r="A30" t="str">
        <f t="shared" si="19"/>
        <v/>
      </c>
      <c r="B30" t="str">
        <f t="shared" si="20"/>
        <v/>
      </c>
      <c r="C30" t="str">
        <f t="shared" si="21"/>
        <v/>
      </c>
      <c r="D30" t="str">
        <f t="shared" si="22"/>
        <v/>
      </c>
      <c r="E30" t="str">
        <f t="shared" si="23"/>
        <v/>
      </c>
      <c r="F30" t="str">
        <f t="shared" si="24"/>
        <v/>
      </c>
      <c r="G30" t="str">
        <f t="shared" si="25"/>
        <v/>
      </c>
      <c r="H30" t="str">
        <f t="shared" si="0"/>
        <v/>
      </c>
      <c r="I30" t="str">
        <f t="shared" si="1"/>
        <v/>
      </c>
      <c r="J30" t="str">
        <f t="shared" si="2"/>
        <v/>
      </c>
      <c r="K30" t="str">
        <f>IF(A30="","",IF(OR(I30=1,I30="S"),IF(VLOOKUP(J30,Tables!E$1:F$50,2,FALSE)=1,IF(MOD(BE30,2)=1,1,2),IF(MOD(BE30,2)=1,2,1)),IF(MOD(BE30,2)=1,1,2)))</f>
        <v/>
      </c>
      <c r="L30" t="str">
        <f t="shared" si="3"/>
        <v/>
      </c>
      <c r="M30" s="1" t="str">
        <f t="shared" si="4"/>
        <v/>
      </c>
      <c r="N30" s="39"/>
      <c r="O30" s="39"/>
      <c r="P30" s="39"/>
      <c r="Q30" s="4" t="str">
        <f t="shared" si="5"/>
        <v/>
      </c>
      <c r="R30" s="4" t="str">
        <f t="shared" si="26"/>
        <v/>
      </c>
      <c r="S30" s="4" t="str">
        <f t="shared" si="27"/>
        <v/>
      </c>
      <c r="T30" s="4" t="str">
        <f t="shared" si="51"/>
        <v/>
      </c>
      <c r="U30" s="4" t="str">
        <f t="shared" si="28"/>
        <v/>
      </c>
      <c r="V30" s="4" t="str">
        <f t="shared" si="29"/>
        <v/>
      </c>
      <c r="W30" t="str">
        <f t="shared" si="30"/>
        <v/>
      </c>
      <c r="X30" t="str">
        <f t="shared" si="31"/>
        <v/>
      </c>
      <c r="Y30" t="str">
        <f t="shared" si="32"/>
        <v/>
      </c>
      <c r="Z30" t="str">
        <f t="shared" si="33"/>
        <v/>
      </c>
      <c r="AA30" s="4" t="str">
        <f t="shared" si="34"/>
        <v/>
      </c>
      <c r="AB30" s="4" t="str">
        <f t="shared" si="35"/>
        <v/>
      </c>
      <c r="AC30" s="5" t="str">
        <f t="shared" si="36"/>
        <v/>
      </c>
      <c r="AD30" t="str">
        <f t="shared" si="37"/>
        <v/>
      </c>
      <c r="AE30" t="str">
        <f t="shared" si="38"/>
        <v/>
      </c>
      <c r="AF30" s="2" t="str">
        <f t="shared" si="39"/>
        <v/>
      </c>
      <c r="AG30" t="str">
        <f t="shared" si="40"/>
        <v/>
      </c>
      <c r="AH30" t="str">
        <f t="shared" si="41"/>
        <v/>
      </c>
      <c r="AI30" t="str">
        <f t="shared" si="6"/>
        <v/>
      </c>
      <c r="AJ30" s="28" t="str">
        <f t="shared" si="42"/>
        <v/>
      </c>
      <c r="AK30" t="str">
        <f t="shared" si="43"/>
        <v/>
      </c>
      <c r="AL30" t="str">
        <f t="shared" si="44"/>
        <v/>
      </c>
      <c r="AM30" t="str">
        <f t="shared" si="7"/>
        <v/>
      </c>
      <c r="AN30" t="str">
        <f t="shared" si="8"/>
        <v/>
      </c>
      <c r="AO30" t="str">
        <f t="shared" si="9"/>
        <v/>
      </c>
      <c r="AP30" t="str">
        <f>IF(AN30="","",IF(I30=0,IF(AO30=1,VLOOKUP(F30,Tables!A$1:C$18,2,FALSE),VLOOKUP(F30,Tables!A$1:C$18,3,FALSE)),IF(I30=1, IF(AO30=1,VLOOKUP(F30,Tables!H$1:J$95,2,FALSE),VLOOKUP(F30,Tables!H$1:J$95,3,FALSE)),IF(AO30=1,VLOOKUP(F30,Tables!Q$1:S$137,2,FALSE),VLOOKUP(F30,Tables!Q$1:S$137,3,FALSE)))))</f>
        <v/>
      </c>
      <c r="AQ30" t="str">
        <f t="shared" si="45"/>
        <v/>
      </c>
      <c r="AR30" t="str">
        <f t="shared" si="10"/>
        <v/>
      </c>
      <c r="AS30" t="str">
        <f t="shared" si="11"/>
        <v/>
      </c>
      <c r="AT30" t="str">
        <f t="shared" si="12"/>
        <v/>
      </c>
      <c r="AU30" t="str">
        <f t="shared" si="13"/>
        <v/>
      </c>
      <c r="AV30" t="str">
        <f t="shared" si="14"/>
        <v/>
      </c>
      <c r="AW30" t="str">
        <f t="shared" si="46"/>
        <v/>
      </c>
      <c r="AX30" t="str">
        <f t="shared" si="47"/>
        <v/>
      </c>
      <c r="AY30" t="str">
        <f t="shared" si="48"/>
        <v/>
      </c>
      <c r="BA30" t="str">
        <f t="shared" si="15"/>
        <v/>
      </c>
      <c r="BB30" t="str">
        <f t="shared" si="16"/>
        <v/>
      </c>
      <c r="BC30" t="str">
        <f t="shared" si="17"/>
        <v/>
      </c>
      <c r="BD30" t="str">
        <f t="shared" si="18"/>
        <v/>
      </c>
      <c r="BE30" t="str">
        <f t="shared" si="49"/>
        <v/>
      </c>
      <c r="BF30" t="str">
        <f t="shared" si="50"/>
        <v/>
      </c>
    </row>
    <row r="31" spans="1:58" ht="15.75" x14ac:dyDescent="0.3">
      <c r="A31" t="str">
        <f t="shared" si="19"/>
        <v/>
      </c>
      <c r="B31" t="str">
        <f t="shared" si="20"/>
        <v/>
      </c>
      <c r="C31" t="str">
        <f t="shared" si="21"/>
        <v/>
      </c>
      <c r="D31" t="str">
        <f t="shared" si="22"/>
        <v/>
      </c>
      <c r="E31" t="str">
        <f t="shared" si="23"/>
        <v/>
      </c>
      <c r="F31" t="str">
        <f t="shared" si="24"/>
        <v/>
      </c>
      <c r="G31" t="str">
        <f t="shared" si="25"/>
        <v/>
      </c>
      <c r="H31" t="str">
        <f t="shared" si="0"/>
        <v/>
      </c>
      <c r="I31" t="str">
        <f t="shared" si="1"/>
        <v/>
      </c>
      <c r="J31" t="str">
        <f t="shared" si="2"/>
        <v/>
      </c>
      <c r="K31" t="str">
        <f>IF(A31="","",IF(OR(I31=1,I31="S"),IF(VLOOKUP(J31,Tables!E$1:F$50,2,FALSE)=1,IF(MOD(BE31,2)=1,1,2),IF(MOD(BE31,2)=1,2,1)),IF(MOD(BE31,2)=1,1,2)))</f>
        <v/>
      </c>
      <c r="L31" t="str">
        <f t="shared" si="3"/>
        <v/>
      </c>
      <c r="M31" s="1" t="str">
        <f t="shared" si="4"/>
        <v/>
      </c>
      <c r="N31" s="39"/>
      <c r="O31" s="39"/>
      <c r="P31" s="39"/>
      <c r="Q31" s="4" t="str">
        <f t="shared" si="5"/>
        <v/>
      </c>
      <c r="R31" s="4" t="str">
        <f t="shared" si="26"/>
        <v/>
      </c>
      <c r="S31" s="4" t="str">
        <f t="shared" si="27"/>
        <v/>
      </c>
      <c r="T31" s="4" t="str">
        <f t="shared" si="51"/>
        <v/>
      </c>
      <c r="U31" s="4" t="str">
        <f t="shared" si="28"/>
        <v/>
      </c>
      <c r="V31" s="4" t="str">
        <f t="shared" si="29"/>
        <v/>
      </c>
      <c r="W31" t="str">
        <f t="shared" si="30"/>
        <v/>
      </c>
      <c r="X31" t="str">
        <f t="shared" si="31"/>
        <v/>
      </c>
      <c r="Y31" t="str">
        <f t="shared" si="32"/>
        <v/>
      </c>
      <c r="Z31" t="str">
        <f t="shared" si="33"/>
        <v/>
      </c>
      <c r="AA31" s="4" t="str">
        <f t="shared" si="34"/>
        <v/>
      </c>
      <c r="AB31" s="4" t="str">
        <f t="shared" si="35"/>
        <v/>
      </c>
      <c r="AC31" s="5" t="str">
        <f t="shared" si="36"/>
        <v/>
      </c>
      <c r="AD31" t="str">
        <f t="shared" si="37"/>
        <v/>
      </c>
      <c r="AE31" t="str">
        <f t="shared" si="38"/>
        <v/>
      </c>
      <c r="AF31" s="2" t="str">
        <f t="shared" si="39"/>
        <v/>
      </c>
      <c r="AG31" t="str">
        <f t="shared" si="40"/>
        <v/>
      </c>
      <c r="AH31" t="str">
        <f t="shared" si="41"/>
        <v/>
      </c>
      <c r="AI31" t="str">
        <f t="shared" si="6"/>
        <v/>
      </c>
      <c r="AJ31" s="28" t="str">
        <f t="shared" si="42"/>
        <v/>
      </c>
      <c r="AK31" t="str">
        <f t="shared" si="43"/>
        <v/>
      </c>
      <c r="AL31" t="str">
        <f t="shared" si="44"/>
        <v/>
      </c>
      <c r="AM31" t="str">
        <f t="shared" si="7"/>
        <v/>
      </c>
      <c r="AN31" t="str">
        <f t="shared" si="8"/>
        <v/>
      </c>
      <c r="AO31" t="str">
        <f t="shared" si="9"/>
        <v/>
      </c>
      <c r="AP31" t="str">
        <f>IF(AN31="","",IF(I31=0,IF(AO31=1,VLOOKUP(F31,Tables!A$1:C$18,2,FALSE),VLOOKUP(F31,Tables!A$1:C$18,3,FALSE)),IF(I31=1, IF(AO31=1,VLOOKUP(F31,Tables!H$1:J$95,2,FALSE),VLOOKUP(F31,Tables!H$1:J$95,3,FALSE)),IF(AO31=1,VLOOKUP(F31,Tables!Q$1:S$137,2,FALSE),VLOOKUP(F31,Tables!Q$1:S$137,3,FALSE)))))</f>
        <v/>
      </c>
      <c r="AQ31" t="str">
        <f t="shared" si="45"/>
        <v/>
      </c>
      <c r="AR31" t="str">
        <f t="shared" si="10"/>
        <v/>
      </c>
      <c r="AS31" t="str">
        <f t="shared" si="11"/>
        <v/>
      </c>
      <c r="AT31" t="str">
        <f t="shared" si="12"/>
        <v/>
      </c>
      <c r="AU31" t="str">
        <f t="shared" si="13"/>
        <v/>
      </c>
      <c r="AV31" t="str">
        <f t="shared" si="14"/>
        <v/>
      </c>
      <c r="AW31" t="str">
        <f t="shared" si="46"/>
        <v/>
      </c>
      <c r="AX31" t="str">
        <f t="shared" si="47"/>
        <v/>
      </c>
      <c r="AY31" t="str">
        <f t="shared" si="48"/>
        <v/>
      </c>
      <c r="BA31" t="str">
        <f t="shared" si="15"/>
        <v/>
      </c>
      <c r="BB31" t="str">
        <f t="shared" si="16"/>
        <v/>
      </c>
      <c r="BC31" t="str">
        <f t="shared" si="17"/>
        <v/>
      </c>
      <c r="BD31" t="str">
        <f t="shared" si="18"/>
        <v/>
      </c>
      <c r="BE31" t="str">
        <f t="shared" si="49"/>
        <v/>
      </c>
      <c r="BF31" t="str">
        <f t="shared" si="50"/>
        <v/>
      </c>
    </row>
    <row r="32" spans="1:58" ht="15.75" x14ac:dyDescent="0.3">
      <c r="A32" t="str">
        <f t="shared" si="19"/>
        <v/>
      </c>
      <c r="B32" t="str">
        <f t="shared" si="20"/>
        <v/>
      </c>
      <c r="C32" t="str">
        <f t="shared" si="21"/>
        <v/>
      </c>
      <c r="D32" t="str">
        <f t="shared" si="22"/>
        <v/>
      </c>
      <c r="E32" t="str">
        <f t="shared" si="23"/>
        <v/>
      </c>
      <c r="F32" t="str">
        <f t="shared" si="24"/>
        <v/>
      </c>
      <c r="G32" t="str">
        <f t="shared" si="25"/>
        <v/>
      </c>
      <c r="H32" t="str">
        <f t="shared" si="0"/>
        <v/>
      </c>
      <c r="I32" t="str">
        <f t="shared" si="1"/>
        <v/>
      </c>
      <c r="J32" t="str">
        <f t="shared" si="2"/>
        <v/>
      </c>
      <c r="K32" t="str">
        <f>IF(A32="","",IF(OR(I32=1,I32="S"),IF(VLOOKUP(J32,Tables!E$1:F$50,2,FALSE)=1,IF(MOD(BE32,2)=1,1,2),IF(MOD(BE32,2)=1,2,1)),IF(MOD(BE32,2)=1,1,2)))</f>
        <v/>
      </c>
      <c r="L32" t="str">
        <f t="shared" si="3"/>
        <v/>
      </c>
      <c r="M32" s="1" t="str">
        <f t="shared" si="4"/>
        <v/>
      </c>
      <c r="N32" s="39"/>
      <c r="O32" s="39"/>
      <c r="P32" s="39"/>
      <c r="Q32" s="4" t="str">
        <f t="shared" si="5"/>
        <v/>
      </c>
      <c r="R32" s="4" t="str">
        <f t="shared" si="26"/>
        <v/>
      </c>
      <c r="S32" s="4" t="str">
        <f t="shared" si="27"/>
        <v/>
      </c>
      <c r="T32" s="4" t="str">
        <f t="shared" si="51"/>
        <v/>
      </c>
      <c r="U32" s="4" t="str">
        <f t="shared" si="28"/>
        <v/>
      </c>
      <c r="V32" s="4" t="str">
        <f t="shared" si="29"/>
        <v/>
      </c>
      <c r="W32" t="str">
        <f t="shared" si="30"/>
        <v/>
      </c>
      <c r="X32" t="str">
        <f t="shared" si="31"/>
        <v/>
      </c>
      <c r="Y32" t="str">
        <f t="shared" si="32"/>
        <v/>
      </c>
      <c r="Z32" t="str">
        <f t="shared" si="33"/>
        <v/>
      </c>
      <c r="AA32" s="4" t="str">
        <f t="shared" si="34"/>
        <v/>
      </c>
      <c r="AB32" s="4" t="str">
        <f t="shared" si="35"/>
        <v/>
      </c>
      <c r="AC32" s="5" t="str">
        <f t="shared" si="36"/>
        <v/>
      </c>
      <c r="AD32" t="str">
        <f t="shared" si="37"/>
        <v/>
      </c>
      <c r="AE32" t="str">
        <f t="shared" si="38"/>
        <v/>
      </c>
      <c r="AF32" s="2" t="str">
        <f t="shared" si="39"/>
        <v/>
      </c>
      <c r="AG32" t="str">
        <f t="shared" si="40"/>
        <v/>
      </c>
      <c r="AH32" t="str">
        <f t="shared" si="41"/>
        <v/>
      </c>
      <c r="AI32" t="str">
        <f t="shared" si="6"/>
        <v/>
      </c>
      <c r="AJ32" s="28" t="str">
        <f t="shared" si="42"/>
        <v/>
      </c>
      <c r="AK32" t="str">
        <f t="shared" si="43"/>
        <v/>
      </c>
      <c r="AL32" t="str">
        <f t="shared" si="44"/>
        <v/>
      </c>
      <c r="AM32" t="str">
        <f t="shared" si="7"/>
        <v/>
      </c>
      <c r="AN32" t="str">
        <f t="shared" si="8"/>
        <v/>
      </c>
      <c r="AO32" t="str">
        <f t="shared" si="9"/>
        <v/>
      </c>
      <c r="AP32" t="str">
        <f>IF(AN32="","",IF(I32=0,IF(AO32=1,VLOOKUP(F32,Tables!A$1:C$18,2,FALSE),VLOOKUP(F32,Tables!A$1:C$18,3,FALSE)),IF(I32=1, IF(AO32=1,VLOOKUP(F32,Tables!H$1:J$95,2,FALSE),VLOOKUP(F32,Tables!H$1:J$95,3,FALSE)),IF(AO32=1,VLOOKUP(F32,Tables!Q$1:S$137,2,FALSE),VLOOKUP(F32,Tables!Q$1:S$137,3,FALSE)))))</f>
        <v/>
      </c>
      <c r="AQ32" t="str">
        <f t="shared" si="45"/>
        <v/>
      </c>
      <c r="AR32" t="str">
        <f t="shared" si="10"/>
        <v/>
      </c>
      <c r="AS32" t="str">
        <f t="shared" si="11"/>
        <v/>
      </c>
      <c r="AT32" t="str">
        <f t="shared" si="12"/>
        <v/>
      </c>
      <c r="AU32" t="str">
        <f t="shared" si="13"/>
        <v/>
      </c>
      <c r="AV32" t="str">
        <f t="shared" si="14"/>
        <v/>
      </c>
      <c r="AW32" t="str">
        <f t="shared" si="46"/>
        <v/>
      </c>
      <c r="AX32" t="str">
        <f t="shared" si="47"/>
        <v/>
      </c>
      <c r="AY32" t="str">
        <f t="shared" si="48"/>
        <v/>
      </c>
      <c r="BA32" t="str">
        <f t="shared" si="15"/>
        <v/>
      </c>
      <c r="BB32" t="str">
        <f t="shared" si="16"/>
        <v/>
      </c>
      <c r="BC32" t="str">
        <f t="shared" si="17"/>
        <v/>
      </c>
      <c r="BD32" t="str">
        <f t="shared" si="18"/>
        <v/>
      </c>
      <c r="BE32" t="str">
        <f t="shared" si="49"/>
        <v/>
      </c>
      <c r="BF32" t="str">
        <f t="shared" si="50"/>
        <v/>
      </c>
    </row>
    <row r="33" spans="1:58" ht="15.75" x14ac:dyDescent="0.3">
      <c r="A33" t="str">
        <f t="shared" si="19"/>
        <v/>
      </c>
      <c r="B33" t="str">
        <f t="shared" si="20"/>
        <v/>
      </c>
      <c r="C33" t="str">
        <f t="shared" si="21"/>
        <v/>
      </c>
      <c r="D33" t="str">
        <f t="shared" si="22"/>
        <v/>
      </c>
      <c r="E33" t="str">
        <f t="shared" si="23"/>
        <v/>
      </c>
      <c r="F33" t="str">
        <f t="shared" si="24"/>
        <v/>
      </c>
      <c r="G33" t="str">
        <f t="shared" si="25"/>
        <v/>
      </c>
      <c r="H33" t="str">
        <f t="shared" si="0"/>
        <v/>
      </c>
      <c r="I33" t="str">
        <f t="shared" si="1"/>
        <v/>
      </c>
      <c r="J33" t="str">
        <f t="shared" si="2"/>
        <v/>
      </c>
      <c r="K33" t="str">
        <f>IF(A33="","",IF(OR(I33=1,I33="S"),IF(VLOOKUP(J33,Tables!E$1:F$50,2,FALSE)=1,IF(MOD(BE33,2)=1,1,2),IF(MOD(BE33,2)=1,2,1)),IF(MOD(BE33,2)=1,1,2)))</f>
        <v/>
      </c>
      <c r="L33" t="str">
        <f t="shared" si="3"/>
        <v/>
      </c>
      <c r="M33" s="1" t="str">
        <f t="shared" si="4"/>
        <v/>
      </c>
      <c r="N33" s="39"/>
      <c r="O33" s="39"/>
      <c r="P33" s="39"/>
      <c r="Q33" s="4" t="str">
        <f t="shared" si="5"/>
        <v/>
      </c>
      <c r="R33" s="4" t="str">
        <f t="shared" si="26"/>
        <v/>
      </c>
      <c r="S33" s="4" t="str">
        <f t="shared" si="27"/>
        <v/>
      </c>
      <c r="T33" s="4" t="str">
        <f t="shared" si="51"/>
        <v/>
      </c>
      <c r="U33" s="4" t="str">
        <f t="shared" si="28"/>
        <v/>
      </c>
      <c r="V33" s="4" t="str">
        <f t="shared" si="29"/>
        <v/>
      </c>
      <c r="W33" t="str">
        <f t="shared" si="30"/>
        <v/>
      </c>
      <c r="X33" t="str">
        <f t="shared" si="31"/>
        <v/>
      </c>
      <c r="Y33" t="str">
        <f t="shared" si="32"/>
        <v/>
      </c>
      <c r="Z33" t="str">
        <f t="shared" si="33"/>
        <v/>
      </c>
      <c r="AA33" s="4" t="str">
        <f t="shared" si="34"/>
        <v/>
      </c>
      <c r="AB33" s="4" t="str">
        <f t="shared" si="35"/>
        <v/>
      </c>
      <c r="AC33" s="5" t="str">
        <f t="shared" si="36"/>
        <v/>
      </c>
      <c r="AD33" t="str">
        <f t="shared" si="37"/>
        <v/>
      </c>
      <c r="AE33" t="str">
        <f t="shared" si="38"/>
        <v/>
      </c>
      <c r="AF33" s="2" t="str">
        <f t="shared" si="39"/>
        <v/>
      </c>
      <c r="AG33" t="str">
        <f t="shared" si="40"/>
        <v/>
      </c>
      <c r="AH33" t="str">
        <f t="shared" si="41"/>
        <v/>
      </c>
      <c r="AI33" t="str">
        <f t="shared" si="6"/>
        <v/>
      </c>
      <c r="AJ33" s="28" t="str">
        <f t="shared" si="42"/>
        <v/>
      </c>
      <c r="AK33" t="str">
        <f t="shared" si="43"/>
        <v/>
      </c>
      <c r="AL33" t="str">
        <f t="shared" si="44"/>
        <v/>
      </c>
      <c r="AM33" t="str">
        <f t="shared" si="7"/>
        <v/>
      </c>
      <c r="AN33" t="str">
        <f t="shared" si="8"/>
        <v/>
      </c>
      <c r="AO33" t="str">
        <f t="shared" si="9"/>
        <v/>
      </c>
      <c r="AP33" t="str">
        <f>IF(AN33="","",IF(I33=0,IF(AO33=1,VLOOKUP(F33,Tables!A$1:C$18,2,FALSE),VLOOKUP(F33,Tables!A$1:C$18,3,FALSE)),IF(I33=1, IF(AO33=1,VLOOKUP(F33,Tables!H$1:J$95,2,FALSE),VLOOKUP(F33,Tables!H$1:J$95,3,FALSE)),IF(AO33=1,VLOOKUP(F33,Tables!Q$1:S$137,2,FALSE),VLOOKUP(F33,Tables!Q$1:S$137,3,FALSE)))))</f>
        <v/>
      </c>
      <c r="AQ33" t="str">
        <f t="shared" si="45"/>
        <v/>
      </c>
      <c r="AR33" t="str">
        <f t="shared" si="10"/>
        <v/>
      </c>
      <c r="AS33" t="str">
        <f t="shared" si="11"/>
        <v/>
      </c>
      <c r="AT33" t="str">
        <f t="shared" si="12"/>
        <v/>
      </c>
      <c r="AU33" t="str">
        <f t="shared" si="13"/>
        <v/>
      </c>
      <c r="AV33" t="str">
        <f t="shared" si="14"/>
        <v/>
      </c>
      <c r="AW33" t="str">
        <f t="shared" si="46"/>
        <v/>
      </c>
      <c r="AX33" t="str">
        <f t="shared" si="47"/>
        <v/>
      </c>
      <c r="AY33" t="str">
        <f t="shared" si="48"/>
        <v/>
      </c>
      <c r="BA33" t="str">
        <f t="shared" si="15"/>
        <v/>
      </c>
      <c r="BB33" t="str">
        <f t="shared" si="16"/>
        <v/>
      </c>
      <c r="BC33" t="str">
        <f t="shared" si="17"/>
        <v/>
      </c>
      <c r="BD33" t="str">
        <f t="shared" si="18"/>
        <v/>
      </c>
      <c r="BE33" t="str">
        <f t="shared" si="49"/>
        <v/>
      </c>
      <c r="BF33" t="str">
        <f t="shared" si="50"/>
        <v/>
      </c>
    </row>
    <row r="34" spans="1:58" ht="15.75" x14ac:dyDescent="0.3">
      <c r="A34" t="str">
        <f t="shared" si="19"/>
        <v/>
      </c>
      <c r="B34" t="str">
        <f t="shared" si="20"/>
        <v/>
      </c>
      <c r="C34" t="str">
        <f t="shared" si="21"/>
        <v/>
      </c>
      <c r="D34" t="str">
        <f t="shared" si="22"/>
        <v/>
      </c>
      <c r="E34" t="str">
        <f t="shared" si="23"/>
        <v/>
      </c>
      <c r="F34" t="str">
        <f t="shared" si="24"/>
        <v/>
      </c>
      <c r="G34" t="str">
        <f t="shared" si="25"/>
        <v/>
      </c>
      <c r="H34" t="str">
        <f t="shared" si="0"/>
        <v/>
      </c>
      <c r="I34" t="str">
        <f t="shared" si="1"/>
        <v/>
      </c>
      <c r="J34" t="str">
        <f t="shared" si="2"/>
        <v/>
      </c>
      <c r="K34" t="str">
        <f>IF(A34="","",IF(OR(I34=1,I34="S"),IF(VLOOKUP(J34,Tables!E$1:F$50,2,FALSE)=1,IF(MOD(BE34,2)=1,1,2),IF(MOD(BE34,2)=1,2,1)),IF(MOD(BE34,2)=1,1,2)))</f>
        <v/>
      </c>
      <c r="L34" t="str">
        <f t="shared" si="3"/>
        <v/>
      </c>
      <c r="M34" s="1" t="str">
        <f t="shared" si="4"/>
        <v/>
      </c>
      <c r="N34" s="39"/>
      <c r="O34" s="39"/>
      <c r="P34" s="39"/>
      <c r="Q34" s="4" t="str">
        <f t="shared" si="5"/>
        <v/>
      </c>
      <c r="R34" s="4" t="str">
        <f t="shared" si="26"/>
        <v/>
      </c>
      <c r="S34" s="4" t="str">
        <f t="shared" si="27"/>
        <v/>
      </c>
      <c r="T34" s="4" t="str">
        <f t="shared" si="51"/>
        <v/>
      </c>
      <c r="U34" s="4" t="str">
        <f t="shared" si="28"/>
        <v/>
      </c>
      <c r="V34" s="4" t="str">
        <f t="shared" si="29"/>
        <v/>
      </c>
      <c r="W34" t="str">
        <f t="shared" si="30"/>
        <v/>
      </c>
      <c r="X34" t="str">
        <f t="shared" si="31"/>
        <v/>
      </c>
      <c r="Y34" t="str">
        <f t="shared" si="32"/>
        <v/>
      </c>
      <c r="Z34" t="str">
        <f t="shared" si="33"/>
        <v/>
      </c>
      <c r="AA34" s="4" t="str">
        <f t="shared" si="34"/>
        <v/>
      </c>
      <c r="AB34" s="4" t="str">
        <f t="shared" si="35"/>
        <v/>
      </c>
      <c r="AC34" s="5" t="str">
        <f t="shared" si="36"/>
        <v/>
      </c>
      <c r="AD34" t="str">
        <f t="shared" si="37"/>
        <v/>
      </c>
      <c r="AE34" t="str">
        <f t="shared" si="38"/>
        <v/>
      </c>
      <c r="AF34" s="2" t="str">
        <f t="shared" si="39"/>
        <v/>
      </c>
      <c r="AG34" t="str">
        <f t="shared" si="40"/>
        <v/>
      </c>
      <c r="AH34" t="str">
        <f t="shared" si="41"/>
        <v/>
      </c>
      <c r="AI34" t="str">
        <f t="shared" si="6"/>
        <v/>
      </c>
      <c r="AJ34" s="28" t="str">
        <f t="shared" si="42"/>
        <v/>
      </c>
      <c r="AK34" t="str">
        <f t="shared" si="43"/>
        <v/>
      </c>
      <c r="AL34" t="str">
        <f t="shared" si="44"/>
        <v/>
      </c>
      <c r="AM34" t="str">
        <f t="shared" si="7"/>
        <v/>
      </c>
      <c r="AN34" t="str">
        <f t="shared" si="8"/>
        <v/>
      </c>
      <c r="AO34" t="str">
        <f t="shared" si="9"/>
        <v/>
      </c>
      <c r="AP34" t="str">
        <f>IF(AN34="","",IF(I34=0,IF(AO34=1,VLOOKUP(F34,Tables!A$1:C$18,2,FALSE),VLOOKUP(F34,Tables!A$1:C$18,3,FALSE)),IF(I34=1, IF(AO34=1,VLOOKUP(F34,Tables!H$1:J$95,2,FALSE),VLOOKUP(F34,Tables!H$1:J$95,3,FALSE)),IF(AO34=1,VLOOKUP(F34,Tables!Q$1:S$137,2,FALSE),VLOOKUP(F34,Tables!Q$1:S$137,3,FALSE)))))</f>
        <v/>
      </c>
      <c r="AQ34" t="str">
        <f t="shared" si="45"/>
        <v/>
      </c>
      <c r="AR34" t="str">
        <f t="shared" si="10"/>
        <v/>
      </c>
      <c r="AS34" t="str">
        <f t="shared" si="11"/>
        <v/>
      </c>
      <c r="AT34" t="str">
        <f t="shared" si="12"/>
        <v/>
      </c>
      <c r="AU34" t="str">
        <f t="shared" si="13"/>
        <v/>
      </c>
      <c r="AV34" t="str">
        <f t="shared" si="14"/>
        <v/>
      </c>
      <c r="AW34" t="str">
        <f t="shared" si="46"/>
        <v/>
      </c>
      <c r="AX34" t="str">
        <f t="shared" si="47"/>
        <v/>
      </c>
      <c r="AY34" t="str">
        <f t="shared" si="48"/>
        <v/>
      </c>
      <c r="BA34" t="str">
        <f t="shared" si="15"/>
        <v/>
      </c>
      <c r="BB34" t="str">
        <f t="shared" si="16"/>
        <v/>
      </c>
      <c r="BC34" t="str">
        <f t="shared" si="17"/>
        <v/>
      </c>
      <c r="BD34" t="str">
        <f t="shared" si="18"/>
        <v/>
      </c>
      <c r="BE34" t="str">
        <f t="shared" si="49"/>
        <v/>
      </c>
      <c r="BF34" t="str">
        <f t="shared" si="50"/>
        <v/>
      </c>
    </row>
    <row r="35" spans="1:58" ht="15.75" x14ac:dyDescent="0.3">
      <c r="A35" t="str">
        <f t="shared" si="19"/>
        <v/>
      </c>
      <c r="B35" t="str">
        <f t="shared" si="20"/>
        <v/>
      </c>
      <c r="C35" t="str">
        <f t="shared" si="21"/>
        <v/>
      </c>
      <c r="D35" t="str">
        <f t="shared" si="22"/>
        <v/>
      </c>
      <c r="E35" t="str">
        <f t="shared" si="23"/>
        <v/>
      </c>
      <c r="F35" t="str">
        <f t="shared" si="24"/>
        <v/>
      </c>
      <c r="G35" t="str">
        <f t="shared" si="25"/>
        <v/>
      </c>
      <c r="H35" t="str">
        <f t="shared" si="0"/>
        <v/>
      </c>
      <c r="I35" t="str">
        <f t="shared" si="1"/>
        <v/>
      </c>
      <c r="J35" t="str">
        <f t="shared" si="2"/>
        <v/>
      </c>
      <c r="K35" t="str">
        <f>IF(A35="","",IF(OR(I35=1,I35="S"),IF(VLOOKUP(J35,Tables!E$1:F$50,2,FALSE)=1,IF(MOD(BE35,2)=1,1,2),IF(MOD(BE35,2)=1,2,1)),IF(MOD(BE35,2)=1,1,2)))</f>
        <v/>
      </c>
      <c r="L35" t="str">
        <f t="shared" si="3"/>
        <v/>
      </c>
      <c r="M35" s="1" t="str">
        <f t="shared" si="4"/>
        <v/>
      </c>
      <c r="N35" s="39"/>
      <c r="O35" s="39"/>
      <c r="P35" s="39"/>
      <c r="Q35" s="4" t="str">
        <f t="shared" si="5"/>
        <v/>
      </c>
      <c r="R35" s="4" t="str">
        <f t="shared" si="26"/>
        <v/>
      </c>
      <c r="S35" s="4" t="str">
        <f t="shared" si="27"/>
        <v/>
      </c>
      <c r="T35" s="4" t="str">
        <f t="shared" si="51"/>
        <v/>
      </c>
      <c r="U35" s="4" t="str">
        <f t="shared" si="28"/>
        <v/>
      </c>
      <c r="V35" s="4" t="str">
        <f t="shared" si="29"/>
        <v/>
      </c>
      <c r="W35" t="str">
        <f t="shared" si="30"/>
        <v/>
      </c>
      <c r="X35" t="str">
        <f t="shared" si="31"/>
        <v/>
      </c>
      <c r="Y35" t="str">
        <f t="shared" si="32"/>
        <v/>
      </c>
      <c r="Z35" t="str">
        <f t="shared" si="33"/>
        <v/>
      </c>
      <c r="AA35" s="4" t="str">
        <f t="shared" si="34"/>
        <v/>
      </c>
      <c r="AB35" s="4" t="str">
        <f t="shared" si="35"/>
        <v/>
      </c>
      <c r="AC35" s="5" t="str">
        <f t="shared" si="36"/>
        <v/>
      </c>
      <c r="AD35" t="str">
        <f t="shared" si="37"/>
        <v/>
      </c>
      <c r="AE35" t="str">
        <f t="shared" si="38"/>
        <v/>
      </c>
      <c r="AF35" s="2" t="str">
        <f t="shared" si="39"/>
        <v/>
      </c>
      <c r="AG35" t="str">
        <f t="shared" si="40"/>
        <v/>
      </c>
      <c r="AH35" t="str">
        <f t="shared" si="41"/>
        <v/>
      </c>
      <c r="AI35" t="str">
        <f t="shared" si="6"/>
        <v/>
      </c>
      <c r="AJ35" s="28" t="str">
        <f t="shared" si="42"/>
        <v/>
      </c>
      <c r="AK35" t="str">
        <f t="shared" si="43"/>
        <v/>
      </c>
      <c r="AL35" t="str">
        <f t="shared" si="44"/>
        <v/>
      </c>
      <c r="AM35" t="str">
        <f t="shared" si="7"/>
        <v/>
      </c>
      <c r="AN35" t="str">
        <f t="shared" si="8"/>
        <v/>
      </c>
      <c r="AO35" t="str">
        <f t="shared" si="9"/>
        <v/>
      </c>
      <c r="AP35" t="str">
        <f>IF(AN35="","",IF(I35=0,IF(AO35=1,VLOOKUP(F35,Tables!A$1:C$18,2,FALSE),VLOOKUP(F35,Tables!A$1:C$18,3,FALSE)),IF(I35=1, IF(AO35=1,VLOOKUP(F35,Tables!H$1:J$95,2,FALSE),VLOOKUP(F35,Tables!H$1:J$95,3,FALSE)),IF(AO35=1,VLOOKUP(F35,Tables!Q$1:S$137,2,FALSE),VLOOKUP(F35,Tables!Q$1:S$137,3,FALSE)))))</f>
        <v/>
      </c>
      <c r="AQ35" t="str">
        <f t="shared" si="45"/>
        <v/>
      </c>
      <c r="AR35" t="str">
        <f t="shared" si="10"/>
        <v/>
      </c>
      <c r="AS35" t="str">
        <f t="shared" si="11"/>
        <v/>
      </c>
      <c r="AT35" t="str">
        <f t="shared" si="12"/>
        <v/>
      </c>
      <c r="AU35" t="str">
        <f t="shared" si="13"/>
        <v/>
      </c>
      <c r="AV35" t="str">
        <f t="shared" si="14"/>
        <v/>
      </c>
      <c r="AW35" t="str">
        <f t="shared" si="46"/>
        <v/>
      </c>
      <c r="AX35" t="str">
        <f t="shared" si="47"/>
        <v/>
      </c>
      <c r="AY35" t="str">
        <f t="shared" si="48"/>
        <v/>
      </c>
      <c r="BA35" t="str">
        <f t="shared" si="15"/>
        <v/>
      </c>
      <c r="BB35" t="str">
        <f t="shared" si="16"/>
        <v/>
      </c>
      <c r="BC35" t="str">
        <f t="shared" si="17"/>
        <v/>
      </c>
      <c r="BD35" t="str">
        <f t="shared" si="18"/>
        <v/>
      </c>
      <c r="BE35" t="str">
        <f t="shared" si="49"/>
        <v/>
      </c>
      <c r="BF35" t="str">
        <f t="shared" si="50"/>
        <v/>
      </c>
    </row>
    <row r="36" spans="1:58" ht="15.75" x14ac:dyDescent="0.3">
      <c r="A36" t="str">
        <f t="shared" si="19"/>
        <v/>
      </c>
      <c r="B36" t="str">
        <f t="shared" si="20"/>
        <v/>
      </c>
      <c r="C36" t="str">
        <f t="shared" si="21"/>
        <v/>
      </c>
      <c r="D36" t="str">
        <f t="shared" si="22"/>
        <v/>
      </c>
      <c r="E36" t="str">
        <f t="shared" si="23"/>
        <v/>
      </c>
      <c r="F36" t="str">
        <f t="shared" si="24"/>
        <v/>
      </c>
      <c r="G36" t="str">
        <f t="shared" si="25"/>
        <v/>
      </c>
      <c r="H36" t="str">
        <f t="shared" si="0"/>
        <v/>
      </c>
      <c r="I36" t="str">
        <f t="shared" si="1"/>
        <v/>
      </c>
      <c r="J36" t="str">
        <f t="shared" si="2"/>
        <v/>
      </c>
      <c r="K36" t="str">
        <f>IF(A36="","",IF(OR(I36=1,I36="S"),IF(VLOOKUP(J36,Tables!E$1:F$50,2,FALSE)=1,IF(MOD(BE36,2)=1,1,2),IF(MOD(BE36,2)=1,2,1)),IF(MOD(BE36,2)=1,1,2)))</f>
        <v/>
      </c>
      <c r="L36" t="str">
        <f t="shared" si="3"/>
        <v/>
      </c>
      <c r="M36" s="1" t="str">
        <f t="shared" si="4"/>
        <v/>
      </c>
      <c r="N36" s="39"/>
      <c r="O36" s="39"/>
      <c r="P36" s="39"/>
      <c r="Q36" s="4" t="str">
        <f t="shared" si="5"/>
        <v/>
      </c>
      <c r="R36" s="4" t="str">
        <f t="shared" si="26"/>
        <v/>
      </c>
      <c r="S36" s="4" t="str">
        <f t="shared" si="27"/>
        <v/>
      </c>
      <c r="T36" s="4" t="str">
        <f t="shared" si="51"/>
        <v/>
      </c>
      <c r="U36" s="4" t="str">
        <f t="shared" si="28"/>
        <v/>
      </c>
      <c r="V36" s="4" t="str">
        <f t="shared" si="29"/>
        <v/>
      </c>
      <c r="W36" t="str">
        <f t="shared" si="30"/>
        <v/>
      </c>
      <c r="X36" t="str">
        <f t="shared" si="31"/>
        <v/>
      </c>
      <c r="Y36" t="str">
        <f t="shared" si="32"/>
        <v/>
      </c>
      <c r="Z36" t="str">
        <f t="shared" si="33"/>
        <v/>
      </c>
      <c r="AA36" s="4" t="str">
        <f t="shared" si="34"/>
        <v/>
      </c>
      <c r="AB36" s="4" t="str">
        <f t="shared" si="35"/>
        <v/>
      </c>
      <c r="AC36" s="5" t="str">
        <f t="shared" si="36"/>
        <v/>
      </c>
      <c r="AD36" t="str">
        <f t="shared" si="37"/>
        <v/>
      </c>
      <c r="AE36" t="str">
        <f t="shared" si="38"/>
        <v/>
      </c>
      <c r="AF36" s="2" t="str">
        <f t="shared" si="39"/>
        <v/>
      </c>
      <c r="AG36" t="str">
        <f t="shared" si="40"/>
        <v/>
      </c>
      <c r="AH36" t="str">
        <f t="shared" si="41"/>
        <v/>
      </c>
      <c r="AI36" t="str">
        <f t="shared" si="6"/>
        <v/>
      </c>
      <c r="AJ36" s="28" t="str">
        <f t="shared" si="42"/>
        <v/>
      </c>
      <c r="AK36" t="str">
        <f t="shared" si="43"/>
        <v/>
      </c>
      <c r="AL36" t="str">
        <f t="shared" si="44"/>
        <v/>
      </c>
      <c r="AM36" t="str">
        <f t="shared" si="7"/>
        <v/>
      </c>
      <c r="AN36" t="str">
        <f t="shared" si="8"/>
        <v/>
      </c>
      <c r="AO36" t="str">
        <f t="shared" si="9"/>
        <v/>
      </c>
      <c r="AP36" t="str">
        <f>IF(AN36="","",IF(I36=0,IF(AO36=1,VLOOKUP(F36,Tables!A$1:C$18,2,FALSE),VLOOKUP(F36,Tables!A$1:C$18,3,FALSE)),IF(I36=1, IF(AO36=1,VLOOKUP(F36,Tables!H$1:J$95,2,FALSE),VLOOKUP(F36,Tables!H$1:J$95,3,FALSE)),IF(AO36=1,VLOOKUP(F36,Tables!Q$1:S$137,2,FALSE),VLOOKUP(F36,Tables!Q$1:S$137,3,FALSE)))))</f>
        <v/>
      </c>
      <c r="AQ36" t="str">
        <f t="shared" si="45"/>
        <v/>
      </c>
      <c r="AR36" t="str">
        <f t="shared" si="10"/>
        <v/>
      </c>
      <c r="AS36" t="str">
        <f t="shared" si="11"/>
        <v/>
      </c>
      <c r="AT36" t="str">
        <f t="shared" si="12"/>
        <v/>
      </c>
      <c r="AU36" t="str">
        <f t="shared" si="13"/>
        <v/>
      </c>
      <c r="AV36" t="str">
        <f t="shared" si="14"/>
        <v/>
      </c>
      <c r="AW36" t="str">
        <f t="shared" si="46"/>
        <v/>
      </c>
      <c r="AX36" t="str">
        <f t="shared" si="47"/>
        <v/>
      </c>
      <c r="AY36" t="str">
        <f t="shared" si="48"/>
        <v/>
      </c>
      <c r="BA36" t="str">
        <f t="shared" si="15"/>
        <v/>
      </c>
      <c r="BB36" t="str">
        <f t="shared" si="16"/>
        <v/>
      </c>
      <c r="BC36" t="str">
        <f t="shared" si="17"/>
        <v/>
      </c>
      <c r="BD36" t="str">
        <f t="shared" si="18"/>
        <v/>
      </c>
      <c r="BE36" t="str">
        <f t="shared" si="49"/>
        <v/>
      </c>
      <c r="BF36" t="str">
        <f t="shared" si="50"/>
        <v/>
      </c>
    </row>
    <row r="37" spans="1:58" ht="15.75" x14ac:dyDescent="0.3">
      <c r="A37" t="str">
        <f t="shared" si="19"/>
        <v/>
      </c>
      <c r="B37" t="str">
        <f t="shared" si="20"/>
        <v/>
      </c>
      <c r="C37" t="str">
        <f t="shared" si="21"/>
        <v/>
      </c>
      <c r="D37" t="str">
        <f t="shared" si="22"/>
        <v/>
      </c>
      <c r="E37" t="str">
        <f t="shared" si="23"/>
        <v/>
      </c>
      <c r="F37" t="str">
        <f t="shared" si="24"/>
        <v/>
      </c>
      <c r="G37" t="str">
        <f t="shared" si="25"/>
        <v/>
      </c>
      <c r="H37" t="str">
        <f t="shared" si="0"/>
        <v/>
      </c>
      <c r="I37" t="str">
        <f t="shared" si="1"/>
        <v/>
      </c>
      <c r="J37" t="str">
        <f t="shared" si="2"/>
        <v/>
      </c>
      <c r="K37" t="str">
        <f>IF(A37="","",IF(OR(I37=1,I37="S"),IF(VLOOKUP(J37,Tables!E$1:F$50,2,FALSE)=1,IF(MOD(BE37,2)=1,1,2),IF(MOD(BE37,2)=1,2,1)),IF(MOD(BE37,2)=1,1,2)))</f>
        <v/>
      </c>
      <c r="L37" t="str">
        <f t="shared" si="3"/>
        <v/>
      </c>
      <c r="M37" s="1" t="str">
        <f t="shared" si="4"/>
        <v/>
      </c>
      <c r="N37" s="39"/>
      <c r="O37" s="39"/>
      <c r="P37" s="39"/>
      <c r="Q37" s="4" t="str">
        <f t="shared" si="5"/>
        <v/>
      </c>
      <c r="R37" s="4" t="str">
        <f t="shared" si="26"/>
        <v/>
      </c>
      <c r="S37" s="4" t="str">
        <f t="shared" si="27"/>
        <v/>
      </c>
      <c r="T37" s="4" t="str">
        <f t="shared" si="51"/>
        <v/>
      </c>
      <c r="U37" s="4" t="str">
        <f t="shared" si="28"/>
        <v/>
      </c>
      <c r="V37" s="4" t="str">
        <f t="shared" si="29"/>
        <v/>
      </c>
      <c r="W37" t="str">
        <f t="shared" si="30"/>
        <v/>
      </c>
      <c r="X37" t="str">
        <f t="shared" si="31"/>
        <v/>
      </c>
      <c r="Y37" t="str">
        <f t="shared" si="32"/>
        <v/>
      </c>
      <c r="Z37" t="str">
        <f t="shared" si="33"/>
        <v/>
      </c>
      <c r="AA37" s="4" t="str">
        <f t="shared" si="34"/>
        <v/>
      </c>
      <c r="AB37" s="4" t="str">
        <f t="shared" si="35"/>
        <v/>
      </c>
      <c r="AC37" s="5" t="str">
        <f t="shared" si="36"/>
        <v/>
      </c>
      <c r="AD37" t="str">
        <f t="shared" si="37"/>
        <v/>
      </c>
      <c r="AE37" t="str">
        <f t="shared" si="38"/>
        <v/>
      </c>
      <c r="AF37" s="2" t="str">
        <f t="shared" si="39"/>
        <v/>
      </c>
      <c r="AG37" t="str">
        <f t="shared" si="40"/>
        <v/>
      </c>
      <c r="AH37" t="str">
        <f t="shared" si="41"/>
        <v/>
      </c>
      <c r="AI37" t="str">
        <f t="shared" si="6"/>
        <v/>
      </c>
      <c r="AJ37" s="28" t="str">
        <f t="shared" si="42"/>
        <v/>
      </c>
      <c r="AK37" t="str">
        <f t="shared" si="43"/>
        <v/>
      </c>
      <c r="AL37" t="str">
        <f t="shared" si="44"/>
        <v/>
      </c>
      <c r="AM37" t="str">
        <f t="shared" si="7"/>
        <v/>
      </c>
      <c r="AN37" t="str">
        <f t="shared" si="8"/>
        <v/>
      </c>
      <c r="AO37" t="str">
        <f t="shared" si="9"/>
        <v/>
      </c>
      <c r="AP37" t="str">
        <f>IF(AN37="","",IF(I37=0,IF(AO37=1,VLOOKUP(F37,Tables!A$1:C$18,2,FALSE),VLOOKUP(F37,Tables!A$1:C$18,3,FALSE)),IF(I37=1, IF(AO37=1,VLOOKUP(F37,Tables!H$1:J$95,2,FALSE),VLOOKUP(F37,Tables!H$1:J$95,3,FALSE)),IF(AO37=1,VLOOKUP(F37,Tables!Q$1:S$137,2,FALSE),VLOOKUP(F37,Tables!Q$1:S$137,3,FALSE)))))</f>
        <v/>
      </c>
      <c r="AQ37" t="str">
        <f t="shared" si="45"/>
        <v/>
      </c>
      <c r="AR37" t="str">
        <f t="shared" si="10"/>
        <v/>
      </c>
      <c r="AS37" t="str">
        <f t="shared" si="11"/>
        <v/>
      </c>
      <c r="AT37" t="str">
        <f t="shared" si="12"/>
        <v/>
      </c>
      <c r="AU37" t="str">
        <f t="shared" si="13"/>
        <v/>
      </c>
      <c r="AV37" t="str">
        <f t="shared" si="14"/>
        <v/>
      </c>
      <c r="AW37" t="str">
        <f t="shared" si="46"/>
        <v/>
      </c>
      <c r="AX37" t="str">
        <f t="shared" si="47"/>
        <v/>
      </c>
      <c r="AY37" t="str">
        <f t="shared" si="48"/>
        <v/>
      </c>
      <c r="BA37" t="str">
        <f t="shared" si="15"/>
        <v/>
      </c>
      <c r="BB37" t="str">
        <f t="shared" si="16"/>
        <v/>
      </c>
      <c r="BC37" t="str">
        <f t="shared" si="17"/>
        <v/>
      </c>
      <c r="BD37" t="str">
        <f t="shared" si="18"/>
        <v/>
      </c>
      <c r="BE37" t="str">
        <f t="shared" si="49"/>
        <v/>
      </c>
      <c r="BF37" t="str">
        <f t="shared" si="50"/>
        <v/>
      </c>
    </row>
    <row r="38" spans="1:58" ht="15.75" x14ac:dyDescent="0.3">
      <c r="A38" t="str">
        <f t="shared" si="19"/>
        <v/>
      </c>
      <c r="B38" t="str">
        <f t="shared" si="20"/>
        <v/>
      </c>
      <c r="C38" t="str">
        <f t="shared" si="21"/>
        <v/>
      </c>
      <c r="D38" t="str">
        <f t="shared" si="22"/>
        <v/>
      </c>
      <c r="E38" t="str">
        <f t="shared" si="23"/>
        <v/>
      </c>
      <c r="F38" t="str">
        <f t="shared" si="24"/>
        <v/>
      </c>
      <c r="G38" t="str">
        <f t="shared" si="25"/>
        <v/>
      </c>
      <c r="H38" t="str">
        <f t="shared" si="0"/>
        <v/>
      </c>
      <c r="I38" t="str">
        <f t="shared" si="1"/>
        <v/>
      </c>
      <c r="J38" t="str">
        <f t="shared" si="2"/>
        <v/>
      </c>
      <c r="K38" t="str">
        <f>IF(A38="","",IF(OR(I38=1,I38="S"),IF(VLOOKUP(J38,Tables!E$1:F$50,2,FALSE)=1,IF(MOD(BE38,2)=1,1,2),IF(MOD(BE38,2)=1,2,1)),IF(MOD(BE38,2)=1,1,2)))</f>
        <v/>
      </c>
      <c r="L38" t="str">
        <f t="shared" si="3"/>
        <v/>
      </c>
      <c r="M38" s="1" t="str">
        <f t="shared" si="4"/>
        <v/>
      </c>
      <c r="N38" s="39"/>
      <c r="O38" s="39"/>
      <c r="P38" s="39"/>
      <c r="Q38" s="4" t="str">
        <f t="shared" si="5"/>
        <v/>
      </c>
      <c r="R38" s="4" t="str">
        <f t="shared" si="26"/>
        <v/>
      </c>
      <c r="S38" s="4" t="str">
        <f t="shared" si="27"/>
        <v/>
      </c>
      <c r="T38" s="4" t="str">
        <f t="shared" si="51"/>
        <v/>
      </c>
      <c r="U38" s="4" t="str">
        <f t="shared" si="28"/>
        <v/>
      </c>
      <c r="V38" s="4" t="str">
        <f t="shared" si="29"/>
        <v/>
      </c>
      <c r="W38" t="str">
        <f t="shared" si="30"/>
        <v/>
      </c>
      <c r="X38" t="str">
        <f t="shared" si="31"/>
        <v/>
      </c>
      <c r="Y38" t="str">
        <f t="shared" si="32"/>
        <v/>
      </c>
      <c r="Z38" t="str">
        <f t="shared" si="33"/>
        <v/>
      </c>
      <c r="AA38" s="4" t="str">
        <f t="shared" si="34"/>
        <v/>
      </c>
      <c r="AB38" s="4" t="str">
        <f t="shared" si="35"/>
        <v/>
      </c>
      <c r="AC38" s="5" t="str">
        <f t="shared" si="36"/>
        <v/>
      </c>
      <c r="AD38" t="str">
        <f t="shared" si="37"/>
        <v/>
      </c>
      <c r="AE38" t="str">
        <f t="shared" si="38"/>
        <v/>
      </c>
      <c r="AF38" s="2" t="str">
        <f t="shared" si="39"/>
        <v/>
      </c>
      <c r="AG38" t="str">
        <f t="shared" si="40"/>
        <v/>
      </c>
      <c r="AH38" t="str">
        <f t="shared" si="41"/>
        <v/>
      </c>
      <c r="AI38" t="str">
        <f t="shared" si="6"/>
        <v/>
      </c>
      <c r="AJ38" s="28" t="str">
        <f t="shared" si="42"/>
        <v/>
      </c>
      <c r="AK38" t="str">
        <f t="shared" si="43"/>
        <v/>
      </c>
      <c r="AL38" t="str">
        <f t="shared" si="44"/>
        <v/>
      </c>
      <c r="AM38" t="str">
        <f t="shared" si="7"/>
        <v/>
      </c>
      <c r="AN38" t="str">
        <f t="shared" si="8"/>
        <v/>
      </c>
      <c r="AO38" t="str">
        <f t="shared" si="9"/>
        <v/>
      </c>
      <c r="AP38" t="str">
        <f>IF(AN38="","",IF(I38=0,IF(AO38=1,VLOOKUP(F38,Tables!A$1:C$18,2,FALSE),VLOOKUP(F38,Tables!A$1:C$18,3,FALSE)),IF(I38=1, IF(AO38=1,VLOOKUP(F38,Tables!H$1:J$95,2,FALSE),VLOOKUP(F38,Tables!H$1:J$95,3,FALSE)),IF(AO38=1,VLOOKUP(F38,Tables!Q$1:S$137,2,FALSE),VLOOKUP(F38,Tables!Q$1:S$137,3,FALSE)))))</f>
        <v/>
      </c>
      <c r="AQ38" t="str">
        <f t="shared" si="45"/>
        <v/>
      </c>
      <c r="AR38" t="str">
        <f t="shared" si="10"/>
        <v/>
      </c>
      <c r="AS38" t="str">
        <f t="shared" si="11"/>
        <v/>
      </c>
      <c r="AT38" t="str">
        <f t="shared" si="12"/>
        <v/>
      </c>
      <c r="AU38" t="str">
        <f t="shared" si="13"/>
        <v/>
      </c>
      <c r="AV38" t="str">
        <f t="shared" si="14"/>
        <v/>
      </c>
      <c r="AW38" t="str">
        <f t="shared" si="46"/>
        <v/>
      </c>
      <c r="AX38" t="str">
        <f t="shared" si="47"/>
        <v/>
      </c>
      <c r="AY38" t="str">
        <f t="shared" si="48"/>
        <v/>
      </c>
      <c r="BA38" t="str">
        <f t="shared" si="15"/>
        <v/>
      </c>
      <c r="BB38" t="str">
        <f t="shared" si="16"/>
        <v/>
      </c>
      <c r="BC38" t="str">
        <f t="shared" si="17"/>
        <v/>
      </c>
      <c r="BD38" t="str">
        <f t="shared" si="18"/>
        <v/>
      </c>
      <c r="BE38" t="str">
        <f t="shared" si="49"/>
        <v/>
      </c>
      <c r="BF38" t="str">
        <f t="shared" si="50"/>
        <v/>
      </c>
    </row>
    <row r="39" spans="1:58" ht="15.75" x14ac:dyDescent="0.3">
      <c r="A39" t="str">
        <f t="shared" si="19"/>
        <v/>
      </c>
      <c r="B39" t="str">
        <f t="shared" si="20"/>
        <v/>
      </c>
      <c r="C39" t="str">
        <f t="shared" si="21"/>
        <v/>
      </c>
      <c r="D39" t="str">
        <f t="shared" si="22"/>
        <v/>
      </c>
      <c r="E39" t="str">
        <f t="shared" si="23"/>
        <v/>
      </c>
      <c r="F39" t="str">
        <f t="shared" si="24"/>
        <v/>
      </c>
      <c r="G39" t="str">
        <f t="shared" si="25"/>
        <v/>
      </c>
      <c r="H39" t="str">
        <f t="shared" si="0"/>
        <v/>
      </c>
      <c r="I39" t="str">
        <f t="shared" si="1"/>
        <v/>
      </c>
      <c r="J39" t="str">
        <f t="shared" si="2"/>
        <v/>
      </c>
      <c r="K39" t="str">
        <f>IF(A39="","",IF(OR(I39=1,I39="S"),IF(VLOOKUP(J39,Tables!E$1:F$50,2,FALSE)=1,IF(MOD(BE39,2)=1,1,2),IF(MOD(BE39,2)=1,2,1)),IF(MOD(BE39,2)=1,1,2)))</f>
        <v/>
      </c>
      <c r="L39" t="str">
        <f t="shared" si="3"/>
        <v/>
      </c>
      <c r="M39" s="1" t="str">
        <f t="shared" si="4"/>
        <v/>
      </c>
      <c r="N39" s="39"/>
      <c r="O39" s="39"/>
      <c r="P39" s="39"/>
      <c r="Q39" s="4" t="str">
        <f t="shared" si="5"/>
        <v/>
      </c>
      <c r="R39" s="4" t="str">
        <f t="shared" si="26"/>
        <v/>
      </c>
      <c r="S39" s="4" t="str">
        <f t="shared" si="27"/>
        <v/>
      </c>
      <c r="T39" s="4" t="str">
        <f t="shared" si="51"/>
        <v/>
      </c>
      <c r="U39" s="4" t="str">
        <f t="shared" si="28"/>
        <v/>
      </c>
      <c r="V39" s="4" t="str">
        <f t="shared" si="29"/>
        <v/>
      </c>
      <c r="W39" t="str">
        <f t="shared" si="30"/>
        <v/>
      </c>
      <c r="X39" t="str">
        <f t="shared" si="31"/>
        <v/>
      </c>
      <c r="Y39" t="str">
        <f t="shared" si="32"/>
        <v/>
      </c>
      <c r="Z39" t="str">
        <f t="shared" si="33"/>
        <v/>
      </c>
      <c r="AA39" s="4" t="str">
        <f t="shared" si="34"/>
        <v/>
      </c>
      <c r="AB39" s="4" t="str">
        <f t="shared" si="35"/>
        <v/>
      </c>
      <c r="AC39" s="5" t="str">
        <f t="shared" si="36"/>
        <v/>
      </c>
      <c r="AD39" t="str">
        <f t="shared" si="37"/>
        <v/>
      </c>
      <c r="AE39" t="str">
        <f t="shared" si="38"/>
        <v/>
      </c>
      <c r="AF39" s="2" t="str">
        <f t="shared" si="39"/>
        <v/>
      </c>
      <c r="AG39" t="str">
        <f t="shared" si="40"/>
        <v/>
      </c>
      <c r="AH39" t="str">
        <f t="shared" si="41"/>
        <v/>
      </c>
      <c r="AI39" t="str">
        <f t="shared" si="6"/>
        <v/>
      </c>
      <c r="AJ39" s="28" t="str">
        <f t="shared" si="42"/>
        <v/>
      </c>
      <c r="AK39" t="str">
        <f t="shared" si="43"/>
        <v/>
      </c>
      <c r="AL39" t="str">
        <f t="shared" si="44"/>
        <v/>
      </c>
      <c r="AM39" t="str">
        <f t="shared" si="7"/>
        <v/>
      </c>
      <c r="AN39" t="str">
        <f t="shared" si="8"/>
        <v/>
      </c>
      <c r="AO39" t="str">
        <f t="shared" si="9"/>
        <v/>
      </c>
      <c r="AP39" t="str">
        <f>IF(AN39="","",IF(I39=0,IF(AO39=1,VLOOKUP(F39,Tables!A$1:C$18,2,FALSE),VLOOKUP(F39,Tables!A$1:C$18,3,FALSE)),IF(I39=1, IF(AO39=1,VLOOKUP(F39,Tables!H$1:J$95,2,FALSE),VLOOKUP(F39,Tables!H$1:J$95,3,FALSE)),IF(AO39=1,VLOOKUP(F39,Tables!Q$1:S$137,2,FALSE),VLOOKUP(F39,Tables!Q$1:S$137,3,FALSE)))))</f>
        <v/>
      </c>
      <c r="AQ39" t="str">
        <f t="shared" si="45"/>
        <v/>
      </c>
      <c r="AR39" t="str">
        <f t="shared" si="10"/>
        <v/>
      </c>
      <c r="AS39" t="str">
        <f t="shared" si="11"/>
        <v/>
      </c>
      <c r="AT39" t="str">
        <f t="shared" si="12"/>
        <v/>
      </c>
      <c r="AU39" t="str">
        <f t="shared" si="13"/>
        <v/>
      </c>
      <c r="AV39" t="str">
        <f t="shared" si="14"/>
        <v/>
      </c>
      <c r="AW39" t="str">
        <f t="shared" si="46"/>
        <v/>
      </c>
      <c r="AX39" t="str">
        <f t="shared" si="47"/>
        <v/>
      </c>
      <c r="AY39" t="str">
        <f t="shared" si="48"/>
        <v/>
      </c>
      <c r="BA39" t="str">
        <f t="shared" si="15"/>
        <v/>
      </c>
      <c r="BB39" t="str">
        <f t="shared" si="16"/>
        <v/>
      </c>
      <c r="BC39" t="str">
        <f t="shared" si="17"/>
        <v/>
      </c>
      <c r="BD39" t="str">
        <f t="shared" si="18"/>
        <v/>
      </c>
      <c r="BE39" t="str">
        <f t="shared" si="49"/>
        <v/>
      </c>
      <c r="BF39" t="str">
        <f t="shared" si="50"/>
        <v/>
      </c>
    </row>
    <row r="40" spans="1:58" ht="15.75" x14ac:dyDescent="0.3">
      <c r="A40" t="str">
        <f t="shared" si="19"/>
        <v/>
      </c>
      <c r="B40" t="str">
        <f t="shared" si="20"/>
        <v/>
      </c>
      <c r="C40" t="str">
        <f t="shared" si="21"/>
        <v/>
      </c>
      <c r="D40" t="str">
        <f t="shared" si="22"/>
        <v/>
      </c>
      <c r="E40" t="str">
        <f t="shared" si="23"/>
        <v/>
      </c>
      <c r="F40" t="str">
        <f t="shared" si="24"/>
        <v/>
      </c>
      <c r="G40" t="str">
        <f t="shared" si="25"/>
        <v/>
      </c>
      <c r="H40" t="str">
        <f t="shared" si="0"/>
        <v/>
      </c>
      <c r="I40" t="str">
        <f t="shared" si="1"/>
        <v/>
      </c>
      <c r="J40" t="str">
        <f t="shared" si="2"/>
        <v/>
      </c>
      <c r="K40" t="str">
        <f>IF(A40="","",IF(OR(I40=1,I40="S"),IF(VLOOKUP(J40,Tables!E$1:F$50,2,FALSE)=1,IF(MOD(BE40,2)=1,1,2),IF(MOD(BE40,2)=1,2,1)),IF(MOD(BE40,2)=1,1,2)))</f>
        <v/>
      </c>
      <c r="L40" t="str">
        <f t="shared" si="3"/>
        <v/>
      </c>
      <c r="M40" s="1" t="str">
        <f t="shared" si="4"/>
        <v/>
      </c>
      <c r="N40" s="39"/>
      <c r="O40" s="39"/>
      <c r="P40" s="39"/>
      <c r="Q40" s="4" t="str">
        <f t="shared" si="5"/>
        <v/>
      </c>
      <c r="R40" s="4" t="str">
        <f t="shared" si="26"/>
        <v/>
      </c>
      <c r="S40" s="4" t="str">
        <f t="shared" si="27"/>
        <v/>
      </c>
      <c r="T40" s="4" t="str">
        <f t="shared" si="51"/>
        <v/>
      </c>
      <c r="U40" s="4" t="str">
        <f t="shared" si="28"/>
        <v/>
      </c>
      <c r="V40" s="4" t="str">
        <f t="shared" si="29"/>
        <v/>
      </c>
      <c r="W40" t="str">
        <f t="shared" si="30"/>
        <v/>
      </c>
      <c r="X40" t="str">
        <f t="shared" si="31"/>
        <v/>
      </c>
      <c r="Y40" t="str">
        <f t="shared" si="32"/>
        <v/>
      </c>
      <c r="Z40" t="str">
        <f t="shared" si="33"/>
        <v/>
      </c>
      <c r="AA40" s="4" t="str">
        <f t="shared" si="34"/>
        <v/>
      </c>
      <c r="AB40" s="4" t="str">
        <f t="shared" si="35"/>
        <v/>
      </c>
      <c r="AC40" s="5" t="str">
        <f t="shared" si="36"/>
        <v/>
      </c>
      <c r="AD40" t="str">
        <f t="shared" si="37"/>
        <v/>
      </c>
      <c r="AE40" t="str">
        <f t="shared" si="38"/>
        <v/>
      </c>
      <c r="AF40" s="2" t="str">
        <f t="shared" si="39"/>
        <v/>
      </c>
      <c r="AG40" t="str">
        <f t="shared" si="40"/>
        <v/>
      </c>
      <c r="AH40" t="str">
        <f t="shared" si="41"/>
        <v/>
      </c>
      <c r="AI40" t="str">
        <f t="shared" si="6"/>
        <v/>
      </c>
      <c r="AJ40" s="28" t="str">
        <f t="shared" si="42"/>
        <v/>
      </c>
      <c r="AK40" t="str">
        <f t="shared" si="43"/>
        <v/>
      </c>
      <c r="AL40" t="str">
        <f t="shared" si="44"/>
        <v/>
      </c>
      <c r="AM40" t="str">
        <f t="shared" si="7"/>
        <v/>
      </c>
      <c r="AN40" t="str">
        <f t="shared" si="8"/>
        <v/>
      </c>
      <c r="AO40" t="str">
        <f t="shared" si="9"/>
        <v/>
      </c>
      <c r="AP40" t="str">
        <f>IF(AN40="","",IF(I40=0,IF(AO40=1,VLOOKUP(F40,Tables!A$1:C$18,2,FALSE),VLOOKUP(F40,Tables!A$1:C$18,3,FALSE)),IF(I40=1, IF(AO40=1,VLOOKUP(F40,Tables!H$1:J$95,2,FALSE),VLOOKUP(F40,Tables!H$1:J$95,3,FALSE)),IF(AO40=1,VLOOKUP(F40,Tables!Q$1:S$137,2,FALSE),VLOOKUP(F40,Tables!Q$1:S$137,3,FALSE)))))</f>
        <v/>
      </c>
      <c r="AQ40" t="str">
        <f t="shared" si="45"/>
        <v/>
      </c>
      <c r="AR40" t="str">
        <f t="shared" si="10"/>
        <v/>
      </c>
      <c r="AS40" t="str">
        <f t="shared" si="11"/>
        <v/>
      </c>
      <c r="AT40" t="str">
        <f t="shared" si="12"/>
        <v/>
      </c>
      <c r="AU40" t="str">
        <f t="shared" si="13"/>
        <v/>
      </c>
      <c r="AV40" t="str">
        <f t="shared" si="14"/>
        <v/>
      </c>
      <c r="AW40" t="str">
        <f t="shared" si="46"/>
        <v/>
      </c>
      <c r="AX40" t="str">
        <f t="shared" si="47"/>
        <v/>
      </c>
      <c r="AY40" t="str">
        <f t="shared" si="48"/>
        <v/>
      </c>
      <c r="BA40" t="str">
        <f t="shared" si="15"/>
        <v/>
      </c>
      <c r="BB40" t="str">
        <f t="shared" si="16"/>
        <v/>
      </c>
      <c r="BC40" t="str">
        <f t="shared" si="17"/>
        <v/>
      </c>
      <c r="BD40" t="str">
        <f t="shared" si="18"/>
        <v/>
      </c>
      <c r="BE40" t="str">
        <f t="shared" si="49"/>
        <v/>
      </c>
      <c r="BF40" t="str">
        <f t="shared" si="50"/>
        <v/>
      </c>
    </row>
    <row r="41" spans="1:58" ht="15.75" x14ac:dyDescent="0.3">
      <c r="A41" t="str">
        <f t="shared" si="19"/>
        <v/>
      </c>
      <c r="B41" t="str">
        <f t="shared" si="20"/>
        <v/>
      </c>
      <c r="C41" t="str">
        <f t="shared" si="21"/>
        <v/>
      </c>
      <c r="D41" t="str">
        <f t="shared" si="22"/>
        <v/>
      </c>
      <c r="E41" t="str">
        <f t="shared" si="23"/>
        <v/>
      </c>
      <c r="F41" t="str">
        <f t="shared" si="24"/>
        <v/>
      </c>
      <c r="G41" t="str">
        <f t="shared" si="25"/>
        <v/>
      </c>
      <c r="H41" t="str">
        <f t="shared" si="0"/>
        <v/>
      </c>
      <c r="I41" t="str">
        <f t="shared" si="1"/>
        <v/>
      </c>
      <c r="J41" t="str">
        <f t="shared" si="2"/>
        <v/>
      </c>
      <c r="K41" t="str">
        <f>IF(A41="","",IF(OR(I41=1,I41="S"),IF(VLOOKUP(J41,Tables!E$1:F$50,2,FALSE)=1,IF(MOD(BE41,2)=1,1,2),IF(MOD(BE41,2)=1,2,1)),IF(MOD(BE41,2)=1,1,2)))</f>
        <v/>
      </c>
      <c r="L41" t="str">
        <f t="shared" si="3"/>
        <v/>
      </c>
      <c r="M41" s="1" t="str">
        <f t="shared" si="4"/>
        <v/>
      </c>
      <c r="N41" s="39"/>
      <c r="O41" s="39"/>
      <c r="P41" s="39"/>
      <c r="Q41" s="4" t="str">
        <f t="shared" si="5"/>
        <v/>
      </c>
      <c r="R41" s="4" t="str">
        <f t="shared" si="26"/>
        <v/>
      </c>
      <c r="S41" s="4" t="str">
        <f t="shared" si="27"/>
        <v/>
      </c>
      <c r="T41" s="4" t="str">
        <f t="shared" si="51"/>
        <v/>
      </c>
      <c r="U41" s="4" t="str">
        <f t="shared" si="28"/>
        <v/>
      </c>
      <c r="V41" s="4" t="str">
        <f t="shared" si="29"/>
        <v/>
      </c>
      <c r="W41" t="str">
        <f t="shared" si="30"/>
        <v/>
      </c>
      <c r="X41" t="str">
        <f t="shared" si="31"/>
        <v/>
      </c>
      <c r="Y41" t="str">
        <f t="shared" si="32"/>
        <v/>
      </c>
      <c r="Z41" t="str">
        <f t="shared" si="33"/>
        <v/>
      </c>
      <c r="AA41" s="4" t="str">
        <f t="shared" si="34"/>
        <v/>
      </c>
      <c r="AB41" s="4" t="str">
        <f t="shared" si="35"/>
        <v/>
      </c>
      <c r="AC41" s="5" t="str">
        <f t="shared" si="36"/>
        <v/>
      </c>
      <c r="AD41" t="str">
        <f t="shared" si="37"/>
        <v/>
      </c>
      <c r="AE41" t="str">
        <f t="shared" si="38"/>
        <v/>
      </c>
      <c r="AF41" s="2" t="str">
        <f t="shared" si="39"/>
        <v/>
      </c>
      <c r="AG41" t="str">
        <f t="shared" si="40"/>
        <v/>
      </c>
      <c r="AH41" t="str">
        <f t="shared" si="41"/>
        <v/>
      </c>
      <c r="AI41" t="str">
        <f t="shared" si="6"/>
        <v/>
      </c>
      <c r="AJ41" s="28" t="str">
        <f t="shared" si="42"/>
        <v/>
      </c>
      <c r="AK41" t="str">
        <f t="shared" si="43"/>
        <v/>
      </c>
      <c r="AL41" t="str">
        <f t="shared" si="44"/>
        <v/>
      </c>
      <c r="AM41" t="str">
        <f t="shared" si="7"/>
        <v/>
      </c>
      <c r="AN41" t="str">
        <f t="shared" si="8"/>
        <v/>
      </c>
      <c r="AO41" t="str">
        <f t="shared" si="9"/>
        <v/>
      </c>
      <c r="AP41" t="str">
        <f>IF(AN41="","",IF(I41=0,IF(AO41=1,VLOOKUP(F41,Tables!A$1:C$18,2,FALSE),VLOOKUP(F41,Tables!A$1:C$18,3,FALSE)),IF(I41=1, IF(AO41=1,VLOOKUP(F41,Tables!H$1:J$95,2,FALSE),VLOOKUP(F41,Tables!H$1:J$95,3,FALSE)),IF(AO41=1,VLOOKUP(F41,Tables!Q$1:S$137,2,FALSE),VLOOKUP(F41,Tables!Q$1:S$137,3,FALSE)))))</f>
        <v/>
      </c>
      <c r="AQ41" t="str">
        <f t="shared" si="45"/>
        <v/>
      </c>
      <c r="AR41" t="str">
        <f t="shared" si="10"/>
        <v/>
      </c>
      <c r="AS41" t="str">
        <f t="shared" si="11"/>
        <v/>
      </c>
      <c r="AT41" t="str">
        <f t="shared" si="12"/>
        <v/>
      </c>
      <c r="AU41" t="str">
        <f t="shared" si="13"/>
        <v/>
      </c>
      <c r="AV41" t="str">
        <f t="shared" si="14"/>
        <v/>
      </c>
      <c r="AW41" t="str">
        <f t="shared" si="46"/>
        <v/>
      </c>
      <c r="AX41" t="str">
        <f t="shared" si="47"/>
        <v/>
      </c>
      <c r="AY41" t="str">
        <f t="shared" si="48"/>
        <v/>
      </c>
      <c r="BA41" t="str">
        <f t="shared" si="15"/>
        <v/>
      </c>
      <c r="BB41" t="str">
        <f t="shared" si="16"/>
        <v/>
      </c>
      <c r="BC41" t="str">
        <f t="shared" si="17"/>
        <v/>
      </c>
      <c r="BD41" t="str">
        <f t="shared" si="18"/>
        <v/>
      </c>
      <c r="BE41" t="str">
        <f t="shared" si="49"/>
        <v/>
      </c>
      <c r="BF41" t="str">
        <f t="shared" si="50"/>
        <v/>
      </c>
    </row>
    <row r="42" spans="1:58" ht="15.75" x14ac:dyDescent="0.3">
      <c r="A42" t="str">
        <f t="shared" si="19"/>
        <v/>
      </c>
      <c r="B42" t="str">
        <f t="shared" si="20"/>
        <v/>
      </c>
      <c r="C42" t="str">
        <f t="shared" si="21"/>
        <v/>
      </c>
      <c r="D42" t="str">
        <f t="shared" si="22"/>
        <v/>
      </c>
      <c r="E42" t="str">
        <f t="shared" si="23"/>
        <v/>
      </c>
      <c r="F42" t="str">
        <f t="shared" si="24"/>
        <v/>
      </c>
      <c r="G42" t="str">
        <f t="shared" si="25"/>
        <v/>
      </c>
      <c r="H42" t="str">
        <f t="shared" si="0"/>
        <v/>
      </c>
      <c r="I42" t="str">
        <f t="shared" si="1"/>
        <v/>
      </c>
      <c r="J42" t="str">
        <f t="shared" si="2"/>
        <v/>
      </c>
      <c r="K42" t="str">
        <f>IF(A42="","",IF(OR(I42=1,I42="S"),IF(VLOOKUP(J42,Tables!E$1:F$50,2,FALSE)=1,IF(MOD(BE42,2)=1,1,2),IF(MOD(BE42,2)=1,2,1)),IF(MOD(BE42,2)=1,1,2)))</f>
        <v/>
      </c>
      <c r="L42" t="str">
        <f t="shared" si="3"/>
        <v/>
      </c>
      <c r="M42" s="1" t="str">
        <f t="shared" si="4"/>
        <v/>
      </c>
      <c r="N42" s="39"/>
      <c r="O42" s="39"/>
      <c r="P42" s="39"/>
      <c r="Q42" s="4" t="str">
        <f t="shared" si="5"/>
        <v/>
      </c>
      <c r="R42" s="4" t="str">
        <f t="shared" si="26"/>
        <v/>
      </c>
      <c r="S42" s="4" t="str">
        <f t="shared" si="27"/>
        <v/>
      </c>
      <c r="T42" s="4" t="str">
        <f t="shared" si="51"/>
        <v/>
      </c>
      <c r="U42" s="4" t="str">
        <f t="shared" si="28"/>
        <v/>
      </c>
      <c r="V42" s="4" t="str">
        <f t="shared" si="29"/>
        <v/>
      </c>
      <c r="W42" t="str">
        <f t="shared" si="30"/>
        <v/>
      </c>
      <c r="X42" t="str">
        <f t="shared" si="31"/>
        <v/>
      </c>
      <c r="Y42" t="str">
        <f t="shared" si="32"/>
        <v/>
      </c>
      <c r="Z42" t="str">
        <f t="shared" si="33"/>
        <v/>
      </c>
      <c r="AA42" s="4" t="str">
        <f t="shared" si="34"/>
        <v/>
      </c>
      <c r="AB42" s="4" t="str">
        <f t="shared" si="35"/>
        <v/>
      </c>
      <c r="AC42" s="5" t="str">
        <f t="shared" si="36"/>
        <v/>
      </c>
      <c r="AD42" t="str">
        <f t="shared" si="37"/>
        <v/>
      </c>
      <c r="AE42" t="str">
        <f t="shared" si="38"/>
        <v/>
      </c>
      <c r="AF42" s="2" t="str">
        <f t="shared" si="39"/>
        <v/>
      </c>
      <c r="AG42" t="str">
        <f t="shared" si="40"/>
        <v/>
      </c>
      <c r="AH42" t="str">
        <f t="shared" si="41"/>
        <v/>
      </c>
      <c r="AI42" t="str">
        <f t="shared" si="6"/>
        <v/>
      </c>
      <c r="AJ42" s="28" t="str">
        <f t="shared" si="42"/>
        <v/>
      </c>
      <c r="AK42" t="str">
        <f t="shared" si="43"/>
        <v/>
      </c>
      <c r="AL42" t="str">
        <f t="shared" si="44"/>
        <v/>
      </c>
      <c r="AM42" t="str">
        <f t="shared" si="7"/>
        <v/>
      </c>
      <c r="AN42" t="str">
        <f t="shared" si="8"/>
        <v/>
      </c>
      <c r="AO42" t="str">
        <f t="shared" si="9"/>
        <v/>
      </c>
      <c r="AP42" t="str">
        <f>IF(AN42="","",IF(I42=0,IF(AO42=1,VLOOKUP(F42,Tables!A$1:C$18,2,FALSE),VLOOKUP(F42,Tables!A$1:C$18,3,FALSE)),IF(I42=1, IF(AO42=1,VLOOKUP(F42,Tables!H$1:J$95,2,FALSE),VLOOKUP(F42,Tables!H$1:J$95,3,FALSE)),IF(AO42=1,VLOOKUP(F42,Tables!Q$1:S$137,2,FALSE),VLOOKUP(F42,Tables!Q$1:S$137,3,FALSE)))))</f>
        <v/>
      </c>
      <c r="AQ42" t="str">
        <f t="shared" si="45"/>
        <v/>
      </c>
      <c r="AR42" t="str">
        <f t="shared" si="10"/>
        <v/>
      </c>
      <c r="AS42" t="str">
        <f t="shared" si="11"/>
        <v/>
      </c>
      <c r="AT42" t="str">
        <f t="shared" si="12"/>
        <v/>
      </c>
      <c r="AU42" t="str">
        <f t="shared" si="13"/>
        <v/>
      </c>
      <c r="AV42" t="str">
        <f t="shared" si="14"/>
        <v/>
      </c>
      <c r="AW42" t="str">
        <f t="shared" si="46"/>
        <v/>
      </c>
      <c r="AX42" t="str">
        <f t="shared" si="47"/>
        <v/>
      </c>
      <c r="AY42" t="str">
        <f t="shared" si="48"/>
        <v/>
      </c>
      <c r="BA42" t="str">
        <f t="shared" si="15"/>
        <v/>
      </c>
      <c r="BB42" t="str">
        <f t="shared" si="16"/>
        <v/>
      </c>
      <c r="BC42" t="str">
        <f t="shared" si="17"/>
        <v/>
      </c>
      <c r="BD42" t="str">
        <f t="shared" si="18"/>
        <v/>
      </c>
      <c r="BE42" t="str">
        <f t="shared" si="49"/>
        <v/>
      </c>
      <c r="BF42" t="str">
        <f t="shared" si="50"/>
        <v/>
      </c>
    </row>
    <row r="43" spans="1:58" ht="15.75" x14ac:dyDescent="0.3">
      <c r="A43" t="str">
        <f t="shared" si="19"/>
        <v/>
      </c>
      <c r="B43" t="str">
        <f t="shared" si="20"/>
        <v/>
      </c>
      <c r="C43" t="str">
        <f t="shared" si="21"/>
        <v/>
      </c>
      <c r="D43" t="str">
        <f t="shared" si="22"/>
        <v/>
      </c>
      <c r="E43" t="str">
        <f t="shared" si="23"/>
        <v/>
      </c>
      <c r="F43" t="str">
        <f t="shared" si="24"/>
        <v/>
      </c>
      <c r="G43" t="str">
        <f t="shared" si="25"/>
        <v/>
      </c>
      <c r="H43" t="str">
        <f t="shared" si="0"/>
        <v/>
      </c>
      <c r="I43" t="str">
        <f t="shared" si="1"/>
        <v/>
      </c>
      <c r="J43" t="str">
        <f t="shared" si="2"/>
        <v/>
      </c>
      <c r="K43" t="str">
        <f>IF(A43="","",IF(OR(I43=1,I43="S"),IF(VLOOKUP(J43,Tables!E$1:F$50,2,FALSE)=1,IF(MOD(BE43,2)=1,1,2),IF(MOD(BE43,2)=1,2,1)),IF(MOD(BE43,2)=1,1,2)))</f>
        <v/>
      </c>
      <c r="L43" t="str">
        <f t="shared" si="3"/>
        <v/>
      </c>
      <c r="M43" s="1" t="str">
        <f t="shared" si="4"/>
        <v/>
      </c>
      <c r="N43" s="39"/>
      <c r="O43" s="39"/>
      <c r="P43" s="39"/>
      <c r="Q43" s="4" t="str">
        <f t="shared" si="5"/>
        <v/>
      </c>
      <c r="R43" s="4" t="str">
        <f t="shared" si="26"/>
        <v/>
      </c>
      <c r="S43" s="4" t="str">
        <f t="shared" si="27"/>
        <v/>
      </c>
      <c r="T43" s="4" t="str">
        <f t="shared" si="51"/>
        <v/>
      </c>
      <c r="U43" s="4" t="str">
        <f t="shared" si="28"/>
        <v/>
      </c>
      <c r="V43" s="4" t="str">
        <f t="shared" si="29"/>
        <v/>
      </c>
      <c r="W43" t="str">
        <f t="shared" si="30"/>
        <v/>
      </c>
      <c r="X43" t="str">
        <f t="shared" si="31"/>
        <v/>
      </c>
      <c r="Y43" t="str">
        <f t="shared" si="32"/>
        <v/>
      </c>
      <c r="Z43" t="str">
        <f t="shared" si="33"/>
        <v/>
      </c>
      <c r="AA43" s="4" t="str">
        <f t="shared" si="34"/>
        <v/>
      </c>
      <c r="AB43" s="4" t="str">
        <f t="shared" si="35"/>
        <v/>
      </c>
      <c r="AC43" s="5" t="str">
        <f t="shared" si="36"/>
        <v/>
      </c>
      <c r="AD43" t="str">
        <f t="shared" si="37"/>
        <v/>
      </c>
      <c r="AE43" t="str">
        <f t="shared" si="38"/>
        <v/>
      </c>
      <c r="AF43" s="2" t="str">
        <f t="shared" si="39"/>
        <v/>
      </c>
      <c r="AG43" t="str">
        <f t="shared" si="40"/>
        <v/>
      </c>
      <c r="AH43" t="str">
        <f t="shared" si="41"/>
        <v/>
      </c>
      <c r="AI43" t="str">
        <f t="shared" si="6"/>
        <v/>
      </c>
      <c r="AJ43" s="28" t="str">
        <f t="shared" si="42"/>
        <v/>
      </c>
      <c r="AK43" t="str">
        <f t="shared" si="43"/>
        <v/>
      </c>
      <c r="AL43" t="str">
        <f t="shared" si="44"/>
        <v/>
      </c>
      <c r="AM43" t="str">
        <f t="shared" si="7"/>
        <v/>
      </c>
      <c r="AN43" t="str">
        <f t="shared" si="8"/>
        <v/>
      </c>
      <c r="AO43" t="str">
        <f t="shared" si="9"/>
        <v/>
      </c>
      <c r="AP43" t="str">
        <f>IF(AN43="","",IF(I43=0,IF(AO43=1,VLOOKUP(F43,Tables!A$1:C$18,2,FALSE),VLOOKUP(F43,Tables!A$1:C$18,3,FALSE)),IF(I43=1, IF(AO43=1,VLOOKUP(F43,Tables!H$1:J$95,2,FALSE),VLOOKUP(F43,Tables!H$1:J$95,3,FALSE)),IF(AO43=1,VLOOKUP(F43,Tables!Q$1:S$137,2,FALSE),VLOOKUP(F43,Tables!Q$1:S$137,3,FALSE)))))</f>
        <v/>
      </c>
      <c r="AQ43" t="str">
        <f t="shared" si="45"/>
        <v/>
      </c>
      <c r="AR43" t="str">
        <f t="shared" si="10"/>
        <v/>
      </c>
      <c r="AS43" t="str">
        <f t="shared" si="11"/>
        <v/>
      </c>
      <c r="AT43" t="str">
        <f t="shared" si="12"/>
        <v/>
      </c>
      <c r="AU43" t="str">
        <f t="shared" si="13"/>
        <v/>
      </c>
      <c r="AV43" t="str">
        <f t="shared" si="14"/>
        <v/>
      </c>
      <c r="AW43" t="str">
        <f t="shared" si="46"/>
        <v/>
      </c>
      <c r="AX43" t="str">
        <f t="shared" si="47"/>
        <v/>
      </c>
      <c r="AY43" t="str">
        <f t="shared" si="48"/>
        <v/>
      </c>
      <c r="BA43" t="str">
        <f t="shared" si="15"/>
        <v/>
      </c>
      <c r="BB43" t="str">
        <f t="shared" si="16"/>
        <v/>
      </c>
      <c r="BC43" t="str">
        <f t="shared" si="17"/>
        <v/>
      </c>
      <c r="BD43" t="str">
        <f t="shared" si="18"/>
        <v/>
      </c>
      <c r="BE43" t="str">
        <f t="shared" si="49"/>
        <v/>
      </c>
      <c r="BF43" t="str">
        <f t="shared" si="50"/>
        <v/>
      </c>
    </row>
    <row r="44" spans="1:58" ht="15.75" x14ac:dyDescent="0.3">
      <c r="A44" t="str">
        <f t="shared" si="19"/>
        <v/>
      </c>
      <c r="B44" t="str">
        <f t="shared" si="20"/>
        <v/>
      </c>
      <c r="C44" t="str">
        <f t="shared" si="21"/>
        <v/>
      </c>
      <c r="D44" t="str">
        <f t="shared" si="22"/>
        <v/>
      </c>
      <c r="E44" t="str">
        <f t="shared" si="23"/>
        <v/>
      </c>
      <c r="F44" t="str">
        <f t="shared" si="24"/>
        <v/>
      </c>
      <c r="G44" t="str">
        <f t="shared" si="25"/>
        <v/>
      </c>
      <c r="H44" t="str">
        <f t="shared" si="0"/>
        <v/>
      </c>
      <c r="I44" t="str">
        <f t="shared" si="1"/>
        <v/>
      </c>
      <c r="J44" t="str">
        <f t="shared" si="2"/>
        <v/>
      </c>
      <c r="K44" t="str">
        <f>IF(A44="","",IF(OR(I44=1,I44="S"),IF(VLOOKUP(J44,Tables!E$1:F$50,2,FALSE)=1,IF(MOD(BE44,2)=1,1,2),IF(MOD(BE44,2)=1,2,1)),IF(MOD(BE44,2)=1,1,2)))</f>
        <v/>
      </c>
      <c r="L44" t="str">
        <f t="shared" si="3"/>
        <v/>
      </c>
      <c r="M44" s="1" t="str">
        <f t="shared" si="4"/>
        <v/>
      </c>
      <c r="N44" s="39"/>
      <c r="O44" s="39"/>
      <c r="P44" s="39"/>
      <c r="Q44" s="4" t="str">
        <f t="shared" si="5"/>
        <v/>
      </c>
      <c r="R44" s="4" t="str">
        <f t="shared" si="26"/>
        <v/>
      </c>
      <c r="S44" s="4" t="str">
        <f t="shared" si="27"/>
        <v/>
      </c>
      <c r="T44" s="4" t="str">
        <f t="shared" si="51"/>
        <v/>
      </c>
      <c r="U44" s="4" t="str">
        <f t="shared" si="28"/>
        <v/>
      </c>
      <c r="V44" s="4" t="str">
        <f t="shared" si="29"/>
        <v/>
      </c>
      <c r="W44" t="str">
        <f t="shared" si="30"/>
        <v/>
      </c>
      <c r="X44" t="str">
        <f t="shared" si="31"/>
        <v/>
      </c>
      <c r="Y44" t="str">
        <f t="shared" si="32"/>
        <v/>
      </c>
      <c r="Z44" t="str">
        <f t="shared" si="33"/>
        <v/>
      </c>
      <c r="AA44" s="4" t="str">
        <f t="shared" si="34"/>
        <v/>
      </c>
      <c r="AB44" s="4" t="str">
        <f t="shared" si="35"/>
        <v/>
      </c>
      <c r="AC44" s="5" t="str">
        <f t="shared" si="36"/>
        <v/>
      </c>
      <c r="AD44" t="str">
        <f t="shared" si="37"/>
        <v/>
      </c>
      <c r="AE44" t="str">
        <f t="shared" si="38"/>
        <v/>
      </c>
      <c r="AF44" s="2" t="str">
        <f t="shared" si="39"/>
        <v/>
      </c>
      <c r="AG44" t="str">
        <f t="shared" si="40"/>
        <v/>
      </c>
      <c r="AH44" t="str">
        <f t="shared" si="41"/>
        <v/>
      </c>
      <c r="AI44" t="str">
        <f t="shared" si="6"/>
        <v/>
      </c>
      <c r="AJ44" s="28" t="str">
        <f t="shared" si="42"/>
        <v/>
      </c>
      <c r="AK44" t="str">
        <f t="shared" si="43"/>
        <v/>
      </c>
      <c r="AL44" t="str">
        <f t="shared" si="44"/>
        <v/>
      </c>
      <c r="AM44" t="str">
        <f t="shared" si="7"/>
        <v/>
      </c>
      <c r="AN44" t="str">
        <f t="shared" si="8"/>
        <v/>
      </c>
      <c r="AO44" t="str">
        <f t="shared" si="9"/>
        <v/>
      </c>
      <c r="AP44" t="str">
        <f>IF(AN44="","",IF(I44=0,IF(AO44=1,VLOOKUP(F44,Tables!A$1:C$18,2,FALSE),VLOOKUP(F44,Tables!A$1:C$18,3,FALSE)),IF(I44=1, IF(AO44=1,VLOOKUP(F44,Tables!H$1:J$95,2,FALSE),VLOOKUP(F44,Tables!H$1:J$95,3,FALSE)),IF(AO44=1,VLOOKUP(F44,Tables!Q$1:S$137,2,FALSE),VLOOKUP(F44,Tables!Q$1:S$137,3,FALSE)))))</f>
        <v/>
      </c>
      <c r="AQ44" t="str">
        <f t="shared" si="45"/>
        <v/>
      </c>
      <c r="AR44" t="str">
        <f t="shared" si="10"/>
        <v/>
      </c>
      <c r="AS44" t="str">
        <f t="shared" si="11"/>
        <v/>
      </c>
      <c r="AT44" t="str">
        <f t="shared" si="12"/>
        <v/>
      </c>
      <c r="AU44" t="str">
        <f t="shared" si="13"/>
        <v/>
      </c>
      <c r="AV44" t="str">
        <f t="shared" si="14"/>
        <v/>
      </c>
      <c r="AW44" t="str">
        <f t="shared" si="46"/>
        <v/>
      </c>
      <c r="AX44" t="str">
        <f t="shared" si="47"/>
        <v/>
      </c>
      <c r="AY44" t="str">
        <f t="shared" si="48"/>
        <v/>
      </c>
      <c r="BA44" t="str">
        <f t="shared" si="15"/>
        <v/>
      </c>
      <c r="BB44" t="str">
        <f t="shared" si="16"/>
        <v/>
      </c>
      <c r="BC44" t="str">
        <f t="shared" si="17"/>
        <v/>
      </c>
      <c r="BD44" t="str">
        <f t="shared" si="18"/>
        <v/>
      </c>
      <c r="BE44" t="str">
        <f t="shared" si="49"/>
        <v/>
      </c>
      <c r="BF44" t="str">
        <f t="shared" si="50"/>
        <v/>
      </c>
    </row>
    <row r="45" spans="1:58" ht="15.75" x14ac:dyDescent="0.3">
      <c r="A45" t="str">
        <f t="shared" si="19"/>
        <v/>
      </c>
      <c r="B45" t="str">
        <f t="shared" si="20"/>
        <v/>
      </c>
      <c r="C45" t="str">
        <f t="shared" si="21"/>
        <v/>
      </c>
      <c r="D45" t="str">
        <f t="shared" si="22"/>
        <v/>
      </c>
      <c r="E45" t="str">
        <f t="shared" si="23"/>
        <v/>
      </c>
      <c r="F45" t="str">
        <f t="shared" si="24"/>
        <v/>
      </c>
      <c r="G45" t="str">
        <f t="shared" si="25"/>
        <v/>
      </c>
      <c r="H45" t="str">
        <f t="shared" si="0"/>
        <v/>
      </c>
      <c r="I45" t="str">
        <f t="shared" si="1"/>
        <v/>
      </c>
      <c r="J45" t="str">
        <f t="shared" si="2"/>
        <v/>
      </c>
      <c r="K45" t="str">
        <f>IF(A45="","",IF(OR(I45=1,I45="S"),IF(VLOOKUP(J45,Tables!E$1:F$50,2,FALSE)=1,IF(MOD(BE45,2)=1,1,2),IF(MOD(BE45,2)=1,2,1)),IF(MOD(BE45,2)=1,1,2)))</f>
        <v/>
      </c>
      <c r="L45" t="str">
        <f t="shared" si="3"/>
        <v/>
      </c>
      <c r="M45" s="1" t="str">
        <f t="shared" si="4"/>
        <v/>
      </c>
      <c r="N45" s="39"/>
      <c r="O45" s="39"/>
      <c r="P45" s="39"/>
      <c r="Q45" s="4" t="str">
        <f t="shared" si="5"/>
        <v/>
      </c>
      <c r="R45" s="4" t="str">
        <f t="shared" si="26"/>
        <v/>
      </c>
      <c r="S45" s="4" t="str">
        <f t="shared" si="27"/>
        <v/>
      </c>
      <c r="T45" s="4" t="str">
        <f t="shared" si="51"/>
        <v/>
      </c>
      <c r="U45" s="4" t="str">
        <f t="shared" si="28"/>
        <v/>
      </c>
      <c r="V45" s="4" t="str">
        <f t="shared" si="29"/>
        <v/>
      </c>
      <c r="W45" t="str">
        <f t="shared" si="30"/>
        <v/>
      </c>
      <c r="X45" t="str">
        <f t="shared" si="31"/>
        <v/>
      </c>
      <c r="Y45" t="str">
        <f t="shared" si="32"/>
        <v/>
      </c>
      <c r="Z45" t="str">
        <f t="shared" si="33"/>
        <v/>
      </c>
      <c r="AA45" s="4" t="str">
        <f t="shared" si="34"/>
        <v/>
      </c>
      <c r="AB45" s="4" t="str">
        <f t="shared" si="35"/>
        <v/>
      </c>
      <c r="AC45" s="5" t="str">
        <f t="shared" si="36"/>
        <v/>
      </c>
      <c r="AD45" t="str">
        <f t="shared" si="37"/>
        <v/>
      </c>
      <c r="AE45" t="str">
        <f t="shared" si="38"/>
        <v/>
      </c>
      <c r="AF45" s="2" t="str">
        <f t="shared" si="39"/>
        <v/>
      </c>
      <c r="AG45" t="str">
        <f t="shared" si="40"/>
        <v/>
      </c>
      <c r="AH45" t="str">
        <f t="shared" si="41"/>
        <v/>
      </c>
      <c r="AI45" t="str">
        <f t="shared" si="6"/>
        <v/>
      </c>
      <c r="AJ45" s="28" t="str">
        <f t="shared" si="42"/>
        <v/>
      </c>
      <c r="AK45" t="str">
        <f t="shared" si="43"/>
        <v/>
      </c>
      <c r="AL45" t="str">
        <f t="shared" si="44"/>
        <v/>
      </c>
      <c r="AM45" t="str">
        <f t="shared" si="7"/>
        <v/>
      </c>
      <c r="AN45" t="str">
        <f t="shared" si="8"/>
        <v/>
      </c>
      <c r="AO45" t="str">
        <f t="shared" si="9"/>
        <v/>
      </c>
      <c r="AP45" t="str">
        <f>IF(AN45="","",IF(I45=0,IF(AO45=1,VLOOKUP(F45,Tables!A$1:C$18,2,FALSE),VLOOKUP(F45,Tables!A$1:C$18,3,FALSE)),IF(I45=1, IF(AO45=1,VLOOKUP(F45,Tables!H$1:J$95,2,FALSE),VLOOKUP(F45,Tables!H$1:J$95,3,FALSE)),IF(AO45=1,VLOOKUP(F45,Tables!Q$1:S$137,2,FALSE),VLOOKUP(F45,Tables!Q$1:S$137,3,FALSE)))))</f>
        <v/>
      </c>
      <c r="AQ45" t="str">
        <f t="shared" si="45"/>
        <v/>
      </c>
      <c r="AR45" t="str">
        <f t="shared" si="10"/>
        <v/>
      </c>
      <c r="AS45" t="str">
        <f t="shared" si="11"/>
        <v/>
      </c>
      <c r="AT45" t="str">
        <f t="shared" si="12"/>
        <v/>
      </c>
      <c r="AU45" t="str">
        <f t="shared" si="13"/>
        <v/>
      </c>
      <c r="AV45" t="str">
        <f t="shared" si="14"/>
        <v/>
      </c>
      <c r="AW45" t="str">
        <f t="shared" si="46"/>
        <v/>
      </c>
      <c r="AX45" t="str">
        <f t="shared" si="47"/>
        <v/>
      </c>
      <c r="AY45" t="str">
        <f t="shared" si="48"/>
        <v/>
      </c>
      <c r="BA45" t="str">
        <f t="shared" si="15"/>
        <v/>
      </c>
      <c r="BB45" t="str">
        <f t="shared" si="16"/>
        <v/>
      </c>
      <c r="BC45" t="str">
        <f t="shared" si="17"/>
        <v/>
      </c>
      <c r="BD45" t="str">
        <f t="shared" si="18"/>
        <v/>
      </c>
      <c r="BE45" t="str">
        <f t="shared" si="49"/>
        <v/>
      </c>
      <c r="BF45" t="str">
        <f t="shared" si="50"/>
        <v/>
      </c>
    </row>
    <row r="46" spans="1:58" ht="15.75" x14ac:dyDescent="0.3">
      <c r="A46" t="str">
        <f t="shared" si="19"/>
        <v/>
      </c>
      <c r="B46" t="str">
        <f t="shared" si="20"/>
        <v/>
      </c>
      <c r="C46" t="str">
        <f t="shared" si="21"/>
        <v/>
      </c>
      <c r="D46" t="str">
        <f t="shared" si="22"/>
        <v/>
      </c>
      <c r="E46" t="str">
        <f t="shared" si="23"/>
        <v/>
      </c>
      <c r="F46" t="str">
        <f t="shared" si="24"/>
        <v/>
      </c>
      <c r="G46" t="str">
        <f t="shared" si="25"/>
        <v/>
      </c>
      <c r="H46" t="str">
        <f t="shared" si="0"/>
        <v/>
      </c>
      <c r="I46" t="str">
        <f t="shared" si="1"/>
        <v/>
      </c>
      <c r="J46" t="str">
        <f t="shared" si="2"/>
        <v/>
      </c>
      <c r="K46" t="str">
        <f>IF(A46="","",IF(OR(I46=1,I46="S"),IF(VLOOKUP(J46,Tables!E$1:F$50,2,FALSE)=1,IF(MOD(BE46,2)=1,1,2),IF(MOD(BE46,2)=1,2,1)),IF(MOD(BE46,2)=1,1,2)))</f>
        <v/>
      </c>
      <c r="L46" t="str">
        <f t="shared" si="3"/>
        <v/>
      </c>
      <c r="M46" s="1" t="str">
        <f t="shared" si="4"/>
        <v/>
      </c>
      <c r="N46" s="39"/>
      <c r="O46" s="39"/>
      <c r="P46" s="39"/>
      <c r="Q46" s="4" t="str">
        <f t="shared" si="5"/>
        <v/>
      </c>
      <c r="R46" s="4" t="str">
        <f t="shared" si="26"/>
        <v/>
      </c>
      <c r="S46" s="4" t="str">
        <f t="shared" si="27"/>
        <v/>
      </c>
      <c r="T46" s="4" t="str">
        <f t="shared" si="51"/>
        <v/>
      </c>
      <c r="U46" s="4" t="str">
        <f t="shared" si="28"/>
        <v/>
      </c>
      <c r="V46" s="4" t="str">
        <f t="shared" si="29"/>
        <v/>
      </c>
      <c r="W46" t="str">
        <f t="shared" si="30"/>
        <v/>
      </c>
      <c r="X46" t="str">
        <f t="shared" si="31"/>
        <v/>
      </c>
      <c r="Y46" t="str">
        <f t="shared" si="32"/>
        <v/>
      </c>
      <c r="Z46" t="str">
        <f t="shared" si="33"/>
        <v/>
      </c>
      <c r="AA46" s="4" t="str">
        <f t="shared" si="34"/>
        <v/>
      </c>
      <c r="AB46" s="4" t="str">
        <f t="shared" si="35"/>
        <v/>
      </c>
      <c r="AC46" s="5" t="str">
        <f t="shared" si="36"/>
        <v/>
      </c>
      <c r="AD46" t="str">
        <f t="shared" si="37"/>
        <v/>
      </c>
      <c r="AE46" t="str">
        <f t="shared" si="38"/>
        <v/>
      </c>
      <c r="AF46" s="2" t="str">
        <f t="shared" si="39"/>
        <v/>
      </c>
      <c r="AG46" t="str">
        <f t="shared" si="40"/>
        <v/>
      </c>
      <c r="AH46" t="str">
        <f t="shared" si="41"/>
        <v/>
      </c>
      <c r="AI46" t="str">
        <f t="shared" si="6"/>
        <v/>
      </c>
      <c r="AJ46" s="28" t="str">
        <f t="shared" si="42"/>
        <v/>
      </c>
      <c r="AK46" t="str">
        <f t="shared" si="43"/>
        <v/>
      </c>
      <c r="AL46" t="str">
        <f t="shared" si="44"/>
        <v/>
      </c>
      <c r="AM46" t="str">
        <f t="shared" si="7"/>
        <v/>
      </c>
      <c r="AN46" t="str">
        <f t="shared" si="8"/>
        <v/>
      </c>
      <c r="AO46" t="str">
        <f t="shared" si="9"/>
        <v/>
      </c>
      <c r="AP46" t="str">
        <f>IF(AN46="","",IF(I46=0,IF(AO46=1,VLOOKUP(F46,Tables!A$1:C$18,2,FALSE),VLOOKUP(F46,Tables!A$1:C$18,3,FALSE)),IF(I46=1, IF(AO46=1,VLOOKUP(F46,Tables!H$1:J$95,2,FALSE),VLOOKUP(F46,Tables!H$1:J$95,3,FALSE)),IF(AO46=1,VLOOKUP(F46,Tables!Q$1:S$137,2,FALSE),VLOOKUP(F46,Tables!Q$1:S$137,3,FALSE)))))</f>
        <v/>
      </c>
      <c r="AQ46" t="str">
        <f t="shared" si="45"/>
        <v/>
      </c>
      <c r="AR46" t="str">
        <f t="shared" si="10"/>
        <v/>
      </c>
      <c r="AS46" t="str">
        <f t="shared" si="11"/>
        <v/>
      </c>
      <c r="AT46" t="str">
        <f t="shared" si="12"/>
        <v/>
      </c>
      <c r="AU46" t="str">
        <f t="shared" si="13"/>
        <v/>
      </c>
      <c r="AV46" t="str">
        <f t="shared" si="14"/>
        <v/>
      </c>
      <c r="AW46" t="str">
        <f t="shared" si="46"/>
        <v/>
      </c>
      <c r="AX46" t="str">
        <f t="shared" si="47"/>
        <v/>
      </c>
      <c r="AY46" t="str">
        <f t="shared" si="48"/>
        <v/>
      </c>
      <c r="BA46" t="str">
        <f t="shared" si="15"/>
        <v/>
      </c>
      <c r="BB46" t="str">
        <f t="shared" si="16"/>
        <v/>
      </c>
      <c r="BC46" t="str">
        <f t="shared" si="17"/>
        <v/>
      </c>
      <c r="BD46" t="str">
        <f>IF(NOT(BC46=""),AR46&amp;"-"&amp;AS46,"")</f>
        <v/>
      </c>
      <c r="BE46" t="str">
        <f t="shared" si="49"/>
        <v/>
      </c>
      <c r="BF46" t="str">
        <f t="shared" si="50"/>
        <v/>
      </c>
    </row>
    <row r="47" spans="1:58" ht="15.75" x14ac:dyDescent="0.3">
      <c r="A47" t="str">
        <f t="shared" si="19"/>
        <v/>
      </c>
      <c r="B47" t="str">
        <f t="shared" si="20"/>
        <v/>
      </c>
      <c r="C47" t="str">
        <f t="shared" si="21"/>
        <v/>
      </c>
      <c r="D47" t="str">
        <f t="shared" si="22"/>
        <v/>
      </c>
      <c r="E47" t="str">
        <f t="shared" si="23"/>
        <v/>
      </c>
      <c r="F47" t="str">
        <f t="shared" si="24"/>
        <v/>
      </c>
      <c r="G47" t="str">
        <f t="shared" si="25"/>
        <v/>
      </c>
      <c r="H47" t="str">
        <f t="shared" si="0"/>
        <v/>
      </c>
      <c r="I47" t="str">
        <f t="shared" si="1"/>
        <v/>
      </c>
      <c r="J47" t="str">
        <f t="shared" si="2"/>
        <v/>
      </c>
      <c r="K47" t="str">
        <f>IF(A47="","",IF(OR(I47=1,I47="S"),IF(VLOOKUP(J47,Tables!E$1:F$50,2,FALSE)=1,IF(MOD(BE47,2)=1,1,2),IF(MOD(BE47,2)=1,2,1)),IF(MOD(BE47,2)=1,1,2)))</f>
        <v/>
      </c>
      <c r="L47" t="str">
        <f t="shared" si="3"/>
        <v/>
      </c>
      <c r="M47" s="1" t="str">
        <f t="shared" si="4"/>
        <v/>
      </c>
      <c r="N47" s="39"/>
      <c r="O47" s="39"/>
      <c r="P47" s="39"/>
      <c r="Q47" s="4" t="str">
        <f t="shared" si="5"/>
        <v/>
      </c>
      <c r="R47" s="4" t="str">
        <f t="shared" si="26"/>
        <v/>
      </c>
      <c r="S47" s="4" t="str">
        <f t="shared" si="27"/>
        <v/>
      </c>
      <c r="T47" s="4" t="str">
        <f t="shared" si="51"/>
        <v/>
      </c>
      <c r="U47" s="4" t="str">
        <f t="shared" si="28"/>
        <v/>
      </c>
      <c r="V47" s="4" t="str">
        <f t="shared" si="29"/>
        <v/>
      </c>
      <c r="W47" t="str">
        <f t="shared" si="30"/>
        <v/>
      </c>
      <c r="X47" t="str">
        <f t="shared" si="31"/>
        <v/>
      </c>
      <c r="Y47" t="str">
        <f t="shared" si="32"/>
        <v/>
      </c>
      <c r="Z47" t="str">
        <f t="shared" si="33"/>
        <v/>
      </c>
      <c r="AA47" s="4" t="str">
        <f t="shared" si="34"/>
        <v/>
      </c>
      <c r="AB47" s="4" t="str">
        <f t="shared" si="35"/>
        <v/>
      </c>
      <c r="AC47" s="5" t="str">
        <f t="shared" si="36"/>
        <v/>
      </c>
      <c r="AD47" t="str">
        <f t="shared" si="37"/>
        <v/>
      </c>
      <c r="AE47" t="str">
        <f t="shared" si="38"/>
        <v/>
      </c>
      <c r="AF47" s="2" t="str">
        <f t="shared" si="39"/>
        <v/>
      </c>
      <c r="AG47" t="str">
        <f t="shared" si="40"/>
        <v/>
      </c>
      <c r="AH47" t="str">
        <f t="shared" si="41"/>
        <v/>
      </c>
      <c r="AI47" t="str">
        <f t="shared" si="6"/>
        <v/>
      </c>
      <c r="AJ47" s="28" t="str">
        <f t="shared" si="42"/>
        <v/>
      </c>
      <c r="AK47" t="str">
        <f t="shared" si="43"/>
        <v/>
      </c>
      <c r="AL47" t="str">
        <f t="shared" si="44"/>
        <v/>
      </c>
      <c r="AM47" t="str">
        <f t="shared" si="7"/>
        <v/>
      </c>
      <c r="AN47" t="str">
        <f t="shared" si="8"/>
        <v/>
      </c>
      <c r="AO47" t="str">
        <f t="shared" si="9"/>
        <v/>
      </c>
      <c r="AP47" t="str">
        <f>IF(AN47="","",IF(I47=0,IF(AO47=1,VLOOKUP(F47,Tables!A$1:C$18,2,FALSE),VLOOKUP(F47,Tables!A$1:C$18,3,FALSE)),IF(I47=1, IF(AO47=1,VLOOKUP(F47,Tables!H$1:J$95,2,FALSE),VLOOKUP(F47,Tables!H$1:J$95,3,FALSE)),IF(AO47=1,VLOOKUP(F47,Tables!Q$1:S$137,2,FALSE),VLOOKUP(F47,Tables!Q$1:S$137,3,FALSE)))))</f>
        <v/>
      </c>
      <c r="AQ47" t="str">
        <f t="shared" si="45"/>
        <v/>
      </c>
      <c r="AR47" t="str">
        <f t="shared" si="10"/>
        <v/>
      </c>
      <c r="AS47" t="str">
        <f t="shared" si="11"/>
        <v/>
      </c>
      <c r="AT47" t="str">
        <f t="shared" si="12"/>
        <v/>
      </c>
      <c r="AU47" t="str">
        <f t="shared" si="13"/>
        <v/>
      </c>
      <c r="AV47" t="str">
        <f t="shared" si="14"/>
        <v/>
      </c>
      <c r="AW47" t="str">
        <f t="shared" si="46"/>
        <v/>
      </c>
      <c r="AX47" t="str">
        <f t="shared" si="47"/>
        <v/>
      </c>
      <c r="AY47" t="str">
        <f t="shared" si="48"/>
        <v/>
      </c>
      <c r="BA47" t="str">
        <f t="shared" si="15"/>
        <v/>
      </c>
      <c r="BB47" t="str">
        <f t="shared" si="16"/>
        <v/>
      </c>
      <c r="BC47" t="str">
        <f t="shared" si="17"/>
        <v/>
      </c>
      <c r="BD47" t="str">
        <f t="shared" ref="BD47:BD110" si="52">IF(NOT(BC47=""),AR47&amp;"-"&amp;AS47,"")</f>
        <v/>
      </c>
      <c r="BE47" t="str">
        <f t="shared" si="49"/>
        <v/>
      </c>
      <c r="BF47" t="str">
        <f t="shared" si="50"/>
        <v/>
      </c>
    </row>
    <row r="48" spans="1:58" ht="15.75" x14ac:dyDescent="0.3">
      <c r="A48" t="str">
        <f t="shared" si="19"/>
        <v/>
      </c>
      <c r="B48" t="str">
        <f t="shared" si="20"/>
        <v/>
      </c>
      <c r="C48" t="str">
        <f t="shared" si="21"/>
        <v/>
      </c>
      <c r="D48" t="str">
        <f t="shared" si="22"/>
        <v/>
      </c>
      <c r="E48" t="str">
        <f t="shared" si="23"/>
        <v/>
      </c>
      <c r="F48" t="str">
        <f t="shared" si="24"/>
        <v/>
      </c>
      <c r="G48" t="str">
        <f t="shared" si="25"/>
        <v/>
      </c>
      <c r="H48" t="str">
        <f t="shared" si="0"/>
        <v/>
      </c>
      <c r="I48" t="str">
        <f t="shared" si="1"/>
        <v/>
      </c>
      <c r="J48" t="str">
        <f t="shared" si="2"/>
        <v/>
      </c>
      <c r="K48" t="str">
        <f>IF(A48="","",IF(OR(I48=1,I48="S"),IF(VLOOKUP(J48,Tables!E$1:F$50,2,FALSE)=1,IF(MOD(BE48,2)=1,1,2),IF(MOD(BE48,2)=1,2,1)),IF(MOD(BE48,2)=1,1,2)))</f>
        <v/>
      </c>
      <c r="L48" t="str">
        <f t="shared" si="3"/>
        <v/>
      </c>
      <c r="M48" s="1" t="str">
        <f t="shared" si="4"/>
        <v/>
      </c>
      <c r="N48" s="39"/>
      <c r="O48" s="39"/>
      <c r="P48" s="39"/>
      <c r="Q48" s="4" t="str">
        <f t="shared" si="5"/>
        <v/>
      </c>
      <c r="R48" s="4" t="str">
        <f t="shared" si="26"/>
        <v/>
      </c>
      <c r="S48" s="4" t="str">
        <f t="shared" si="27"/>
        <v/>
      </c>
      <c r="T48" s="4" t="str">
        <f t="shared" si="51"/>
        <v/>
      </c>
      <c r="U48" s="4" t="str">
        <f t="shared" si="28"/>
        <v/>
      </c>
      <c r="V48" s="4" t="str">
        <f t="shared" si="29"/>
        <v/>
      </c>
      <c r="W48" t="str">
        <f t="shared" si="30"/>
        <v/>
      </c>
      <c r="X48" t="str">
        <f t="shared" si="31"/>
        <v/>
      </c>
      <c r="Y48" t="str">
        <f t="shared" si="32"/>
        <v/>
      </c>
      <c r="Z48" t="str">
        <f t="shared" si="33"/>
        <v/>
      </c>
      <c r="AA48" s="4" t="str">
        <f t="shared" si="34"/>
        <v/>
      </c>
      <c r="AB48" s="4" t="str">
        <f t="shared" si="35"/>
        <v/>
      </c>
      <c r="AC48" s="5" t="str">
        <f t="shared" si="36"/>
        <v/>
      </c>
      <c r="AD48" t="str">
        <f t="shared" si="37"/>
        <v/>
      </c>
      <c r="AE48" t="str">
        <f t="shared" si="38"/>
        <v/>
      </c>
      <c r="AF48" s="2" t="str">
        <f t="shared" si="39"/>
        <v/>
      </c>
      <c r="AG48" t="str">
        <f t="shared" si="40"/>
        <v/>
      </c>
      <c r="AH48" t="str">
        <f t="shared" si="41"/>
        <v/>
      </c>
      <c r="AI48" t="str">
        <f t="shared" si="6"/>
        <v/>
      </c>
      <c r="AJ48" s="28" t="str">
        <f t="shared" si="42"/>
        <v/>
      </c>
      <c r="AK48" t="str">
        <f t="shared" si="43"/>
        <v/>
      </c>
      <c r="AL48" t="str">
        <f t="shared" si="44"/>
        <v/>
      </c>
      <c r="AM48" t="str">
        <f t="shared" si="7"/>
        <v/>
      </c>
      <c r="AN48" t="str">
        <f t="shared" si="8"/>
        <v/>
      </c>
      <c r="AO48" t="str">
        <f t="shared" si="9"/>
        <v/>
      </c>
      <c r="AP48" t="str">
        <f>IF(AN48="","",IF(I48=0,IF(AO48=1,VLOOKUP(F48,Tables!A$1:C$18,2,FALSE),VLOOKUP(F48,Tables!A$1:C$18,3,FALSE)),IF(I48=1, IF(AO48=1,VLOOKUP(F48,Tables!H$1:J$95,2,FALSE),VLOOKUP(F48,Tables!H$1:J$95,3,FALSE)),IF(AO48=1,VLOOKUP(F48,Tables!Q$1:S$137,2,FALSE),VLOOKUP(F48,Tables!Q$1:S$137,3,FALSE)))))</f>
        <v/>
      </c>
      <c r="AQ48" t="str">
        <f t="shared" si="45"/>
        <v/>
      </c>
      <c r="AR48" t="str">
        <f t="shared" si="10"/>
        <v/>
      </c>
      <c r="AS48" t="str">
        <f t="shared" si="11"/>
        <v/>
      </c>
      <c r="AT48" t="str">
        <f t="shared" si="12"/>
        <v/>
      </c>
      <c r="AU48" t="str">
        <f t="shared" si="13"/>
        <v/>
      </c>
      <c r="AV48" t="str">
        <f t="shared" si="14"/>
        <v/>
      </c>
      <c r="AW48" t="str">
        <f t="shared" si="46"/>
        <v/>
      </c>
      <c r="AX48" t="str">
        <f t="shared" si="47"/>
        <v/>
      </c>
      <c r="AY48" t="str">
        <f t="shared" si="48"/>
        <v/>
      </c>
      <c r="BA48" t="str">
        <f t="shared" si="15"/>
        <v/>
      </c>
      <c r="BB48" t="str">
        <f t="shared" si="16"/>
        <v/>
      </c>
      <c r="BC48" t="str">
        <f t="shared" si="17"/>
        <v/>
      </c>
      <c r="BD48" t="str">
        <f t="shared" si="52"/>
        <v/>
      </c>
      <c r="BE48" t="str">
        <f t="shared" si="49"/>
        <v/>
      </c>
      <c r="BF48" t="str">
        <f t="shared" si="50"/>
        <v/>
      </c>
    </row>
    <row r="49" spans="1:58" ht="15.75" x14ac:dyDescent="0.3">
      <c r="A49" t="str">
        <f t="shared" si="19"/>
        <v/>
      </c>
      <c r="B49" t="str">
        <f t="shared" si="20"/>
        <v/>
      </c>
      <c r="C49" t="str">
        <f t="shared" si="21"/>
        <v/>
      </c>
      <c r="D49" t="str">
        <f t="shared" si="22"/>
        <v/>
      </c>
      <c r="E49" t="str">
        <f t="shared" si="23"/>
        <v/>
      </c>
      <c r="F49" t="str">
        <f t="shared" si="24"/>
        <v/>
      </c>
      <c r="G49" t="str">
        <f t="shared" si="25"/>
        <v/>
      </c>
      <c r="H49" t="str">
        <f t="shared" si="0"/>
        <v/>
      </c>
      <c r="I49" t="str">
        <f t="shared" si="1"/>
        <v/>
      </c>
      <c r="J49" t="str">
        <f t="shared" si="2"/>
        <v/>
      </c>
      <c r="K49" t="str">
        <f>IF(A49="","",IF(OR(I49=1,I49="S"),IF(VLOOKUP(J49,Tables!E$1:F$50,2,FALSE)=1,IF(MOD(BE49,2)=1,1,2),IF(MOD(BE49,2)=1,2,1)),IF(MOD(BE49,2)=1,1,2)))</f>
        <v/>
      </c>
      <c r="L49" t="str">
        <f t="shared" si="3"/>
        <v/>
      </c>
      <c r="M49" s="1" t="str">
        <f t="shared" si="4"/>
        <v/>
      </c>
      <c r="N49" s="39"/>
      <c r="O49" s="39"/>
      <c r="P49" s="39"/>
      <c r="Q49" s="4" t="str">
        <f t="shared" si="5"/>
        <v/>
      </c>
      <c r="R49" s="4" t="str">
        <f t="shared" si="26"/>
        <v/>
      </c>
      <c r="S49" s="4" t="str">
        <f t="shared" si="27"/>
        <v/>
      </c>
      <c r="T49" s="4" t="str">
        <f t="shared" si="51"/>
        <v/>
      </c>
      <c r="U49" s="4" t="str">
        <f t="shared" si="28"/>
        <v/>
      </c>
      <c r="V49" s="4" t="str">
        <f t="shared" si="29"/>
        <v/>
      </c>
      <c r="W49" t="str">
        <f t="shared" si="30"/>
        <v/>
      </c>
      <c r="X49" t="str">
        <f t="shared" si="31"/>
        <v/>
      </c>
      <c r="Y49" t="str">
        <f t="shared" si="32"/>
        <v/>
      </c>
      <c r="Z49" t="str">
        <f t="shared" si="33"/>
        <v/>
      </c>
      <c r="AA49" s="4" t="str">
        <f t="shared" si="34"/>
        <v/>
      </c>
      <c r="AB49" s="4" t="str">
        <f t="shared" si="35"/>
        <v/>
      </c>
      <c r="AC49" s="5" t="str">
        <f t="shared" si="36"/>
        <v/>
      </c>
      <c r="AD49" t="str">
        <f t="shared" si="37"/>
        <v/>
      </c>
      <c r="AE49" t="str">
        <f t="shared" si="38"/>
        <v/>
      </c>
      <c r="AF49" s="2" t="str">
        <f t="shared" si="39"/>
        <v/>
      </c>
      <c r="AG49" t="str">
        <f t="shared" si="40"/>
        <v/>
      </c>
      <c r="AH49" t="str">
        <f t="shared" si="41"/>
        <v/>
      </c>
      <c r="AI49" t="str">
        <f t="shared" si="6"/>
        <v/>
      </c>
      <c r="AJ49" s="28" t="str">
        <f t="shared" si="42"/>
        <v/>
      </c>
      <c r="AK49" t="str">
        <f t="shared" si="43"/>
        <v/>
      </c>
      <c r="AL49" t="str">
        <f t="shared" si="44"/>
        <v/>
      </c>
      <c r="AM49" t="str">
        <f t="shared" si="7"/>
        <v/>
      </c>
      <c r="AN49" t="str">
        <f t="shared" si="8"/>
        <v/>
      </c>
      <c r="AO49" t="str">
        <f t="shared" si="9"/>
        <v/>
      </c>
      <c r="AP49" t="str">
        <f>IF(AN49="","",IF(I49=0,IF(AO49=1,VLOOKUP(F49,Tables!A$1:C$18,2,FALSE),VLOOKUP(F49,Tables!A$1:C$18,3,FALSE)),IF(I49=1, IF(AO49=1,VLOOKUP(F49,Tables!H$1:J$95,2,FALSE),VLOOKUP(F49,Tables!H$1:J$95,3,FALSE)),IF(AO49=1,VLOOKUP(F49,Tables!Q$1:S$137,2,FALSE),VLOOKUP(F49,Tables!Q$1:S$137,3,FALSE)))))</f>
        <v/>
      </c>
      <c r="AQ49" t="str">
        <f t="shared" si="45"/>
        <v/>
      </c>
      <c r="AR49" t="str">
        <f t="shared" si="10"/>
        <v/>
      </c>
      <c r="AS49" t="str">
        <f t="shared" si="11"/>
        <v/>
      </c>
      <c r="AT49" t="str">
        <f t="shared" si="12"/>
        <v/>
      </c>
      <c r="AU49" t="str">
        <f t="shared" si="13"/>
        <v/>
      </c>
      <c r="AV49" t="str">
        <f t="shared" si="14"/>
        <v/>
      </c>
      <c r="AW49" t="str">
        <f t="shared" si="46"/>
        <v/>
      </c>
      <c r="AX49" t="str">
        <f t="shared" si="47"/>
        <v/>
      </c>
      <c r="AY49" t="str">
        <f t="shared" si="48"/>
        <v/>
      </c>
      <c r="BA49" t="str">
        <f t="shared" si="15"/>
        <v/>
      </c>
      <c r="BB49" t="str">
        <f t="shared" si="16"/>
        <v/>
      </c>
      <c r="BC49" t="str">
        <f t="shared" si="17"/>
        <v/>
      </c>
      <c r="BD49" t="str">
        <f t="shared" si="52"/>
        <v/>
      </c>
      <c r="BE49" t="str">
        <f t="shared" si="49"/>
        <v/>
      </c>
      <c r="BF49" t="str">
        <f t="shared" si="50"/>
        <v/>
      </c>
    </row>
    <row r="50" spans="1:58" ht="15.75" x14ac:dyDescent="0.3">
      <c r="A50" t="str">
        <f t="shared" si="19"/>
        <v/>
      </c>
      <c r="B50" t="str">
        <f t="shared" si="20"/>
        <v/>
      </c>
      <c r="C50" t="str">
        <f t="shared" si="21"/>
        <v/>
      </c>
      <c r="D50" t="str">
        <f t="shared" si="22"/>
        <v/>
      </c>
      <c r="E50" t="str">
        <f t="shared" si="23"/>
        <v/>
      </c>
      <c r="F50" t="str">
        <f t="shared" si="24"/>
        <v/>
      </c>
      <c r="G50" t="str">
        <f t="shared" si="25"/>
        <v/>
      </c>
      <c r="H50" t="str">
        <f t="shared" si="0"/>
        <v/>
      </c>
      <c r="I50" t="str">
        <f t="shared" si="1"/>
        <v/>
      </c>
      <c r="J50" t="str">
        <f t="shared" si="2"/>
        <v/>
      </c>
      <c r="K50" t="str">
        <f>IF(A50="","",IF(OR(I50=1,I50="S"),IF(VLOOKUP(J50,Tables!E$1:F$50,2,FALSE)=1,IF(MOD(BE50,2)=1,1,2),IF(MOD(BE50,2)=1,2,1)),IF(MOD(BE50,2)=1,1,2)))</f>
        <v/>
      </c>
      <c r="L50" t="str">
        <f t="shared" ref="L50:L71" si="53">IF(A50="","",IF(K50=1,2,1))</f>
        <v/>
      </c>
      <c r="M50" s="1" t="str">
        <f t="shared" si="4"/>
        <v/>
      </c>
      <c r="N50" s="39"/>
      <c r="O50" s="39"/>
      <c r="P50" s="39"/>
      <c r="Q50" s="4" t="str">
        <f t="shared" si="5"/>
        <v/>
      </c>
      <c r="R50" s="4" t="str">
        <f t="shared" si="26"/>
        <v/>
      </c>
      <c r="S50" s="4" t="str">
        <f t="shared" si="27"/>
        <v/>
      </c>
      <c r="T50" s="4" t="str">
        <f t="shared" si="51"/>
        <v/>
      </c>
      <c r="U50" s="4" t="str">
        <f t="shared" si="28"/>
        <v/>
      </c>
      <c r="V50" s="4" t="str">
        <f t="shared" si="29"/>
        <v/>
      </c>
      <c r="W50" t="str">
        <f t="shared" si="30"/>
        <v/>
      </c>
      <c r="X50" t="str">
        <f t="shared" si="31"/>
        <v/>
      </c>
      <c r="Y50" t="str">
        <f t="shared" si="32"/>
        <v/>
      </c>
      <c r="Z50" t="str">
        <f t="shared" si="33"/>
        <v/>
      </c>
      <c r="AA50" s="4" t="str">
        <f t="shared" si="34"/>
        <v/>
      </c>
      <c r="AB50" s="4" t="str">
        <f t="shared" si="35"/>
        <v/>
      </c>
      <c r="AC50" s="5" t="str">
        <f t="shared" si="36"/>
        <v/>
      </c>
      <c r="AD50" t="str">
        <f t="shared" si="37"/>
        <v/>
      </c>
      <c r="AE50" t="str">
        <f t="shared" si="38"/>
        <v/>
      </c>
      <c r="AF50" s="2" t="str">
        <f t="shared" si="39"/>
        <v/>
      </c>
      <c r="AG50" t="str">
        <f t="shared" si="40"/>
        <v/>
      </c>
      <c r="AH50" t="str">
        <f t="shared" si="41"/>
        <v/>
      </c>
      <c r="AI50" t="str">
        <f t="shared" si="6"/>
        <v/>
      </c>
      <c r="AJ50" s="28" t="str">
        <f t="shared" si="42"/>
        <v/>
      </c>
      <c r="AK50" t="str">
        <f t="shared" si="43"/>
        <v/>
      </c>
      <c r="AL50" t="str">
        <f t="shared" si="44"/>
        <v/>
      </c>
      <c r="AM50" t="str">
        <f t="shared" si="7"/>
        <v/>
      </c>
      <c r="AN50" t="str">
        <f t="shared" si="8"/>
        <v/>
      </c>
      <c r="AO50" t="str">
        <f t="shared" si="9"/>
        <v/>
      </c>
      <c r="AP50" t="str">
        <f>IF(AN50="","",IF(I50=0,IF(AO50=1,VLOOKUP(F50,Tables!A$1:C$18,2,FALSE),VLOOKUP(F50,Tables!A$1:C$18,3,FALSE)),IF(I50=1, IF(AO50=1,VLOOKUP(F50,Tables!H$1:J$95,2,FALSE),VLOOKUP(F50,Tables!H$1:J$95,3,FALSE)),IF(AO50=1,VLOOKUP(F50,Tables!Q$1:S$137,2,FALSE),VLOOKUP(F50,Tables!Q$1:S$137,3,FALSE)))))</f>
        <v/>
      </c>
      <c r="AQ50" t="str">
        <f t="shared" si="45"/>
        <v/>
      </c>
      <c r="AR50" t="str">
        <f t="shared" si="10"/>
        <v/>
      </c>
      <c r="AS50" t="str">
        <f t="shared" si="11"/>
        <v/>
      </c>
      <c r="AT50" t="str">
        <f t="shared" si="12"/>
        <v/>
      </c>
      <c r="AU50" t="str">
        <f t="shared" si="13"/>
        <v/>
      </c>
      <c r="AV50" t="str">
        <f t="shared" si="14"/>
        <v/>
      </c>
      <c r="AW50" t="str">
        <f t="shared" si="46"/>
        <v/>
      </c>
      <c r="AX50" t="str">
        <f t="shared" si="47"/>
        <v/>
      </c>
      <c r="AY50" t="str">
        <f t="shared" si="48"/>
        <v/>
      </c>
      <c r="BA50" t="str">
        <f t="shared" si="15"/>
        <v/>
      </c>
      <c r="BB50" t="str">
        <f t="shared" si="16"/>
        <v/>
      </c>
      <c r="BC50" t="str">
        <f t="shared" si="17"/>
        <v/>
      </c>
      <c r="BD50" t="str">
        <f t="shared" si="52"/>
        <v/>
      </c>
      <c r="BE50" t="str">
        <f t="shared" si="49"/>
        <v/>
      </c>
      <c r="BF50" t="str">
        <f t="shared" si="50"/>
        <v/>
      </c>
    </row>
    <row r="51" spans="1:58" ht="15.75" x14ac:dyDescent="0.3">
      <c r="A51" t="str">
        <f t="shared" si="19"/>
        <v/>
      </c>
      <c r="B51" t="str">
        <f t="shared" si="20"/>
        <v/>
      </c>
      <c r="C51" t="str">
        <f t="shared" si="21"/>
        <v/>
      </c>
      <c r="D51" t="str">
        <f t="shared" si="22"/>
        <v/>
      </c>
      <c r="E51" t="str">
        <f t="shared" si="23"/>
        <v/>
      </c>
      <c r="F51" t="str">
        <f t="shared" si="24"/>
        <v/>
      </c>
      <c r="G51" t="str">
        <f t="shared" si="25"/>
        <v/>
      </c>
      <c r="H51" t="str">
        <f t="shared" si="0"/>
        <v/>
      </c>
      <c r="I51" t="str">
        <f t="shared" si="1"/>
        <v/>
      </c>
      <c r="J51" t="str">
        <f t="shared" si="2"/>
        <v/>
      </c>
      <c r="K51" t="str">
        <f>IF(A51="","",IF(OR(I51=1,I51="S"),IF(VLOOKUP(J51,Tables!E$1:F$50,2,FALSE)=1,IF(MOD(BE51,2)=1,1,2),IF(MOD(BE51,2)=1,2,1)),IF(MOD(BE51,2)=1,1,2)))</f>
        <v/>
      </c>
      <c r="L51" t="str">
        <f t="shared" si="53"/>
        <v/>
      </c>
      <c r="M51" s="1" t="str">
        <f t="shared" si="4"/>
        <v/>
      </c>
      <c r="N51" s="39"/>
      <c r="O51" s="39"/>
      <c r="P51" s="39"/>
      <c r="Q51" s="4" t="str">
        <f t="shared" si="5"/>
        <v/>
      </c>
      <c r="R51" s="4" t="str">
        <f t="shared" si="26"/>
        <v/>
      </c>
      <c r="S51" s="4" t="str">
        <f t="shared" si="27"/>
        <v/>
      </c>
      <c r="T51" s="4" t="str">
        <f t="shared" si="51"/>
        <v/>
      </c>
      <c r="U51" s="4" t="str">
        <f t="shared" si="28"/>
        <v/>
      </c>
      <c r="V51" s="4" t="str">
        <f t="shared" si="29"/>
        <v/>
      </c>
      <c r="W51" t="str">
        <f t="shared" si="30"/>
        <v/>
      </c>
      <c r="X51" t="str">
        <f t="shared" si="31"/>
        <v/>
      </c>
      <c r="Y51" t="str">
        <f t="shared" si="32"/>
        <v/>
      </c>
      <c r="Z51" t="str">
        <f t="shared" si="33"/>
        <v/>
      </c>
      <c r="AA51" s="4" t="str">
        <f t="shared" si="34"/>
        <v/>
      </c>
      <c r="AB51" s="4" t="str">
        <f t="shared" si="35"/>
        <v/>
      </c>
      <c r="AC51" s="5" t="str">
        <f t="shared" si="36"/>
        <v/>
      </c>
      <c r="AD51" t="str">
        <f t="shared" si="37"/>
        <v/>
      </c>
      <c r="AE51" t="str">
        <f t="shared" si="38"/>
        <v/>
      </c>
      <c r="AF51" s="2" t="str">
        <f t="shared" si="39"/>
        <v/>
      </c>
      <c r="AG51" t="str">
        <f t="shared" si="40"/>
        <v/>
      </c>
      <c r="AH51" t="str">
        <f t="shared" si="41"/>
        <v/>
      </c>
      <c r="AI51" t="str">
        <f t="shared" si="6"/>
        <v/>
      </c>
      <c r="AJ51" s="28" t="str">
        <f t="shared" si="42"/>
        <v/>
      </c>
      <c r="AK51" t="str">
        <f t="shared" si="43"/>
        <v/>
      </c>
      <c r="AL51" t="str">
        <f t="shared" si="44"/>
        <v/>
      </c>
      <c r="AM51" t="str">
        <f t="shared" si="7"/>
        <v/>
      </c>
      <c r="AN51" t="str">
        <f t="shared" si="8"/>
        <v/>
      </c>
      <c r="AO51" t="str">
        <f t="shared" si="9"/>
        <v/>
      </c>
      <c r="AP51" t="str">
        <f>IF(AN51="","",IF(I51=0,IF(AO51=1,VLOOKUP(F51,Tables!A$1:C$18,2,FALSE),VLOOKUP(F51,Tables!A$1:C$18,3,FALSE)),IF(I51=1, IF(AO51=1,VLOOKUP(F51,Tables!H$1:J$95,2,FALSE),VLOOKUP(F51,Tables!H$1:J$95,3,FALSE)),IF(AO51=1,VLOOKUP(F51,Tables!Q$1:S$137,2,FALSE),VLOOKUP(F51,Tables!Q$1:S$137,3,FALSE)))))</f>
        <v/>
      </c>
      <c r="AQ51" t="str">
        <f t="shared" si="45"/>
        <v/>
      </c>
      <c r="AR51" t="str">
        <f t="shared" si="10"/>
        <v/>
      </c>
      <c r="AS51" t="str">
        <f t="shared" si="11"/>
        <v/>
      </c>
      <c r="AT51" t="str">
        <f t="shared" si="12"/>
        <v/>
      </c>
      <c r="AU51" t="str">
        <f t="shared" si="13"/>
        <v/>
      </c>
      <c r="AV51" t="str">
        <f t="shared" si="14"/>
        <v/>
      </c>
      <c r="AW51" t="str">
        <f t="shared" si="46"/>
        <v/>
      </c>
      <c r="AX51" t="str">
        <f t="shared" si="47"/>
        <v/>
      </c>
      <c r="AY51" t="str">
        <f t="shared" si="48"/>
        <v/>
      </c>
      <c r="BA51" t="str">
        <f t="shared" si="15"/>
        <v/>
      </c>
      <c r="BB51" t="str">
        <f t="shared" si="16"/>
        <v/>
      </c>
      <c r="BC51" t="str">
        <f t="shared" si="17"/>
        <v/>
      </c>
      <c r="BD51" t="str">
        <f t="shared" si="52"/>
        <v/>
      </c>
      <c r="BE51" t="str">
        <f t="shared" si="49"/>
        <v/>
      </c>
      <c r="BF51" t="str">
        <f t="shared" si="50"/>
        <v/>
      </c>
    </row>
    <row r="52" spans="1:58" ht="15.75" x14ac:dyDescent="0.3">
      <c r="A52" t="str">
        <f t="shared" si="19"/>
        <v/>
      </c>
      <c r="B52" t="str">
        <f t="shared" si="20"/>
        <v/>
      </c>
      <c r="C52" t="str">
        <f t="shared" si="21"/>
        <v/>
      </c>
      <c r="D52" t="str">
        <f t="shared" si="22"/>
        <v/>
      </c>
      <c r="E52" t="str">
        <f t="shared" si="23"/>
        <v/>
      </c>
      <c r="F52" t="str">
        <f t="shared" si="24"/>
        <v/>
      </c>
      <c r="G52" t="str">
        <f t="shared" si="25"/>
        <v/>
      </c>
      <c r="H52" t="str">
        <f t="shared" si="0"/>
        <v/>
      </c>
      <c r="I52" t="str">
        <f t="shared" si="1"/>
        <v/>
      </c>
      <c r="J52" t="str">
        <f t="shared" si="2"/>
        <v/>
      </c>
      <c r="K52" t="str">
        <f>IF(A52="","",IF(OR(I52=1,I52="S"),IF(VLOOKUP(J52,Tables!E$1:F$50,2,FALSE)=1,IF(MOD(BE52,2)=1,1,2),IF(MOD(BE52,2)=1,2,1)),IF(MOD(BE52,2)=1,1,2)))</f>
        <v/>
      </c>
      <c r="L52" t="str">
        <f t="shared" si="53"/>
        <v/>
      </c>
      <c r="M52" s="1" t="str">
        <f t="shared" si="4"/>
        <v/>
      </c>
      <c r="N52" s="39"/>
      <c r="O52" s="39"/>
      <c r="P52" s="39"/>
      <c r="Q52" s="4" t="str">
        <f t="shared" si="5"/>
        <v/>
      </c>
      <c r="R52" s="4" t="str">
        <f t="shared" si="26"/>
        <v/>
      </c>
      <c r="S52" s="4" t="str">
        <f t="shared" si="27"/>
        <v/>
      </c>
      <c r="T52" s="4" t="str">
        <f t="shared" si="51"/>
        <v/>
      </c>
      <c r="U52" s="4" t="str">
        <f t="shared" si="28"/>
        <v/>
      </c>
      <c r="V52" s="4" t="str">
        <f t="shared" si="29"/>
        <v/>
      </c>
      <c r="W52" t="str">
        <f t="shared" si="30"/>
        <v/>
      </c>
      <c r="X52" t="str">
        <f t="shared" si="31"/>
        <v/>
      </c>
      <c r="Y52" t="str">
        <f t="shared" si="32"/>
        <v/>
      </c>
      <c r="Z52" t="str">
        <f t="shared" si="33"/>
        <v/>
      </c>
      <c r="AA52" s="4" t="str">
        <f t="shared" si="34"/>
        <v/>
      </c>
      <c r="AB52" s="4" t="str">
        <f t="shared" si="35"/>
        <v/>
      </c>
      <c r="AC52" s="5" t="str">
        <f t="shared" si="36"/>
        <v/>
      </c>
      <c r="AD52" t="str">
        <f t="shared" si="37"/>
        <v/>
      </c>
      <c r="AE52" t="str">
        <f t="shared" si="38"/>
        <v/>
      </c>
      <c r="AF52" s="2" t="str">
        <f t="shared" si="39"/>
        <v/>
      </c>
      <c r="AG52" t="str">
        <f t="shared" si="40"/>
        <v/>
      </c>
      <c r="AH52" t="str">
        <f t="shared" si="41"/>
        <v/>
      </c>
      <c r="AI52" t="str">
        <f t="shared" si="6"/>
        <v/>
      </c>
      <c r="AJ52" s="28" t="str">
        <f t="shared" si="42"/>
        <v/>
      </c>
      <c r="AK52" t="str">
        <f t="shared" si="43"/>
        <v/>
      </c>
      <c r="AL52" t="str">
        <f t="shared" si="44"/>
        <v/>
      </c>
      <c r="AM52" t="str">
        <f t="shared" si="7"/>
        <v/>
      </c>
      <c r="AN52" t="str">
        <f t="shared" si="8"/>
        <v/>
      </c>
      <c r="AO52" t="str">
        <f t="shared" si="9"/>
        <v/>
      </c>
      <c r="AP52" t="str">
        <f>IF(AN52="","",IF(I52=0,IF(AO52=1,VLOOKUP(F52,Tables!A$1:C$18,2,FALSE),VLOOKUP(F52,Tables!A$1:C$18,3,FALSE)),IF(I52=1, IF(AO52=1,VLOOKUP(F52,Tables!H$1:J$95,2,FALSE),VLOOKUP(F52,Tables!H$1:J$95,3,FALSE)),IF(AO52=1,VLOOKUP(F52,Tables!Q$1:S$137,2,FALSE),VLOOKUP(F52,Tables!Q$1:S$137,3,FALSE)))))</f>
        <v/>
      </c>
      <c r="AQ52" t="str">
        <f t="shared" si="45"/>
        <v/>
      </c>
      <c r="AR52" t="str">
        <f t="shared" si="10"/>
        <v/>
      </c>
      <c r="AS52" t="str">
        <f t="shared" si="11"/>
        <v/>
      </c>
      <c r="AT52" t="str">
        <f t="shared" si="12"/>
        <v/>
      </c>
      <c r="AU52" t="str">
        <f t="shared" si="13"/>
        <v/>
      </c>
      <c r="AV52" t="str">
        <f t="shared" si="14"/>
        <v/>
      </c>
      <c r="AW52" t="str">
        <f t="shared" si="46"/>
        <v/>
      </c>
      <c r="AX52" t="str">
        <f t="shared" si="47"/>
        <v/>
      </c>
      <c r="AY52" t="str">
        <f t="shared" si="48"/>
        <v/>
      </c>
      <c r="BA52" t="str">
        <f t="shared" si="15"/>
        <v/>
      </c>
      <c r="BB52" t="str">
        <f t="shared" si="16"/>
        <v/>
      </c>
      <c r="BC52" t="str">
        <f t="shared" si="17"/>
        <v/>
      </c>
      <c r="BD52" t="str">
        <f t="shared" si="52"/>
        <v/>
      </c>
      <c r="BE52" t="str">
        <f t="shared" si="49"/>
        <v/>
      </c>
      <c r="BF52" t="str">
        <f t="shared" si="50"/>
        <v/>
      </c>
    </row>
    <row r="53" spans="1:58" ht="15.75" x14ac:dyDescent="0.3">
      <c r="A53" t="str">
        <f t="shared" si="19"/>
        <v/>
      </c>
      <c r="B53" t="str">
        <f t="shared" si="20"/>
        <v/>
      </c>
      <c r="C53" t="str">
        <f t="shared" si="21"/>
        <v/>
      </c>
      <c r="D53" t="str">
        <f t="shared" si="22"/>
        <v/>
      </c>
      <c r="E53" t="str">
        <f t="shared" si="23"/>
        <v/>
      </c>
      <c r="F53" t="str">
        <f t="shared" si="24"/>
        <v/>
      </c>
      <c r="G53" t="str">
        <f t="shared" si="25"/>
        <v/>
      </c>
      <c r="H53" t="str">
        <f t="shared" si="0"/>
        <v/>
      </c>
      <c r="I53" t="str">
        <f t="shared" si="1"/>
        <v/>
      </c>
      <c r="J53" t="str">
        <f t="shared" si="2"/>
        <v/>
      </c>
      <c r="K53" t="str">
        <f>IF(A53="","",IF(OR(I53=1,I53="S"),IF(VLOOKUP(J53,Tables!E$1:F$50,2,FALSE)=1,IF(MOD(BE53,2)=1,1,2),IF(MOD(BE53,2)=1,2,1)),IF(MOD(BE53,2)=1,1,2)))</f>
        <v/>
      </c>
      <c r="L53" t="str">
        <f t="shared" si="53"/>
        <v/>
      </c>
      <c r="M53" s="1" t="str">
        <f t="shared" si="4"/>
        <v/>
      </c>
      <c r="N53" s="39"/>
      <c r="O53" s="39"/>
      <c r="P53" s="39"/>
      <c r="Q53" s="4" t="str">
        <f t="shared" si="5"/>
        <v/>
      </c>
      <c r="R53" s="4" t="str">
        <f t="shared" si="26"/>
        <v/>
      </c>
      <c r="S53" s="4" t="str">
        <f t="shared" si="27"/>
        <v/>
      </c>
      <c r="T53" s="4" t="str">
        <f t="shared" si="51"/>
        <v/>
      </c>
      <c r="U53" s="4" t="str">
        <f t="shared" si="28"/>
        <v/>
      </c>
      <c r="V53" s="4" t="str">
        <f t="shared" si="29"/>
        <v/>
      </c>
      <c r="W53" t="str">
        <f t="shared" si="30"/>
        <v/>
      </c>
      <c r="X53" t="str">
        <f t="shared" si="31"/>
        <v/>
      </c>
      <c r="Y53" t="str">
        <f t="shared" si="32"/>
        <v/>
      </c>
      <c r="Z53" t="str">
        <f t="shared" si="33"/>
        <v/>
      </c>
      <c r="AA53" s="4" t="str">
        <f t="shared" si="34"/>
        <v/>
      </c>
      <c r="AB53" s="4" t="str">
        <f t="shared" si="35"/>
        <v/>
      </c>
      <c r="AC53" s="5" t="str">
        <f t="shared" si="36"/>
        <v/>
      </c>
      <c r="AD53" t="str">
        <f t="shared" si="37"/>
        <v/>
      </c>
      <c r="AE53" t="str">
        <f t="shared" si="38"/>
        <v/>
      </c>
      <c r="AF53" s="2" t="str">
        <f t="shared" si="39"/>
        <v/>
      </c>
      <c r="AG53" t="str">
        <f t="shared" si="40"/>
        <v/>
      </c>
      <c r="AH53" t="str">
        <f t="shared" si="41"/>
        <v/>
      </c>
      <c r="AI53" t="str">
        <f t="shared" si="6"/>
        <v/>
      </c>
      <c r="AJ53" s="28" t="str">
        <f t="shared" si="42"/>
        <v/>
      </c>
      <c r="AK53" t="str">
        <f t="shared" si="43"/>
        <v/>
      </c>
      <c r="AL53" t="str">
        <f t="shared" si="44"/>
        <v/>
      </c>
      <c r="AM53" t="str">
        <f t="shared" si="7"/>
        <v/>
      </c>
      <c r="AN53" t="str">
        <f t="shared" si="8"/>
        <v/>
      </c>
      <c r="AO53" t="str">
        <f t="shared" si="9"/>
        <v/>
      </c>
      <c r="AP53" t="str">
        <f>IF(AN53="","",IF(I53=0,IF(AO53=1,VLOOKUP(F53,Tables!A$1:C$18,2,FALSE),VLOOKUP(F53,Tables!A$1:C$18,3,FALSE)),IF(I53=1, IF(AO53=1,VLOOKUP(F53,Tables!H$1:J$95,2,FALSE),VLOOKUP(F53,Tables!H$1:J$95,3,FALSE)),IF(AO53=1,VLOOKUP(F53,Tables!Q$1:S$137,2,FALSE),VLOOKUP(F53,Tables!Q$1:S$137,3,FALSE)))))</f>
        <v/>
      </c>
      <c r="AQ53" t="str">
        <f t="shared" si="45"/>
        <v/>
      </c>
      <c r="AR53" t="str">
        <f t="shared" si="10"/>
        <v/>
      </c>
      <c r="AS53" t="str">
        <f t="shared" si="11"/>
        <v/>
      </c>
      <c r="AT53" t="str">
        <f t="shared" si="12"/>
        <v/>
      </c>
      <c r="AU53" t="str">
        <f t="shared" si="13"/>
        <v/>
      </c>
      <c r="AV53" t="str">
        <f t="shared" si="14"/>
        <v/>
      </c>
      <c r="AW53" t="str">
        <f t="shared" si="46"/>
        <v/>
      </c>
      <c r="AX53" t="str">
        <f t="shared" si="47"/>
        <v/>
      </c>
      <c r="AY53" t="str">
        <f t="shared" si="48"/>
        <v/>
      </c>
      <c r="BA53" t="str">
        <f t="shared" si="15"/>
        <v/>
      </c>
      <c r="BB53" t="str">
        <f t="shared" si="16"/>
        <v/>
      </c>
      <c r="BC53" t="str">
        <f t="shared" si="17"/>
        <v/>
      </c>
      <c r="BD53" t="str">
        <f t="shared" si="52"/>
        <v/>
      </c>
      <c r="BE53" t="str">
        <f t="shared" si="49"/>
        <v/>
      </c>
      <c r="BF53" t="str">
        <f t="shared" si="50"/>
        <v/>
      </c>
    </row>
    <row r="54" spans="1:58" ht="15.75" x14ac:dyDescent="0.3">
      <c r="A54" t="str">
        <f t="shared" si="19"/>
        <v/>
      </c>
      <c r="B54" t="str">
        <f t="shared" si="20"/>
        <v/>
      </c>
      <c r="C54" t="str">
        <f t="shared" si="21"/>
        <v/>
      </c>
      <c r="D54" t="str">
        <f t="shared" si="22"/>
        <v/>
      </c>
      <c r="E54" t="str">
        <f t="shared" si="23"/>
        <v/>
      </c>
      <c r="F54" t="str">
        <f t="shared" si="24"/>
        <v/>
      </c>
      <c r="G54" t="str">
        <f t="shared" si="25"/>
        <v/>
      </c>
      <c r="H54" t="str">
        <f t="shared" si="0"/>
        <v/>
      </c>
      <c r="I54" t="str">
        <f t="shared" si="1"/>
        <v/>
      </c>
      <c r="J54" t="str">
        <f t="shared" si="2"/>
        <v/>
      </c>
      <c r="K54" t="str">
        <f>IF(A54="","",IF(OR(I54=1,I54="S"),IF(VLOOKUP(J54,Tables!E$1:F$50,2,FALSE)=1,IF(MOD(BE54,2)=1,1,2),IF(MOD(BE54,2)=1,2,1)),IF(MOD(BE54,2)=1,1,2)))</f>
        <v/>
      </c>
      <c r="L54" t="str">
        <f t="shared" si="53"/>
        <v/>
      </c>
      <c r="M54" s="1" t="str">
        <f t="shared" si="4"/>
        <v/>
      </c>
      <c r="N54" s="39"/>
      <c r="O54" s="39"/>
      <c r="P54" s="39"/>
      <c r="Q54" s="4" t="str">
        <f t="shared" si="5"/>
        <v/>
      </c>
      <c r="R54" s="4" t="str">
        <f t="shared" si="26"/>
        <v/>
      </c>
      <c r="S54" s="4" t="str">
        <f t="shared" si="27"/>
        <v/>
      </c>
      <c r="T54" s="4" t="str">
        <f t="shared" si="51"/>
        <v/>
      </c>
      <c r="U54" s="4" t="str">
        <f t="shared" si="28"/>
        <v/>
      </c>
      <c r="V54" s="4" t="str">
        <f t="shared" si="29"/>
        <v/>
      </c>
      <c r="W54" t="str">
        <f t="shared" si="30"/>
        <v/>
      </c>
      <c r="X54" t="str">
        <f t="shared" si="31"/>
        <v/>
      </c>
      <c r="Y54" t="str">
        <f t="shared" si="32"/>
        <v/>
      </c>
      <c r="Z54" t="str">
        <f t="shared" si="33"/>
        <v/>
      </c>
      <c r="AA54" s="4" t="str">
        <f t="shared" si="34"/>
        <v/>
      </c>
      <c r="AB54" s="4" t="str">
        <f t="shared" si="35"/>
        <v/>
      </c>
      <c r="AC54" s="5" t="str">
        <f t="shared" si="36"/>
        <v/>
      </c>
      <c r="AD54" t="str">
        <f t="shared" si="37"/>
        <v/>
      </c>
      <c r="AE54" t="str">
        <f t="shared" si="38"/>
        <v/>
      </c>
      <c r="AF54" s="2" t="str">
        <f t="shared" si="39"/>
        <v/>
      </c>
      <c r="AG54" t="str">
        <f t="shared" si="40"/>
        <v/>
      </c>
      <c r="AH54" t="str">
        <f t="shared" si="41"/>
        <v/>
      </c>
      <c r="AI54" t="str">
        <f t="shared" si="6"/>
        <v/>
      </c>
      <c r="AJ54" s="28" t="str">
        <f t="shared" si="42"/>
        <v/>
      </c>
      <c r="AK54" t="str">
        <f t="shared" si="43"/>
        <v/>
      </c>
      <c r="AL54" t="str">
        <f t="shared" si="44"/>
        <v/>
      </c>
      <c r="AM54" t="str">
        <f t="shared" si="7"/>
        <v/>
      </c>
      <c r="AN54" t="str">
        <f t="shared" si="8"/>
        <v/>
      </c>
      <c r="AO54" t="str">
        <f t="shared" si="9"/>
        <v/>
      </c>
      <c r="AP54" t="str">
        <f>IF(AN54="","",IF(I54=0,IF(AO54=1,VLOOKUP(F54,Tables!A$1:C$18,2,FALSE),VLOOKUP(F54,Tables!A$1:C$18,3,FALSE)),IF(I54=1, IF(AO54=1,VLOOKUP(F54,Tables!H$1:J$95,2,FALSE),VLOOKUP(F54,Tables!H$1:J$95,3,FALSE)),IF(AO54=1,VLOOKUP(F54,Tables!Q$1:S$137,2,FALSE),VLOOKUP(F54,Tables!Q$1:S$137,3,FALSE)))))</f>
        <v/>
      </c>
      <c r="AQ54" t="str">
        <f t="shared" si="45"/>
        <v/>
      </c>
      <c r="AR54" t="str">
        <f t="shared" si="10"/>
        <v/>
      </c>
      <c r="AS54" t="str">
        <f t="shared" si="11"/>
        <v/>
      </c>
      <c r="AT54" t="str">
        <f t="shared" si="12"/>
        <v/>
      </c>
      <c r="AU54" t="str">
        <f t="shared" si="13"/>
        <v/>
      </c>
      <c r="AV54" t="str">
        <f t="shared" si="14"/>
        <v/>
      </c>
      <c r="AW54" t="str">
        <f t="shared" si="46"/>
        <v/>
      </c>
      <c r="AX54" t="str">
        <f t="shared" si="47"/>
        <v/>
      </c>
      <c r="AY54" t="str">
        <f t="shared" si="48"/>
        <v/>
      </c>
      <c r="BA54" t="str">
        <f t="shared" si="15"/>
        <v/>
      </c>
      <c r="BB54" t="str">
        <f t="shared" si="16"/>
        <v/>
      </c>
      <c r="BC54" t="str">
        <f t="shared" si="17"/>
        <v/>
      </c>
      <c r="BD54" t="str">
        <f t="shared" si="52"/>
        <v/>
      </c>
      <c r="BE54" t="str">
        <f t="shared" si="49"/>
        <v/>
      </c>
      <c r="BF54" t="str">
        <f t="shared" si="50"/>
        <v/>
      </c>
    </row>
    <row r="55" spans="1:58" ht="15.75" x14ac:dyDescent="0.3">
      <c r="A55" t="str">
        <f t="shared" si="19"/>
        <v/>
      </c>
      <c r="B55" t="str">
        <f t="shared" si="20"/>
        <v/>
      </c>
      <c r="C55" t="str">
        <f t="shared" si="21"/>
        <v/>
      </c>
      <c r="D55" t="str">
        <f t="shared" si="22"/>
        <v/>
      </c>
      <c r="E55" t="str">
        <f t="shared" si="23"/>
        <v/>
      </c>
      <c r="F55" t="str">
        <f t="shared" si="24"/>
        <v/>
      </c>
      <c r="G55" t="str">
        <f t="shared" si="25"/>
        <v/>
      </c>
      <c r="H55" t="str">
        <f t="shared" si="0"/>
        <v/>
      </c>
      <c r="I55" t="str">
        <f t="shared" si="1"/>
        <v/>
      </c>
      <c r="J55" t="str">
        <f t="shared" si="2"/>
        <v/>
      </c>
      <c r="K55" t="str">
        <f>IF(A55="","",IF(OR(I55=1,I55="S"),IF(VLOOKUP(J55,Tables!E$1:F$50,2,FALSE)=1,IF(MOD(BE55,2)=1,1,2),IF(MOD(BE55,2)=1,2,1)),IF(MOD(BE55,2)=1,1,2)))</f>
        <v/>
      </c>
      <c r="L55" t="str">
        <f t="shared" si="53"/>
        <v/>
      </c>
      <c r="M55" s="1" t="str">
        <f t="shared" si="4"/>
        <v/>
      </c>
      <c r="N55" s="39"/>
      <c r="O55" s="39"/>
      <c r="P55" s="39"/>
      <c r="Q55" s="4" t="str">
        <f t="shared" si="5"/>
        <v/>
      </c>
      <c r="R55" s="4" t="str">
        <f t="shared" si="26"/>
        <v/>
      </c>
      <c r="S55" s="4" t="str">
        <f t="shared" si="27"/>
        <v/>
      </c>
      <c r="T55" s="4" t="str">
        <f t="shared" si="51"/>
        <v/>
      </c>
      <c r="U55" s="4" t="str">
        <f t="shared" si="28"/>
        <v/>
      </c>
      <c r="V55" s="4" t="str">
        <f t="shared" si="29"/>
        <v/>
      </c>
      <c r="W55" t="str">
        <f t="shared" si="30"/>
        <v/>
      </c>
      <c r="X55" t="str">
        <f t="shared" si="31"/>
        <v/>
      </c>
      <c r="Y55" t="str">
        <f t="shared" si="32"/>
        <v/>
      </c>
      <c r="Z55" t="str">
        <f t="shared" si="33"/>
        <v/>
      </c>
      <c r="AA55" s="4" t="str">
        <f t="shared" si="34"/>
        <v/>
      </c>
      <c r="AB55" s="4" t="str">
        <f t="shared" si="35"/>
        <v/>
      </c>
      <c r="AC55" s="5" t="str">
        <f t="shared" si="36"/>
        <v/>
      </c>
      <c r="AD55" t="str">
        <f t="shared" si="37"/>
        <v/>
      </c>
      <c r="AE55" t="str">
        <f t="shared" si="38"/>
        <v/>
      </c>
      <c r="AF55" s="2" t="str">
        <f t="shared" si="39"/>
        <v/>
      </c>
      <c r="AG55" t="str">
        <f t="shared" si="40"/>
        <v/>
      </c>
      <c r="AH55" t="str">
        <f t="shared" si="41"/>
        <v/>
      </c>
      <c r="AI55" t="str">
        <f t="shared" si="6"/>
        <v/>
      </c>
      <c r="AJ55" s="28" t="str">
        <f t="shared" si="42"/>
        <v/>
      </c>
      <c r="AK55" t="str">
        <f t="shared" si="43"/>
        <v/>
      </c>
      <c r="AL55" t="str">
        <f t="shared" si="44"/>
        <v/>
      </c>
      <c r="AM55" t="str">
        <f t="shared" si="7"/>
        <v/>
      </c>
      <c r="AN55" t="str">
        <f t="shared" si="8"/>
        <v/>
      </c>
      <c r="AO55" t="str">
        <f t="shared" si="9"/>
        <v/>
      </c>
      <c r="AP55" t="str">
        <f>IF(AN55="","",IF(I55=0,IF(AO55=1,VLOOKUP(F55,Tables!A$1:C$18,2,FALSE),VLOOKUP(F55,Tables!A$1:C$18,3,FALSE)),IF(I55=1, IF(AO55=1,VLOOKUP(F55,Tables!H$1:J$95,2,FALSE),VLOOKUP(F55,Tables!H$1:J$95,3,FALSE)),IF(AO55=1,VLOOKUP(F55,Tables!Q$1:S$137,2,FALSE),VLOOKUP(F55,Tables!Q$1:S$137,3,FALSE)))))</f>
        <v/>
      </c>
      <c r="AQ55" t="str">
        <f t="shared" si="45"/>
        <v/>
      </c>
      <c r="AR55" t="str">
        <f t="shared" si="10"/>
        <v/>
      </c>
      <c r="AS55" t="str">
        <f t="shared" si="11"/>
        <v/>
      </c>
      <c r="AT55" t="str">
        <f t="shared" si="12"/>
        <v/>
      </c>
      <c r="AU55" t="str">
        <f t="shared" si="13"/>
        <v/>
      </c>
      <c r="AV55" t="str">
        <f t="shared" si="14"/>
        <v/>
      </c>
      <c r="AW55" t="str">
        <f t="shared" si="46"/>
        <v/>
      </c>
      <c r="AX55" t="str">
        <f t="shared" si="47"/>
        <v/>
      </c>
      <c r="AY55" t="str">
        <f t="shared" si="48"/>
        <v/>
      </c>
      <c r="BA55" t="str">
        <f t="shared" si="15"/>
        <v/>
      </c>
      <c r="BB55" t="str">
        <f t="shared" si="16"/>
        <v/>
      </c>
      <c r="BC55" t="str">
        <f t="shared" si="17"/>
        <v/>
      </c>
      <c r="BD55" t="str">
        <f t="shared" si="52"/>
        <v/>
      </c>
      <c r="BE55" t="str">
        <f t="shared" si="49"/>
        <v/>
      </c>
      <c r="BF55" t="str">
        <f t="shared" si="50"/>
        <v/>
      </c>
    </row>
    <row r="56" spans="1:58" ht="15.75" x14ac:dyDescent="0.3">
      <c r="A56" t="str">
        <f t="shared" si="19"/>
        <v/>
      </c>
      <c r="B56" t="str">
        <f t="shared" si="20"/>
        <v/>
      </c>
      <c r="C56" t="str">
        <f t="shared" si="21"/>
        <v/>
      </c>
      <c r="D56" t="str">
        <f t="shared" si="22"/>
        <v/>
      </c>
      <c r="E56" t="str">
        <f t="shared" si="23"/>
        <v/>
      </c>
      <c r="F56" t="str">
        <f t="shared" si="24"/>
        <v/>
      </c>
      <c r="G56" t="str">
        <f t="shared" si="25"/>
        <v/>
      </c>
      <c r="H56" t="str">
        <f t="shared" si="0"/>
        <v/>
      </c>
      <c r="I56" t="str">
        <f t="shared" si="1"/>
        <v/>
      </c>
      <c r="J56" t="str">
        <f t="shared" si="2"/>
        <v/>
      </c>
      <c r="K56" t="str">
        <f>IF(A56="","",IF(OR(I56=1,I56="S"),IF(VLOOKUP(J56,Tables!E$1:F$50,2,FALSE)=1,IF(MOD(BE56,2)=1,1,2),IF(MOD(BE56,2)=1,2,1)),IF(MOD(BE56,2)=1,1,2)))</f>
        <v/>
      </c>
      <c r="L56" t="str">
        <f t="shared" si="53"/>
        <v/>
      </c>
      <c r="M56" s="1" t="str">
        <f t="shared" si="4"/>
        <v/>
      </c>
      <c r="N56" s="39"/>
      <c r="O56" s="39"/>
      <c r="P56" s="39"/>
      <c r="Q56" s="4" t="str">
        <f t="shared" si="5"/>
        <v/>
      </c>
      <c r="R56" s="4" t="str">
        <f t="shared" si="26"/>
        <v/>
      </c>
      <c r="S56" s="4" t="str">
        <f t="shared" si="27"/>
        <v/>
      </c>
      <c r="T56" s="4" t="str">
        <f t="shared" si="51"/>
        <v/>
      </c>
      <c r="U56" s="4" t="str">
        <f t="shared" si="28"/>
        <v/>
      </c>
      <c r="V56" s="4" t="str">
        <f t="shared" si="29"/>
        <v/>
      </c>
      <c r="W56" t="str">
        <f t="shared" si="30"/>
        <v/>
      </c>
      <c r="X56" t="str">
        <f t="shared" si="31"/>
        <v/>
      </c>
      <c r="Y56" t="str">
        <f t="shared" si="32"/>
        <v/>
      </c>
      <c r="Z56" t="str">
        <f t="shared" si="33"/>
        <v/>
      </c>
      <c r="AA56" s="4" t="str">
        <f t="shared" si="34"/>
        <v/>
      </c>
      <c r="AB56" s="4" t="str">
        <f t="shared" si="35"/>
        <v/>
      </c>
      <c r="AC56" s="5" t="str">
        <f t="shared" si="36"/>
        <v/>
      </c>
      <c r="AD56" t="str">
        <f t="shared" si="37"/>
        <v/>
      </c>
      <c r="AE56" t="str">
        <f t="shared" si="38"/>
        <v/>
      </c>
      <c r="AF56" s="2" t="str">
        <f t="shared" si="39"/>
        <v/>
      </c>
      <c r="AG56" t="str">
        <f t="shared" si="40"/>
        <v/>
      </c>
      <c r="AH56" t="str">
        <f t="shared" si="41"/>
        <v/>
      </c>
      <c r="AI56" t="str">
        <f t="shared" si="6"/>
        <v/>
      </c>
      <c r="AJ56" s="28" t="str">
        <f t="shared" si="42"/>
        <v/>
      </c>
      <c r="AK56" t="str">
        <f t="shared" si="43"/>
        <v/>
      </c>
      <c r="AL56" t="str">
        <f t="shared" si="44"/>
        <v/>
      </c>
      <c r="AM56" t="str">
        <f t="shared" si="7"/>
        <v/>
      </c>
      <c r="AN56" t="str">
        <f t="shared" si="8"/>
        <v/>
      </c>
      <c r="AO56" t="str">
        <f t="shared" si="9"/>
        <v/>
      </c>
      <c r="AP56" t="str">
        <f>IF(AN56="","",IF(I56=0,IF(AO56=1,VLOOKUP(F56,Tables!A$1:C$18,2,FALSE),VLOOKUP(F56,Tables!A$1:C$18,3,FALSE)),IF(I56=1, IF(AO56=1,VLOOKUP(F56,Tables!H$1:J$95,2,FALSE),VLOOKUP(F56,Tables!H$1:J$95,3,FALSE)),IF(AO56=1,VLOOKUP(F56,Tables!Q$1:S$137,2,FALSE),VLOOKUP(F56,Tables!Q$1:S$137,3,FALSE)))))</f>
        <v/>
      </c>
      <c r="AQ56" t="str">
        <f t="shared" si="45"/>
        <v/>
      </c>
      <c r="AR56" t="str">
        <f t="shared" si="10"/>
        <v/>
      </c>
      <c r="AS56" t="str">
        <f t="shared" si="11"/>
        <v/>
      </c>
      <c r="AT56" t="str">
        <f t="shared" si="12"/>
        <v/>
      </c>
      <c r="AU56" t="str">
        <f t="shared" si="13"/>
        <v/>
      </c>
      <c r="AV56" t="str">
        <f t="shared" si="14"/>
        <v/>
      </c>
      <c r="AW56" t="str">
        <f t="shared" si="46"/>
        <v/>
      </c>
      <c r="AX56" t="str">
        <f t="shared" si="47"/>
        <v/>
      </c>
      <c r="AY56" t="str">
        <f t="shared" si="48"/>
        <v/>
      </c>
      <c r="BA56" t="str">
        <f t="shared" si="15"/>
        <v/>
      </c>
      <c r="BB56" t="str">
        <f t="shared" si="16"/>
        <v/>
      </c>
      <c r="BC56" t="str">
        <f t="shared" si="17"/>
        <v/>
      </c>
      <c r="BD56" t="str">
        <f t="shared" si="52"/>
        <v/>
      </c>
      <c r="BE56" t="str">
        <f t="shared" si="49"/>
        <v/>
      </c>
      <c r="BF56" t="str">
        <f t="shared" si="50"/>
        <v/>
      </c>
    </row>
    <row r="57" spans="1:58" ht="15.75" x14ac:dyDescent="0.3">
      <c r="A57" t="str">
        <f t="shared" si="19"/>
        <v/>
      </c>
      <c r="B57" t="str">
        <f t="shared" si="20"/>
        <v/>
      </c>
      <c r="C57" t="str">
        <f t="shared" si="21"/>
        <v/>
      </c>
      <c r="D57" t="str">
        <f t="shared" si="22"/>
        <v/>
      </c>
      <c r="E57" t="str">
        <f t="shared" si="23"/>
        <v/>
      </c>
      <c r="F57" t="str">
        <f t="shared" si="24"/>
        <v/>
      </c>
      <c r="G57" t="str">
        <f t="shared" si="25"/>
        <v/>
      </c>
      <c r="H57" t="str">
        <f t="shared" si="0"/>
        <v/>
      </c>
      <c r="I57" t="str">
        <f t="shared" si="1"/>
        <v/>
      </c>
      <c r="J57" t="str">
        <f t="shared" si="2"/>
        <v/>
      </c>
      <c r="K57" t="str">
        <f>IF(A57="","",IF(OR(I57=1,I57="S"),IF(VLOOKUP(J57,Tables!E$1:F$50,2,FALSE)=1,IF(MOD(BE57,2)=1,1,2),IF(MOD(BE57,2)=1,2,1)),IF(MOD(BE57,2)=1,1,2)))</f>
        <v/>
      </c>
      <c r="L57" t="str">
        <f t="shared" si="53"/>
        <v/>
      </c>
      <c r="M57" s="1" t="str">
        <f t="shared" si="4"/>
        <v/>
      </c>
      <c r="N57" s="39"/>
      <c r="O57" s="39"/>
      <c r="P57" s="39"/>
      <c r="Q57" s="4" t="str">
        <f t="shared" si="5"/>
        <v/>
      </c>
      <c r="R57" s="4" t="str">
        <f t="shared" si="26"/>
        <v/>
      </c>
      <c r="S57" s="4" t="str">
        <f t="shared" si="27"/>
        <v/>
      </c>
      <c r="T57" s="4" t="str">
        <f t="shared" si="51"/>
        <v/>
      </c>
      <c r="U57" s="4" t="str">
        <f t="shared" si="28"/>
        <v/>
      </c>
      <c r="V57" s="4" t="str">
        <f t="shared" si="29"/>
        <v/>
      </c>
      <c r="W57" t="str">
        <f t="shared" si="30"/>
        <v/>
      </c>
      <c r="X57" t="str">
        <f t="shared" si="31"/>
        <v/>
      </c>
      <c r="Y57" t="str">
        <f t="shared" si="32"/>
        <v/>
      </c>
      <c r="Z57" t="str">
        <f t="shared" si="33"/>
        <v/>
      </c>
      <c r="AA57" s="4" t="str">
        <f t="shared" si="34"/>
        <v/>
      </c>
      <c r="AB57" s="4" t="str">
        <f t="shared" si="35"/>
        <v/>
      </c>
      <c r="AC57" s="5" t="str">
        <f t="shared" si="36"/>
        <v/>
      </c>
      <c r="AD57" t="str">
        <f t="shared" si="37"/>
        <v/>
      </c>
      <c r="AE57" t="str">
        <f t="shared" si="38"/>
        <v/>
      </c>
      <c r="AF57" s="2" t="str">
        <f t="shared" si="39"/>
        <v/>
      </c>
      <c r="AG57" t="str">
        <f t="shared" si="40"/>
        <v/>
      </c>
      <c r="AH57" t="str">
        <f t="shared" si="41"/>
        <v/>
      </c>
      <c r="AI57" t="str">
        <f t="shared" si="6"/>
        <v/>
      </c>
      <c r="AJ57" s="28" t="str">
        <f t="shared" si="42"/>
        <v/>
      </c>
      <c r="AK57" t="str">
        <f t="shared" si="43"/>
        <v/>
      </c>
      <c r="AL57" t="str">
        <f t="shared" si="44"/>
        <v/>
      </c>
      <c r="AM57" t="str">
        <f t="shared" si="7"/>
        <v/>
      </c>
      <c r="AN57" t="str">
        <f t="shared" si="8"/>
        <v/>
      </c>
      <c r="AO57" t="str">
        <f t="shared" si="9"/>
        <v/>
      </c>
      <c r="AP57" t="str">
        <f>IF(AN57="","",IF(I57=0,IF(AO57=1,VLOOKUP(F57,Tables!A$1:C$18,2,FALSE),VLOOKUP(F57,Tables!A$1:C$18,3,FALSE)),IF(I57=1, IF(AO57=1,VLOOKUP(F57,Tables!H$1:J$95,2,FALSE),VLOOKUP(F57,Tables!H$1:J$95,3,FALSE)),IF(AO57=1,VLOOKUP(F57,Tables!Q$1:S$137,2,FALSE),VLOOKUP(F57,Tables!Q$1:S$137,3,FALSE)))))</f>
        <v/>
      </c>
      <c r="AQ57" t="str">
        <f t="shared" si="45"/>
        <v/>
      </c>
      <c r="AR57" t="str">
        <f t="shared" si="10"/>
        <v/>
      </c>
      <c r="AS57" t="str">
        <f t="shared" si="11"/>
        <v/>
      </c>
      <c r="AT57" t="str">
        <f t="shared" si="12"/>
        <v/>
      </c>
      <c r="AU57" t="str">
        <f t="shared" si="13"/>
        <v/>
      </c>
      <c r="AV57" t="str">
        <f t="shared" si="14"/>
        <v/>
      </c>
      <c r="AW57" t="str">
        <f t="shared" si="46"/>
        <v/>
      </c>
      <c r="AX57" t="str">
        <f t="shared" si="47"/>
        <v/>
      </c>
      <c r="AY57" t="str">
        <f t="shared" si="48"/>
        <v/>
      </c>
      <c r="BA57" t="str">
        <f t="shared" si="15"/>
        <v/>
      </c>
      <c r="BB57" t="str">
        <f t="shared" si="16"/>
        <v/>
      </c>
      <c r="BC57" t="str">
        <f t="shared" si="17"/>
        <v/>
      </c>
      <c r="BD57" t="str">
        <f t="shared" si="52"/>
        <v/>
      </c>
      <c r="BE57" t="str">
        <f t="shared" si="49"/>
        <v/>
      </c>
      <c r="BF57" t="str">
        <f t="shared" si="50"/>
        <v/>
      </c>
    </row>
    <row r="58" spans="1:58" ht="15.75" x14ac:dyDescent="0.3">
      <c r="A58" t="str">
        <f t="shared" si="19"/>
        <v/>
      </c>
      <c r="B58" t="str">
        <f t="shared" si="20"/>
        <v/>
      </c>
      <c r="C58" t="str">
        <f t="shared" si="21"/>
        <v/>
      </c>
      <c r="D58" t="str">
        <f t="shared" si="22"/>
        <v/>
      </c>
      <c r="E58" t="str">
        <f t="shared" si="23"/>
        <v/>
      </c>
      <c r="F58" t="str">
        <f t="shared" si="24"/>
        <v/>
      </c>
      <c r="G58" t="str">
        <f t="shared" si="25"/>
        <v/>
      </c>
      <c r="H58" t="str">
        <f t="shared" si="0"/>
        <v/>
      </c>
      <c r="I58" t="str">
        <f t="shared" si="1"/>
        <v/>
      </c>
      <c r="J58" t="str">
        <f t="shared" si="2"/>
        <v/>
      </c>
      <c r="K58" t="str">
        <f>IF(A58="","",IF(OR(I58=1,I58="S"),IF(VLOOKUP(J58,Tables!E$1:F$50,2,FALSE)=1,IF(MOD(BE58,2)=1,1,2),IF(MOD(BE58,2)=1,2,1)),IF(MOD(BE58,2)=1,1,2)))</f>
        <v/>
      </c>
      <c r="L58" t="str">
        <f t="shared" si="53"/>
        <v/>
      </c>
      <c r="M58" s="1" t="str">
        <f t="shared" si="4"/>
        <v/>
      </c>
      <c r="N58" s="39"/>
      <c r="O58" s="39"/>
      <c r="P58" s="39"/>
      <c r="Q58" s="4" t="str">
        <f t="shared" si="5"/>
        <v/>
      </c>
      <c r="R58" s="4" t="str">
        <f t="shared" si="26"/>
        <v/>
      </c>
      <c r="S58" s="4" t="str">
        <f t="shared" si="27"/>
        <v/>
      </c>
      <c r="T58" s="4" t="str">
        <f t="shared" si="51"/>
        <v/>
      </c>
      <c r="U58" s="4" t="str">
        <f t="shared" si="28"/>
        <v/>
      </c>
      <c r="V58" s="4" t="str">
        <f t="shared" si="29"/>
        <v/>
      </c>
      <c r="W58" t="str">
        <f t="shared" si="30"/>
        <v/>
      </c>
      <c r="X58" t="str">
        <f t="shared" si="31"/>
        <v/>
      </c>
      <c r="Y58" t="str">
        <f t="shared" si="32"/>
        <v/>
      </c>
      <c r="Z58" t="str">
        <f t="shared" si="33"/>
        <v/>
      </c>
      <c r="AA58" s="4" t="str">
        <f t="shared" si="34"/>
        <v/>
      </c>
      <c r="AB58" s="4" t="str">
        <f t="shared" si="35"/>
        <v/>
      </c>
      <c r="AC58" s="5" t="str">
        <f t="shared" si="36"/>
        <v/>
      </c>
      <c r="AD58" t="str">
        <f t="shared" si="37"/>
        <v/>
      </c>
      <c r="AE58" t="str">
        <f t="shared" si="38"/>
        <v/>
      </c>
      <c r="AF58" s="2" t="str">
        <f t="shared" si="39"/>
        <v/>
      </c>
      <c r="AG58" t="str">
        <f t="shared" si="40"/>
        <v/>
      </c>
      <c r="AH58" t="str">
        <f t="shared" si="41"/>
        <v/>
      </c>
      <c r="AI58" t="str">
        <f t="shared" si="6"/>
        <v/>
      </c>
      <c r="AJ58" s="28" t="str">
        <f t="shared" si="42"/>
        <v/>
      </c>
      <c r="AK58" t="str">
        <f t="shared" si="43"/>
        <v/>
      </c>
      <c r="AL58" t="str">
        <f t="shared" si="44"/>
        <v/>
      </c>
      <c r="AM58" t="str">
        <f t="shared" si="7"/>
        <v/>
      </c>
      <c r="AN58" t="str">
        <f t="shared" si="8"/>
        <v/>
      </c>
      <c r="AO58" t="str">
        <f t="shared" si="9"/>
        <v/>
      </c>
      <c r="AP58" t="str">
        <f>IF(AN58="","",IF(I58=0,IF(AO58=1,VLOOKUP(F58,Tables!A$1:C$18,2,FALSE),VLOOKUP(F58,Tables!A$1:C$18,3,FALSE)),IF(I58=1, IF(AO58=1,VLOOKUP(F58,Tables!H$1:J$95,2,FALSE),VLOOKUP(F58,Tables!H$1:J$95,3,FALSE)),IF(AO58=1,VLOOKUP(F58,Tables!Q$1:S$137,2,FALSE),VLOOKUP(F58,Tables!Q$1:S$137,3,FALSE)))))</f>
        <v/>
      </c>
      <c r="AQ58" t="str">
        <f t="shared" si="45"/>
        <v/>
      </c>
      <c r="AR58" t="str">
        <f t="shared" si="10"/>
        <v/>
      </c>
      <c r="AS58" t="str">
        <f t="shared" si="11"/>
        <v/>
      </c>
      <c r="AT58" t="str">
        <f t="shared" si="12"/>
        <v/>
      </c>
      <c r="AU58" t="str">
        <f t="shared" si="13"/>
        <v/>
      </c>
      <c r="AV58" t="str">
        <f t="shared" si="14"/>
        <v/>
      </c>
      <c r="AW58" t="str">
        <f t="shared" si="46"/>
        <v/>
      </c>
      <c r="AX58" t="str">
        <f t="shared" si="47"/>
        <v/>
      </c>
      <c r="AY58" t="str">
        <f t="shared" si="48"/>
        <v/>
      </c>
      <c r="BA58" t="str">
        <f t="shared" si="15"/>
        <v/>
      </c>
      <c r="BB58" t="str">
        <f t="shared" si="16"/>
        <v/>
      </c>
      <c r="BC58" t="str">
        <f t="shared" si="17"/>
        <v/>
      </c>
      <c r="BD58" t="str">
        <f t="shared" si="52"/>
        <v/>
      </c>
      <c r="BE58" t="str">
        <f t="shared" si="49"/>
        <v/>
      </c>
      <c r="BF58" t="str">
        <f t="shared" si="50"/>
        <v/>
      </c>
    </row>
    <row r="59" spans="1:58" ht="15.75" x14ac:dyDescent="0.3">
      <c r="A59" t="str">
        <f t="shared" si="19"/>
        <v/>
      </c>
      <c r="B59" t="str">
        <f t="shared" si="20"/>
        <v/>
      </c>
      <c r="C59" t="str">
        <f t="shared" si="21"/>
        <v/>
      </c>
      <c r="D59" t="str">
        <f t="shared" si="22"/>
        <v/>
      </c>
      <c r="E59" t="str">
        <f t="shared" si="23"/>
        <v/>
      </c>
      <c r="F59" t="str">
        <f t="shared" si="24"/>
        <v/>
      </c>
      <c r="G59" t="str">
        <f t="shared" si="25"/>
        <v/>
      </c>
      <c r="H59" t="str">
        <f t="shared" si="0"/>
        <v/>
      </c>
      <c r="I59" t="str">
        <f t="shared" si="1"/>
        <v/>
      </c>
      <c r="J59" t="str">
        <f t="shared" si="2"/>
        <v/>
      </c>
      <c r="K59" t="str">
        <f>IF(A59="","",IF(OR(I59=1,I59="S"),IF(VLOOKUP(J59,Tables!E$1:F$50,2,FALSE)=1,IF(MOD(BE59,2)=1,1,2),IF(MOD(BE59,2)=1,2,1)),IF(MOD(BE59,2)=1,1,2)))</f>
        <v/>
      </c>
      <c r="L59" t="str">
        <f t="shared" si="53"/>
        <v/>
      </c>
      <c r="M59" s="1" t="str">
        <f t="shared" si="4"/>
        <v/>
      </c>
      <c r="N59" s="39"/>
      <c r="O59" s="39"/>
      <c r="P59" s="39"/>
      <c r="Q59" s="4" t="str">
        <f t="shared" si="5"/>
        <v/>
      </c>
      <c r="R59" s="4" t="str">
        <f t="shared" si="26"/>
        <v/>
      </c>
      <c r="S59" s="4" t="str">
        <f t="shared" si="27"/>
        <v/>
      </c>
      <c r="T59" s="4" t="str">
        <f t="shared" si="51"/>
        <v/>
      </c>
      <c r="U59" s="4" t="str">
        <f t="shared" si="28"/>
        <v/>
      </c>
      <c r="V59" s="4" t="str">
        <f t="shared" si="29"/>
        <v/>
      </c>
      <c r="W59" t="str">
        <f t="shared" si="30"/>
        <v/>
      </c>
      <c r="X59" t="str">
        <f t="shared" si="31"/>
        <v/>
      </c>
      <c r="Y59" t="str">
        <f t="shared" si="32"/>
        <v/>
      </c>
      <c r="Z59" t="str">
        <f t="shared" si="33"/>
        <v/>
      </c>
      <c r="AA59" s="4" t="str">
        <f t="shared" si="34"/>
        <v/>
      </c>
      <c r="AB59" s="4" t="str">
        <f t="shared" si="35"/>
        <v/>
      </c>
      <c r="AC59" s="5" t="str">
        <f t="shared" si="36"/>
        <v/>
      </c>
      <c r="AD59" t="str">
        <f t="shared" si="37"/>
        <v/>
      </c>
      <c r="AE59" t="str">
        <f t="shared" si="38"/>
        <v/>
      </c>
      <c r="AF59" s="2" t="str">
        <f t="shared" si="39"/>
        <v/>
      </c>
      <c r="AG59" t="str">
        <f t="shared" si="40"/>
        <v/>
      </c>
      <c r="AH59" t="str">
        <f t="shared" si="41"/>
        <v/>
      </c>
      <c r="AI59" t="str">
        <f t="shared" si="6"/>
        <v/>
      </c>
      <c r="AJ59" s="28" t="str">
        <f t="shared" si="42"/>
        <v/>
      </c>
      <c r="AK59" t="str">
        <f t="shared" si="43"/>
        <v/>
      </c>
      <c r="AL59" t="str">
        <f t="shared" si="44"/>
        <v/>
      </c>
      <c r="AM59" t="str">
        <f t="shared" si="7"/>
        <v/>
      </c>
      <c r="AN59" t="str">
        <f t="shared" si="8"/>
        <v/>
      </c>
      <c r="AO59" t="str">
        <f t="shared" si="9"/>
        <v/>
      </c>
      <c r="AP59" t="str">
        <f>IF(AN59="","",IF(I59=0,IF(AO59=1,VLOOKUP(F59,Tables!A$1:C$18,2,FALSE),VLOOKUP(F59,Tables!A$1:C$18,3,FALSE)),IF(I59=1, IF(AO59=1,VLOOKUP(F59,Tables!H$1:J$95,2,FALSE),VLOOKUP(F59,Tables!H$1:J$95,3,FALSE)),IF(AO59=1,VLOOKUP(F59,Tables!Q$1:S$137,2,FALSE),VLOOKUP(F59,Tables!Q$1:S$137,3,FALSE)))))</f>
        <v/>
      </c>
      <c r="AQ59" t="str">
        <f t="shared" si="45"/>
        <v/>
      </c>
      <c r="AR59" t="str">
        <f t="shared" si="10"/>
        <v/>
      </c>
      <c r="AS59" t="str">
        <f t="shared" si="11"/>
        <v/>
      </c>
      <c r="AT59" t="str">
        <f t="shared" si="12"/>
        <v/>
      </c>
      <c r="AU59" t="str">
        <f t="shared" si="13"/>
        <v/>
      </c>
      <c r="AV59" t="str">
        <f t="shared" si="14"/>
        <v/>
      </c>
      <c r="AW59" t="str">
        <f t="shared" si="46"/>
        <v/>
      </c>
      <c r="AX59" t="str">
        <f t="shared" si="47"/>
        <v/>
      </c>
      <c r="AY59" t="str">
        <f t="shared" si="48"/>
        <v/>
      </c>
      <c r="BA59" t="str">
        <f t="shared" si="15"/>
        <v/>
      </c>
      <c r="BB59" t="str">
        <f t="shared" si="16"/>
        <v/>
      </c>
      <c r="BC59" t="str">
        <f t="shared" si="17"/>
        <v/>
      </c>
      <c r="BD59" t="str">
        <f t="shared" si="52"/>
        <v/>
      </c>
      <c r="BE59" t="str">
        <f t="shared" si="49"/>
        <v/>
      </c>
      <c r="BF59" t="str">
        <f t="shared" si="50"/>
        <v/>
      </c>
    </row>
    <row r="60" spans="1:58" ht="15.75" x14ac:dyDescent="0.3">
      <c r="A60" t="str">
        <f t="shared" si="19"/>
        <v/>
      </c>
      <c r="B60" t="str">
        <f t="shared" si="20"/>
        <v/>
      </c>
      <c r="C60" t="str">
        <f t="shared" si="21"/>
        <v/>
      </c>
      <c r="D60" t="str">
        <f t="shared" si="22"/>
        <v/>
      </c>
      <c r="E60" t="str">
        <f t="shared" si="23"/>
        <v/>
      </c>
      <c r="F60" t="str">
        <f t="shared" si="24"/>
        <v/>
      </c>
      <c r="G60" t="str">
        <f t="shared" si="25"/>
        <v/>
      </c>
      <c r="H60" t="str">
        <f t="shared" si="0"/>
        <v/>
      </c>
      <c r="I60" t="str">
        <f t="shared" si="1"/>
        <v/>
      </c>
      <c r="J60" t="str">
        <f t="shared" si="2"/>
        <v/>
      </c>
      <c r="K60" t="str">
        <f>IF(A60="","",IF(OR(I60=1,I60="S"),IF(VLOOKUP(J60,Tables!E$1:F$50,2,FALSE)=1,IF(MOD(BE60,2)=1,1,2),IF(MOD(BE60,2)=1,2,1)),IF(MOD(BE60,2)=1,1,2)))</f>
        <v/>
      </c>
      <c r="L60" t="str">
        <f t="shared" si="53"/>
        <v/>
      </c>
      <c r="M60" s="1" t="str">
        <f t="shared" si="4"/>
        <v/>
      </c>
      <c r="N60" s="39"/>
      <c r="O60" s="39"/>
      <c r="P60" s="39"/>
      <c r="Q60" s="4" t="str">
        <f t="shared" si="5"/>
        <v/>
      </c>
      <c r="R60" s="4" t="str">
        <f t="shared" si="26"/>
        <v/>
      </c>
      <c r="S60" s="4" t="str">
        <f t="shared" si="27"/>
        <v/>
      </c>
      <c r="T60" s="4" t="str">
        <f t="shared" si="51"/>
        <v/>
      </c>
      <c r="U60" s="4" t="str">
        <f t="shared" si="28"/>
        <v/>
      </c>
      <c r="V60" s="4" t="str">
        <f t="shared" si="29"/>
        <v/>
      </c>
      <c r="W60" t="str">
        <f t="shared" si="30"/>
        <v/>
      </c>
      <c r="X60" t="str">
        <f t="shared" si="31"/>
        <v/>
      </c>
      <c r="Y60" t="str">
        <f t="shared" si="32"/>
        <v/>
      </c>
      <c r="Z60" t="str">
        <f t="shared" si="33"/>
        <v/>
      </c>
      <c r="AA60" s="4" t="str">
        <f t="shared" si="34"/>
        <v/>
      </c>
      <c r="AB60" s="4" t="str">
        <f t="shared" si="35"/>
        <v/>
      </c>
      <c r="AC60" s="5" t="str">
        <f t="shared" si="36"/>
        <v/>
      </c>
      <c r="AD60" t="str">
        <f t="shared" si="37"/>
        <v/>
      </c>
      <c r="AE60" t="str">
        <f t="shared" si="38"/>
        <v/>
      </c>
      <c r="AF60" s="2" t="str">
        <f t="shared" si="39"/>
        <v/>
      </c>
      <c r="AG60" t="str">
        <f t="shared" si="40"/>
        <v/>
      </c>
      <c r="AH60" t="str">
        <f t="shared" si="41"/>
        <v/>
      </c>
      <c r="AI60" t="str">
        <f t="shared" si="6"/>
        <v/>
      </c>
      <c r="AJ60" s="28" t="str">
        <f t="shared" si="42"/>
        <v/>
      </c>
      <c r="AK60" t="str">
        <f t="shared" si="43"/>
        <v/>
      </c>
      <c r="AL60" t="str">
        <f t="shared" si="44"/>
        <v/>
      </c>
      <c r="AM60" t="str">
        <f t="shared" si="7"/>
        <v/>
      </c>
      <c r="AN60" t="str">
        <f t="shared" si="8"/>
        <v/>
      </c>
      <c r="AO60" t="str">
        <f t="shared" si="9"/>
        <v/>
      </c>
      <c r="AP60" t="str">
        <f>IF(AN60="","",IF(I60=0,IF(AO60=1,VLOOKUP(F60,Tables!A$1:C$18,2,FALSE),VLOOKUP(F60,Tables!A$1:C$18,3,FALSE)),IF(I60=1, IF(AO60=1,VLOOKUP(F60,Tables!H$1:J$95,2,FALSE),VLOOKUP(F60,Tables!H$1:J$95,3,FALSE)),IF(AO60=1,VLOOKUP(F60,Tables!Q$1:S$137,2,FALSE),VLOOKUP(F60,Tables!Q$1:S$137,3,FALSE)))))</f>
        <v/>
      </c>
      <c r="AQ60" t="str">
        <f t="shared" si="45"/>
        <v/>
      </c>
      <c r="AR60" t="str">
        <f t="shared" si="10"/>
        <v/>
      </c>
      <c r="AS60" t="str">
        <f t="shared" si="11"/>
        <v/>
      </c>
      <c r="AT60" t="str">
        <f t="shared" si="12"/>
        <v/>
      </c>
      <c r="AU60" t="str">
        <f t="shared" si="13"/>
        <v/>
      </c>
      <c r="AV60" t="str">
        <f t="shared" si="14"/>
        <v/>
      </c>
      <c r="AW60" t="str">
        <f t="shared" si="46"/>
        <v/>
      </c>
      <c r="AX60" t="str">
        <f t="shared" si="47"/>
        <v/>
      </c>
      <c r="AY60" t="str">
        <f t="shared" si="48"/>
        <v/>
      </c>
      <c r="BA60" t="str">
        <f t="shared" si="15"/>
        <v/>
      </c>
      <c r="BB60" t="str">
        <f t="shared" si="16"/>
        <v/>
      </c>
      <c r="BC60" t="str">
        <f t="shared" si="17"/>
        <v/>
      </c>
      <c r="BD60" t="str">
        <f t="shared" si="52"/>
        <v/>
      </c>
      <c r="BE60" t="str">
        <f t="shared" si="49"/>
        <v/>
      </c>
      <c r="BF60" t="str">
        <f t="shared" si="50"/>
        <v/>
      </c>
    </row>
    <row r="61" spans="1:58" ht="15.75" x14ac:dyDescent="0.3">
      <c r="A61" t="str">
        <f t="shared" si="19"/>
        <v/>
      </c>
      <c r="B61" t="str">
        <f t="shared" si="20"/>
        <v/>
      </c>
      <c r="C61" t="str">
        <f t="shared" si="21"/>
        <v/>
      </c>
      <c r="D61" t="str">
        <f t="shared" si="22"/>
        <v/>
      </c>
      <c r="E61" t="str">
        <f t="shared" si="23"/>
        <v/>
      </c>
      <c r="F61" t="str">
        <f t="shared" si="24"/>
        <v/>
      </c>
      <c r="G61" t="str">
        <f t="shared" si="25"/>
        <v/>
      </c>
      <c r="H61" t="str">
        <f t="shared" si="0"/>
        <v/>
      </c>
      <c r="I61" t="str">
        <f t="shared" si="1"/>
        <v/>
      </c>
      <c r="J61" t="str">
        <f t="shared" si="2"/>
        <v/>
      </c>
      <c r="K61" t="str">
        <f>IF(A61="","",IF(OR(I61=1,I61="S"),IF(VLOOKUP(J61,Tables!E$1:F$50,2,FALSE)=1,IF(MOD(BE61,2)=1,1,2),IF(MOD(BE61,2)=1,2,1)),IF(MOD(BE61,2)=1,1,2)))</f>
        <v/>
      </c>
      <c r="L61" t="str">
        <f t="shared" si="53"/>
        <v/>
      </c>
      <c r="M61" s="1" t="str">
        <f t="shared" si="4"/>
        <v/>
      </c>
      <c r="N61" s="39"/>
      <c r="O61" s="39"/>
      <c r="P61" s="39"/>
      <c r="Q61" s="4" t="str">
        <f t="shared" si="5"/>
        <v/>
      </c>
      <c r="R61" s="4" t="str">
        <f t="shared" si="26"/>
        <v/>
      </c>
      <c r="S61" s="4" t="str">
        <f t="shared" si="27"/>
        <v/>
      </c>
      <c r="T61" s="4" t="str">
        <f t="shared" si="51"/>
        <v/>
      </c>
      <c r="U61" s="4" t="str">
        <f t="shared" si="28"/>
        <v/>
      </c>
      <c r="V61" s="4" t="str">
        <f t="shared" si="29"/>
        <v/>
      </c>
      <c r="W61" t="str">
        <f t="shared" si="30"/>
        <v/>
      </c>
      <c r="X61" t="str">
        <f t="shared" si="31"/>
        <v/>
      </c>
      <c r="Y61" t="str">
        <f t="shared" si="32"/>
        <v/>
      </c>
      <c r="Z61" t="str">
        <f t="shared" si="33"/>
        <v/>
      </c>
      <c r="AA61" s="4" t="str">
        <f t="shared" si="34"/>
        <v/>
      </c>
      <c r="AB61" s="4" t="str">
        <f t="shared" si="35"/>
        <v/>
      </c>
      <c r="AC61" s="5" t="str">
        <f t="shared" si="36"/>
        <v/>
      </c>
      <c r="AD61" t="str">
        <f t="shared" si="37"/>
        <v/>
      </c>
      <c r="AE61" t="str">
        <f t="shared" si="38"/>
        <v/>
      </c>
      <c r="AF61" s="2" t="str">
        <f t="shared" si="39"/>
        <v/>
      </c>
      <c r="AG61" t="str">
        <f t="shared" si="40"/>
        <v/>
      </c>
      <c r="AH61" t="str">
        <f t="shared" si="41"/>
        <v/>
      </c>
      <c r="AI61" t="str">
        <f t="shared" si="6"/>
        <v/>
      </c>
      <c r="AJ61" s="28" t="str">
        <f t="shared" si="42"/>
        <v/>
      </c>
      <c r="AK61" t="str">
        <f t="shared" si="43"/>
        <v/>
      </c>
      <c r="AL61" t="str">
        <f t="shared" si="44"/>
        <v/>
      </c>
      <c r="AM61" t="str">
        <f t="shared" si="7"/>
        <v/>
      </c>
      <c r="AN61" t="str">
        <f t="shared" si="8"/>
        <v/>
      </c>
      <c r="AO61" t="str">
        <f t="shared" si="9"/>
        <v/>
      </c>
      <c r="AP61" t="str">
        <f>IF(AN61="","",IF(I61=0,IF(AO61=1,VLOOKUP(F61,Tables!A$1:C$18,2,FALSE),VLOOKUP(F61,Tables!A$1:C$18,3,FALSE)),IF(I61=1, IF(AO61=1,VLOOKUP(F61,Tables!H$1:J$95,2,FALSE),VLOOKUP(F61,Tables!H$1:J$95,3,FALSE)),IF(AO61=1,VLOOKUP(F61,Tables!Q$1:S$137,2,FALSE),VLOOKUP(F61,Tables!Q$1:S$137,3,FALSE)))))</f>
        <v/>
      </c>
      <c r="AQ61" t="str">
        <f t="shared" si="45"/>
        <v/>
      </c>
      <c r="AR61" t="str">
        <f t="shared" si="10"/>
        <v/>
      </c>
      <c r="AS61" t="str">
        <f t="shared" si="11"/>
        <v/>
      </c>
      <c r="AT61" t="str">
        <f t="shared" si="12"/>
        <v/>
      </c>
      <c r="AU61" t="str">
        <f t="shared" si="13"/>
        <v/>
      </c>
      <c r="AV61" t="str">
        <f t="shared" si="14"/>
        <v/>
      </c>
      <c r="AW61" t="str">
        <f t="shared" si="46"/>
        <v/>
      </c>
      <c r="AX61" t="str">
        <f t="shared" si="47"/>
        <v/>
      </c>
      <c r="AY61" t="str">
        <f t="shared" si="48"/>
        <v/>
      </c>
      <c r="BA61" t="str">
        <f t="shared" si="15"/>
        <v/>
      </c>
      <c r="BB61" t="str">
        <f t="shared" si="16"/>
        <v/>
      </c>
      <c r="BC61" t="str">
        <f t="shared" si="17"/>
        <v/>
      </c>
      <c r="BD61" t="str">
        <f t="shared" si="52"/>
        <v/>
      </c>
      <c r="BE61" t="str">
        <f t="shared" si="49"/>
        <v/>
      </c>
      <c r="BF61" t="str">
        <f t="shared" si="50"/>
        <v/>
      </c>
    </row>
    <row r="62" spans="1:58" ht="15.75" x14ac:dyDescent="0.3">
      <c r="A62" t="str">
        <f t="shared" si="19"/>
        <v/>
      </c>
      <c r="B62" t="str">
        <f t="shared" si="20"/>
        <v/>
      </c>
      <c r="C62" t="str">
        <f t="shared" si="21"/>
        <v/>
      </c>
      <c r="D62" t="str">
        <f t="shared" si="22"/>
        <v/>
      </c>
      <c r="E62" t="str">
        <f t="shared" si="23"/>
        <v/>
      </c>
      <c r="F62" t="str">
        <f t="shared" si="24"/>
        <v/>
      </c>
      <c r="G62" t="str">
        <f t="shared" si="25"/>
        <v/>
      </c>
      <c r="H62" t="str">
        <f t="shared" si="0"/>
        <v/>
      </c>
      <c r="I62" t="str">
        <f t="shared" si="1"/>
        <v/>
      </c>
      <c r="J62" t="str">
        <f t="shared" si="2"/>
        <v/>
      </c>
      <c r="K62" t="str">
        <f>IF(A62="","",IF(OR(I62=1,I62="S"),IF(VLOOKUP(J62,Tables!E$1:F$50,2,FALSE)=1,IF(MOD(BE62,2)=1,1,2),IF(MOD(BE62,2)=1,2,1)),IF(MOD(BE62,2)=1,1,2)))</f>
        <v/>
      </c>
      <c r="L62" t="str">
        <f t="shared" si="53"/>
        <v/>
      </c>
      <c r="M62" s="1" t="str">
        <f t="shared" si="4"/>
        <v/>
      </c>
      <c r="N62" s="39"/>
      <c r="O62" s="39"/>
      <c r="P62" s="39"/>
      <c r="Q62" s="4" t="str">
        <f t="shared" si="5"/>
        <v/>
      </c>
      <c r="R62" s="4" t="str">
        <f t="shared" si="26"/>
        <v/>
      </c>
      <c r="S62" s="4" t="str">
        <f t="shared" si="27"/>
        <v/>
      </c>
      <c r="T62" s="4" t="str">
        <f t="shared" si="51"/>
        <v/>
      </c>
      <c r="U62" s="4" t="str">
        <f t="shared" si="28"/>
        <v/>
      </c>
      <c r="V62" s="4" t="str">
        <f t="shared" si="29"/>
        <v/>
      </c>
      <c r="W62" t="str">
        <f t="shared" si="30"/>
        <v/>
      </c>
      <c r="X62" t="str">
        <f t="shared" si="31"/>
        <v/>
      </c>
      <c r="Y62" t="str">
        <f t="shared" si="32"/>
        <v/>
      </c>
      <c r="Z62" t="str">
        <f t="shared" si="33"/>
        <v/>
      </c>
      <c r="AA62" s="4" t="str">
        <f t="shared" si="34"/>
        <v/>
      </c>
      <c r="AB62" s="4" t="str">
        <f t="shared" si="35"/>
        <v/>
      </c>
      <c r="AC62" s="5" t="str">
        <f t="shared" si="36"/>
        <v/>
      </c>
      <c r="AD62" t="str">
        <f t="shared" si="37"/>
        <v/>
      </c>
      <c r="AE62" t="str">
        <f t="shared" si="38"/>
        <v/>
      </c>
      <c r="AF62" s="2" t="str">
        <f t="shared" si="39"/>
        <v/>
      </c>
      <c r="AG62" t="str">
        <f t="shared" si="40"/>
        <v/>
      </c>
      <c r="AH62" t="str">
        <f t="shared" si="41"/>
        <v/>
      </c>
      <c r="AI62" t="str">
        <f t="shared" si="6"/>
        <v/>
      </c>
      <c r="AJ62" s="28" t="str">
        <f t="shared" si="42"/>
        <v/>
      </c>
      <c r="AK62" t="str">
        <f t="shared" si="43"/>
        <v/>
      </c>
      <c r="AL62" t="str">
        <f t="shared" si="44"/>
        <v/>
      </c>
      <c r="AM62" t="str">
        <f t="shared" si="7"/>
        <v/>
      </c>
      <c r="AN62" t="str">
        <f t="shared" si="8"/>
        <v/>
      </c>
      <c r="AO62" t="str">
        <f t="shared" si="9"/>
        <v/>
      </c>
      <c r="AP62" t="str">
        <f>IF(AN62="","",IF(I62=0,IF(AO62=1,VLOOKUP(F62,Tables!A$1:C$18,2,FALSE),VLOOKUP(F62,Tables!A$1:C$18,3,FALSE)),IF(I62=1, IF(AO62=1,VLOOKUP(F62,Tables!H$1:J$95,2,FALSE),VLOOKUP(F62,Tables!H$1:J$95,3,FALSE)),IF(AO62=1,VLOOKUP(F62,Tables!Q$1:S$137,2,FALSE),VLOOKUP(F62,Tables!Q$1:S$137,3,FALSE)))))</f>
        <v/>
      </c>
      <c r="AQ62" t="str">
        <f t="shared" si="45"/>
        <v/>
      </c>
      <c r="AR62" t="str">
        <f t="shared" si="10"/>
        <v/>
      </c>
      <c r="AS62" t="str">
        <f t="shared" si="11"/>
        <v/>
      </c>
      <c r="AT62" t="str">
        <f t="shared" si="12"/>
        <v/>
      </c>
      <c r="AU62" t="str">
        <f t="shared" si="13"/>
        <v/>
      </c>
      <c r="AV62" t="str">
        <f t="shared" si="14"/>
        <v/>
      </c>
      <c r="AW62" t="str">
        <f t="shared" si="46"/>
        <v/>
      </c>
      <c r="AX62" t="str">
        <f t="shared" si="47"/>
        <v/>
      </c>
      <c r="AY62" t="str">
        <f t="shared" si="48"/>
        <v/>
      </c>
      <c r="BA62" t="str">
        <f t="shared" si="15"/>
        <v/>
      </c>
      <c r="BB62" t="str">
        <f t="shared" si="16"/>
        <v/>
      </c>
      <c r="BC62" t="str">
        <f t="shared" si="17"/>
        <v/>
      </c>
      <c r="BD62" t="str">
        <f t="shared" si="52"/>
        <v/>
      </c>
      <c r="BE62" t="str">
        <f t="shared" si="49"/>
        <v/>
      </c>
      <c r="BF62" t="str">
        <f t="shared" si="50"/>
        <v/>
      </c>
    </row>
    <row r="63" spans="1:58" ht="15.75" x14ac:dyDescent="0.3">
      <c r="A63" t="str">
        <f t="shared" si="19"/>
        <v/>
      </c>
      <c r="B63" t="str">
        <f t="shared" si="20"/>
        <v/>
      </c>
      <c r="C63" t="str">
        <f t="shared" si="21"/>
        <v/>
      </c>
      <c r="D63" t="str">
        <f t="shared" si="22"/>
        <v/>
      </c>
      <c r="E63" t="str">
        <f t="shared" si="23"/>
        <v/>
      </c>
      <c r="F63" t="str">
        <f t="shared" si="24"/>
        <v/>
      </c>
      <c r="G63" t="str">
        <f t="shared" si="25"/>
        <v/>
      </c>
      <c r="H63" t="str">
        <f t="shared" si="0"/>
        <v/>
      </c>
      <c r="I63" t="str">
        <f t="shared" si="1"/>
        <v/>
      </c>
      <c r="J63" t="str">
        <f t="shared" si="2"/>
        <v/>
      </c>
      <c r="K63" t="str">
        <f>IF(A63="","",IF(OR(I63=1,I63="S"),IF(VLOOKUP(J63,Tables!E$1:F$50,2,FALSE)=1,IF(MOD(BE63,2)=1,1,2),IF(MOD(BE63,2)=1,2,1)),IF(MOD(BE63,2)=1,1,2)))</f>
        <v/>
      </c>
      <c r="L63" t="str">
        <f t="shared" si="53"/>
        <v/>
      </c>
      <c r="M63" s="1" t="str">
        <f t="shared" si="4"/>
        <v/>
      </c>
      <c r="N63" s="39"/>
      <c r="O63" s="39"/>
      <c r="P63" s="39"/>
      <c r="Q63" s="4" t="str">
        <f t="shared" si="5"/>
        <v/>
      </c>
      <c r="R63" s="4" t="str">
        <f t="shared" si="26"/>
        <v/>
      </c>
      <c r="S63" s="4" t="str">
        <f t="shared" si="27"/>
        <v/>
      </c>
      <c r="T63" s="4" t="str">
        <f t="shared" si="51"/>
        <v/>
      </c>
      <c r="U63" s="4" t="str">
        <f t="shared" si="28"/>
        <v/>
      </c>
      <c r="V63" s="4" t="str">
        <f t="shared" si="29"/>
        <v/>
      </c>
      <c r="W63" t="str">
        <f t="shared" si="30"/>
        <v/>
      </c>
      <c r="X63" t="str">
        <f t="shared" si="31"/>
        <v/>
      </c>
      <c r="Y63" t="str">
        <f t="shared" si="32"/>
        <v/>
      </c>
      <c r="Z63" t="str">
        <f t="shared" si="33"/>
        <v/>
      </c>
      <c r="AA63" s="4" t="str">
        <f t="shared" si="34"/>
        <v/>
      </c>
      <c r="AB63" s="4" t="str">
        <f t="shared" si="35"/>
        <v/>
      </c>
      <c r="AC63" s="5" t="str">
        <f t="shared" si="36"/>
        <v/>
      </c>
      <c r="AD63" t="str">
        <f t="shared" si="37"/>
        <v/>
      </c>
      <c r="AE63" t="str">
        <f t="shared" si="38"/>
        <v/>
      </c>
      <c r="AF63" s="2" t="str">
        <f t="shared" si="39"/>
        <v/>
      </c>
      <c r="AG63" t="str">
        <f t="shared" si="40"/>
        <v/>
      </c>
      <c r="AH63" t="str">
        <f t="shared" si="41"/>
        <v/>
      </c>
      <c r="AI63" t="str">
        <f t="shared" si="6"/>
        <v/>
      </c>
      <c r="AJ63" s="28" t="str">
        <f t="shared" si="42"/>
        <v/>
      </c>
      <c r="AK63" t="str">
        <f t="shared" si="43"/>
        <v/>
      </c>
      <c r="AL63" t="str">
        <f t="shared" si="44"/>
        <v/>
      </c>
      <c r="AM63" t="str">
        <f t="shared" si="7"/>
        <v/>
      </c>
      <c r="AN63" t="str">
        <f t="shared" si="8"/>
        <v/>
      </c>
      <c r="AO63" t="str">
        <f t="shared" si="9"/>
        <v/>
      </c>
      <c r="AP63" t="str">
        <f>IF(AN63="","",IF(I63=0,IF(AO63=1,VLOOKUP(F63,Tables!A$1:C$18,2,FALSE),VLOOKUP(F63,Tables!A$1:C$18,3,FALSE)),IF(I63=1, IF(AO63=1,VLOOKUP(F63,Tables!H$1:J$95,2,FALSE),VLOOKUP(F63,Tables!H$1:J$95,3,FALSE)),IF(AO63=1,VLOOKUP(F63,Tables!Q$1:S$137,2,FALSE),VLOOKUP(F63,Tables!Q$1:S$137,3,FALSE)))))</f>
        <v/>
      </c>
      <c r="AQ63" t="str">
        <f t="shared" si="45"/>
        <v/>
      </c>
      <c r="AR63" t="str">
        <f t="shared" si="10"/>
        <v/>
      </c>
      <c r="AS63" t="str">
        <f t="shared" si="11"/>
        <v/>
      </c>
      <c r="AT63" t="str">
        <f t="shared" si="12"/>
        <v/>
      </c>
      <c r="AU63" t="str">
        <f t="shared" si="13"/>
        <v/>
      </c>
      <c r="AV63" t="str">
        <f t="shared" si="14"/>
        <v/>
      </c>
      <c r="AW63" t="str">
        <f t="shared" si="46"/>
        <v/>
      </c>
      <c r="AX63" t="str">
        <f t="shared" si="47"/>
        <v/>
      </c>
      <c r="AY63" t="str">
        <f t="shared" si="48"/>
        <v/>
      </c>
      <c r="BA63" t="str">
        <f t="shared" si="15"/>
        <v/>
      </c>
      <c r="BB63" t="str">
        <f t="shared" si="16"/>
        <v/>
      </c>
      <c r="BC63" t="str">
        <f t="shared" si="17"/>
        <v/>
      </c>
      <c r="BD63" t="str">
        <f t="shared" si="52"/>
        <v/>
      </c>
      <c r="BE63" t="str">
        <f t="shared" si="49"/>
        <v/>
      </c>
      <c r="BF63" t="str">
        <f t="shared" si="50"/>
        <v/>
      </c>
    </row>
    <row r="64" spans="1:58" ht="15.75" x14ac:dyDescent="0.3">
      <c r="A64" t="str">
        <f t="shared" si="19"/>
        <v/>
      </c>
      <c r="B64" t="str">
        <f t="shared" si="20"/>
        <v/>
      </c>
      <c r="C64" t="str">
        <f t="shared" si="21"/>
        <v/>
      </c>
      <c r="D64" t="str">
        <f t="shared" si="22"/>
        <v/>
      </c>
      <c r="E64" t="str">
        <f t="shared" si="23"/>
        <v/>
      </c>
      <c r="F64" t="str">
        <f t="shared" si="24"/>
        <v/>
      </c>
      <c r="G64" t="str">
        <f t="shared" si="25"/>
        <v/>
      </c>
      <c r="H64" t="str">
        <f t="shared" si="0"/>
        <v/>
      </c>
      <c r="I64" t="str">
        <f t="shared" si="1"/>
        <v/>
      </c>
      <c r="J64" t="str">
        <f t="shared" si="2"/>
        <v/>
      </c>
      <c r="K64" t="str">
        <f>IF(A64="","",IF(OR(I64=1,I64="S"),IF(VLOOKUP(J64,Tables!E$1:F$50,2,FALSE)=1,IF(MOD(BE64,2)=1,1,2),IF(MOD(BE64,2)=1,2,1)),IF(MOD(BE64,2)=1,1,2)))</f>
        <v/>
      </c>
      <c r="L64" t="str">
        <f t="shared" si="53"/>
        <v/>
      </c>
      <c r="M64" s="1" t="str">
        <f t="shared" si="4"/>
        <v/>
      </c>
      <c r="N64" s="39"/>
      <c r="O64" s="39"/>
      <c r="P64" s="39"/>
      <c r="Q64" s="4" t="str">
        <f t="shared" si="5"/>
        <v/>
      </c>
      <c r="R64" s="4" t="str">
        <f t="shared" si="26"/>
        <v/>
      </c>
      <c r="S64" s="4" t="str">
        <f t="shared" si="27"/>
        <v/>
      </c>
      <c r="T64" s="4" t="str">
        <f t="shared" si="51"/>
        <v/>
      </c>
      <c r="U64" s="4" t="str">
        <f t="shared" si="28"/>
        <v/>
      </c>
      <c r="V64" s="4" t="str">
        <f t="shared" si="29"/>
        <v/>
      </c>
      <c r="W64" t="str">
        <f t="shared" si="30"/>
        <v/>
      </c>
      <c r="X64" t="str">
        <f t="shared" si="31"/>
        <v/>
      </c>
      <c r="Y64" t="str">
        <f t="shared" si="32"/>
        <v/>
      </c>
      <c r="Z64" t="str">
        <f t="shared" si="33"/>
        <v/>
      </c>
      <c r="AA64" s="4" t="str">
        <f t="shared" si="34"/>
        <v/>
      </c>
      <c r="AB64" s="4" t="str">
        <f t="shared" si="35"/>
        <v/>
      </c>
      <c r="AC64" s="5" t="str">
        <f t="shared" si="36"/>
        <v/>
      </c>
      <c r="AD64" t="str">
        <f t="shared" si="37"/>
        <v/>
      </c>
      <c r="AE64" t="str">
        <f t="shared" si="38"/>
        <v/>
      </c>
      <c r="AF64" s="2" t="str">
        <f t="shared" si="39"/>
        <v/>
      </c>
      <c r="AG64" t="str">
        <f t="shared" si="40"/>
        <v/>
      </c>
      <c r="AH64" t="str">
        <f t="shared" si="41"/>
        <v/>
      </c>
      <c r="AI64" t="str">
        <f t="shared" si="6"/>
        <v/>
      </c>
      <c r="AJ64" s="28" t="str">
        <f t="shared" si="42"/>
        <v/>
      </c>
      <c r="AK64" t="str">
        <f t="shared" si="43"/>
        <v/>
      </c>
      <c r="AL64" t="str">
        <f t="shared" si="44"/>
        <v/>
      </c>
      <c r="AM64" t="str">
        <f t="shared" si="7"/>
        <v/>
      </c>
      <c r="AN64" t="str">
        <f t="shared" si="8"/>
        <v/>
      </c>
      <c r="AO64" t="str">
        <f t="shared" si="9"/>
        <v/>
      </c>
      <c r="AP64" t="str">
        <f>IF(AN64="","",IF(I64=0,IF(AO64=1,VLOOKUP(F64,Tables!A$1:C$18,2,FALSE),VLOOKUP(F64,Tables!A$1:C$18,3,FALSE)),IF(I64=1, IF(AO64=1,VLOOKUP(F64,Tables!H$1:J$95,2,FALSE),VLOOKUP(F64,Tables!H$1:J$95,3,FALSE)),IF(AO64=1,VLOOKUP(F64,Tables!Q$1:S$137,2,FALSE),VLOOKUP(F64,Tables!Q$1:S$137,3,FALSE)))))</f>
        <v/>
      </c>
      <c r="AQ64" t="str">
        <f t="shared" si="45"/>
        <v/>
      </c>
      <c r="AR64" t="str">
        <f t="shared" si="10"/>
        <v/>
      </c>
      <c r="AS64" t="str">
        <f t="shared" si="11"/>
        <v/>
      </c>
      <c r="AT64" t="str">
        <f t="shared" si="12"/>
        <v/>
      </c>
      <c r="AU64" t="str">
        <f t="shared" si="13"/>
        <v/>
      </c>
      <c r="AV64" t="str">
        <f t="shared" si="14"/>
        <v/>
      </c>
      <c r="AW64" t="str">
        <f t="shared" si="46"/>
        <v/>
      </c>
      <c r="AX64" t="str">
        <f t="shared" si="47"/>
        <v/>
      </c>
      <c r="AY64" t="str">
        <f t="shared" si="48"/>
        <v/>
      </c>
      <c r="BA64" t="str">
        <f t="shared" si="15"/>
        <v/>
      </c>
      <c r="BB64" t="str">
        <f t="shared" si="16"/>
        <v/>
      </c>
      <c r="BC64" t="str">
        <f t="shared" si="17"/>
        <v/>
      </c>
      <c r="BD64" t="str">
        <f t="shared" si="52"/>
        <v/>
      </c>
      <c r="BE64" t="str">
        <f t="shared" si="49"/>
        <v/>
      </c>
      <c r="BF64" t="str">
        <f t="shared" si="50"/>
        <v/>
      </c>
    </row>
    <row r="65" spans="1:58" ht="15.75" x14ac:dyDescent="0.3">
      <c r="A65" t="str">
        <f t="shared" si="19"/>
        <v/>
      </c>
      <c r="B65" t="str">
        <f t="shared" si="20"/>
        <v/>
      </c>
      <c r="C65" t="str">
        <f t="shared" si="21"/>
        <v/>
      </c>
      <c r="D65" t="str">
        <f t="shared" si="22"/>
        <v/>
      </c>
      <c r="E65" t="str">
        <f t="shared" si="23"/>
        <v/>
      </c>
      <c r="F65" t="str">
        <f t="shared" si="24"/>
        <v/>
      </c>
      <c r="G65" t="str">
        <f t="shared" si="25"/>
        <v/>
      </c>
      <c r="H65" t="str">
        <f t="shared" si="0"/>
        <v/>
      </c>
      <c r="I65" t="str">
        <f t="shared" si="1"/>
        <v/>
      </c>
      <c r="J65" t="str">
        <f t="shared" si="2"/>
        <v/>
      </c>
      <c r="K65" t="str">
        <f>IF(A65="","",IF(OR(I65=1,I65="S"),IF(VLOOKUP(J65,Tables!E$1:F$50,2,FALSE)=1,IF(MOD(BE65,2)=1,1,2),IF(MOD(BE65,2)=1,2,1)),IF(MOD(BE65,2)=1,1,2)))</f>
        <v/>
      </c>
      <c r="L65" t="str">
        <f t="shared" si="53"/>
        <v/>
      </c>
      <c r="M65" s="1" t="str">
        <f t="shared" si="4"/>
        <v/>
      </c>
      <c r="N65" s="39"/>
      <c r="O65" s="39"/>
      <c r="P65" s="39"/>
      <c r="Q65" s="4" t="str">
        <f t="shared" si="5"/>
        <v/>
      </c>
      <c r="R65" s="4" t="str">
        <f t="shared" si="26"/>
        <v/>
      </c>
      <c r="S65" s="4" t="str">
        <f t="shared" si="27"/>
        <v/>
      </c>
      <c r="T65" s="4" t="str">
        <f t="shared" si="51"/>
        <v/>
      </c>
      <c r="U65" s="4" t="str">
        <f t="shared" si="28"/>
        <v/>
      </c>
      <c r="V65" s="4" t="str">
        <f t="shared" si="29"/>
        <v/>
      </c>
      <c r="W65" t="str">
        <f t="shared" si="30"/>
        <v/>
      </c>
      <c r="X65" t="str">
        <f t="shared" si="31"/>
        <v/>
      </c>
      <c r="Y65" t="str">
        <f t="shared" si="32"/>
        <v/>
      </c>
      <c r="Z65" t="str">
        <f t="shared" si="33"/>
        <v/>
      </c>
      <c r="AA65" s="4" t="str">
        <f t="shared" si="34"/>
        <v/>
      </c>
      <c r="AB65" s="4" t="str">
        <f t="shared" si="35"/>
        <v/>
      </c>
      <c r="AC65" s="5" t="str">
        <f t="shared" si="36"/>
        <v/>
      </c>
      <c r="AD65" t="str">
        <f t="shared" si="37"/>
        <v/>
      </c>
      <c r="AE65" t="str">
        <f t="shared" si="38"/>
        <v/>
      </c>
      <c r="AF65" s="2" t="str">
        <f t="shared" si="39"/>
        <v/>
      </c>
      <c r="AG65" t="str">
        <f t="shared" si="40"/>
        <v/>
      </c>
      <c r="AH65" t="str">
        <f t="shared" si="41"/>
        <v/>
      </c>
      <c r="AI65" t="str">
        <f t="shared" si="6"/>
        <v/>
      </c>
      <c r="AJ65" s="28" t="str">
        <f t="shared" si="42"/>
        <v/>
      </c>
      <c r="AK65" t="str">
        <f t="shared" si="43"/>
        <v/>
      </c>
      <c r="AL65" t="str">
        <f t="shared" si="44"/>
        <v/>
      </c>
      <c r="AM65" t="str">
        <f t="shared" si="7"/>
        <v/>
      </c>
      <c r="AN65" t="str">
        <f t="shared" si="8"/>
        <v/>
      </c>
      <c r="AO65" t="str">
        <f t="shared" si="9"/>
        <v/>
      </c>
      <c r="AP65" t="str">
        <f>IF(AN65="","",IF(I65=0,IF(AO65=1,VLOOKUP(F65,Tables!A$1:C$18,2,FALSE),VLOOKUP(F65,Tables!A$1:C$18,3,FALSE)),IF(I65=1, IF(AO65=1,VLOOKUP(F65,Tables!H$1:J$95,2,FALSE),VLOOKUP(F65,Tables!H$1:J$95,3,FALSE)),IF(AO65=1,VLOOKUP(F65,Tables!Q$1:S$137,2,FALSE),VLOOKUP(F65,Tables!Q$1:S$137,3,FALSE)))))</f>
        <v/>
      </c>
      <c r="AQ65" t="str">
        <f t="shared" si="45"/>
        <v/>
      </c>
      <c r="AR65" t="str">
        <f t="shared" si="10"/>
        <v/>
      </c>
      <c r="AS65" t="str">
        <f t="shared" si="11"/>
        <v/>
      </c>
      <c r="AT65" t="str">
        <f t="shared" si="12"/>
        <v/>
      </c>
      <c r="AU65" t="str">
        <f t="shared" si="13"/>
        <v/>
      </c>
      <c r="AV65" t="str">
        <f t="shared" si="14"/>
        <v/>
      </c>
      <c r="AW65" t="str">
        <f t="shared" si="46"/>
        <v/>
      </c>
      <c r="AX65" t="str">
        <f t="shared" si="47"/>
        <v/>
      </c>
      <c r="AY65" t="str">
        <f t="shared" si="48"/>
        <v/>
      </c>
      <c r="BA65" t="str">
        <f t="shared" si="15"/>
        <v/>
      </c>
      <c r="BB65" t="str">
        <f t="shared" si="16"/>
        <v/>
      </c>
      <c r="BC65" t="str">
        <f t="shared" si="17"/>
        <v/>
      </c>
      <c r="BD65" t="str">
        <f t="shared" si="52"/>
        <v/>
      </c>
      <c r="BE65" t="str">
        <f t="shared" si="49"/>
        <v/>
      </c>
      <c r="BF65" t="str">
        <f t="shared" si="50"/>
        <v/>
      </c>
    </row>
    <row r="66" spans="1:58" ht="15.75" x14ac:dyDescent="0.3">
      <c r="A66" t="str">
        <f t="shared" si="19"/>
        <v/>
      </c>
      <c r="B66" t="str">
        <f t="shared" si="20"/>
        <v/>
      </c>
      <c r="C66" t="str">
        <f t="shared" si="21"/>
        <v/>
      </c>
      <c r="D66" t="str">
        <f t="shared" si="22"/>
        <v/>
      </c>
      <c r="E66" t="str">
        <f t="shared" si="23"/>
        <v/>
      </c>
      <c r="F66" t="str">
        <f t="shared" si="24"/>
        <v/>
      </c>
      <c r="G66" t="str">
        <f t="shared" si="25"/>
        <v/>
      </c>
      <c r="H66" t="str">
        <f t="shared" si="0"/>
        <v/>
      </c>
      <c r="I66" t="str">
        <f t="shared" si="1"/>
        <v/>
      </c>
      <c r="J66" t="str">
        <f t="shared" si="2"/>
        <v/>
      </c>
      <c r="K66" t="str">
        <f>IF(A66="","",IF(OR(I66=1,I66="S"),IF(VLOOKUP(J66,Tables!E$1:F$50,2,FALSE)=1,IF(MOD(BE66,2)=1,1,2),IF(MOD(BE66,2)=1,2,1)),IF(MOD(BE66,2)=1,1,2)))</f>
        <v/>
      </c>
      <c r="L66" t="str">
        <f t="shared" si="53"/>
        <v/>
      </c>
      <c r="M66" s="1" t="str">
        <f t="shared" si="4"/>
        <v/>
      </c>
      <c r="N66" s="39"/>
      <c r="O66" s="39"/>
      <c r="P66" s="39"/>
      <c r="Q66" s="4" t="str">
        <f t="shared" si="5"/>
        <v/>
      </c>
      <c r="R66" s="4" t="str">
        <f t="shared" si="26"/>
        <v/>
      </c>
      <c r="S66" s="4" t="str">
        <f t="shared" si="27"/>
        <v/>
      </c>
      <c r="T66" s="4" t="str">
        <f t="shared" si="51"/>
        <v/>
      </c>
      <c r="U66" s="4" t="str">
        <f t="shared" si="28"/>
        <v/>
      </c>
      <c r="V66" s="4" t="str">
        <f t="shared" si="29"/>
        <v/>
      </c>
      <c r="W66" t="str">
        <f t="shared" si="30"/>
        <v/>
      </c>
      <c r="X66" t="str">
        <f t="shared" si="31"/>
        <v/>
      </c>
      <c r="Y66" t="str">
        <f t="shared" si="32"/>
        <v/>
      </c>
      <c r="Z66" t="str">
        <f t="shared" si="33"/>
        <v/>
      </c>
      <c r="AA66" s="4" t="str">
        <f t="shared" si="34"/>
        <v/>
      </c>
      <c r="AB66" s="4" t="str">
        <f t="shared" si="35"/>
        <v/>
      </c>
      <c r="AC66" s="5" t="str">
        <f t="shared" si="36"/>
        <v/>
      </c>
      <c r="AD66" t="str">
        <f t="shared" si="37"/>
        <v/>
      </c>
      <c r="AE66" t="str">
        <f t="shared" si="38"/>
        <v/>
      </c>
      <c r="AF66" s="2" t="str">
        <f t="shared" si="39"/>
        <v/>
      </c>
      <c r="AG66" t="str">
        <f t="shared" si="40"/>
        <v/>
      </c>
      <c r="AH66" t="str">
        <f t="shared" si="41"/>
        <v/>
      </c>
      <c r="AI66" t="str">
        <f t="shared" si="6"/>
        <v/>
      </c>
      <c r="AJ66" s="28" t="str">
        <f t="shared" si="42"/>
        <v/>
      </c>
      <c r="AK66" t="str">
        <f t="shared" si="43"/>
        <v/>
      </c>
      <c r="AL66" t="str">
        <f t="shared" si="44"/>
        <v/>
      </c>
      <c r="AM66" t="str">
        <f t="shared" si="7"/>
        <v/>
      </c>
      <c r="AN66" t="str">
        <f t="shared" si="8"/>
        <v/>
      </c>
      <c r="AO66" t="str">
        <f t="shared" si="9"/>
        <v/>
      </c>
      <c r="AP66" t="str">
        <f>IF(AN66="","",IF(I66=0,IF(AO66=1,VLOOKUP(F66,Tables!A$1:C$18,2,FALSE),VLOOKUP(F66,Tables!A$1:C$18,3,FALSE)),IF(I66=1, IF(AO66=1,VLOOKUP(F66,Tables!H$1:J$95,2,FALSE),VLOOKUP(F66,Tables!H$1:J$95,3,FALSE)),IF(AO66=1,VLOOKUP(F66,Tables!Q$1:S$137,2,FALSE),VLOOKUP(F66,Tables!Q$1:S$137,3,FALSE)))))</f>
        <v/>
      </c>
      <c r="AQ66" t="str">
        <f t="shared" si="45"/>
        <v/>
      </c>
      <c r="AR66" t="str">
        <f t="shared" si="10"/>
        <v/>
      </c>
      <c r="AS66" t="str">
        <f t="shared" si="11"/>
        <v/>
      </c>
      <c r="AT66" t="str">
        <f t="shared" si="12"/>
        <v/>
      </c>
      <c r="AU66" t="str">
        <f t="shared" si="13"/>
        <v/>
      </c>
      <c r="AV66" t="str">
        <f t="shared" si="14"/>
        <v/>
      </c>
      <c r="AW66" t="str">
        <f t="shared" si="46"/>
        <v/>
      </c>
      <c r="AX66" t="str">
        <f t="shared" si="47"/>
        <v/>
      </c>
      <c r="AY66" t="str">
        <f t="shared" si="48"/>
        <v/>
      </c>
      <c r="BA66" t="str">
        <f t="shared" si="15"/>
        <v/>
      </c>
      <c r="BB66" t="str">
        <f t="shared" si="16"/>
        <v/>
      </c>
      <c r="BC66" t="str">
        <f t="shared" si="17"/>
        <v/>
      </c>
      <c r="BD66" t="str">
        <f t="shared" si="52"/>
        <v/>
      </c>
      <c r="BE66" t="str">
        <f t="shared" si="49"/>
        <v/>
      </c>
      <c r="BF66" t="str">
        <f t="shared" si="50"/>
        <v/>
      </c>
    </row>
    <row r="67" spans="1:58" ht="15.75" x14ac:dyDescent="0.3">
      <c r="A67" t="str">
        <f t="shared" si="19"/>
        <v/>
      </c>
      <c r="B67" t="str">
        <f t="shared" si="20"/>
        <v/>
      </c>
      <c r="C67" t="str">
        <f t="shared" si="21"/>
        <v/>
      </c>
      <c r="D67" t="str">
        <f t="shared" si="22"/>
        <v/>
      </c>
      <c r="E67" t="str">
        <f t="shared" si="23"/>
        <v/>
      </c>
      <c r="F67" t="str">
        <f t="shared" si="24"/>
        <v/>
      </c>
      <c r="G67" t="str">
        <f t="shared" si="25"/>
        <v/>
      </c>
      <c r="H67" t="str">
        <f t="shared" si="0"/>
        <v/>
      </c>
      <c r="I67" t="str">
        <f t="shared" si="1"/>
        <v/>
      </c>
      <c r="J67" t="str">
        <f t="shared" si="2"/>
        <v/>
      </c>
      <c r="K67" t="str">
        <f>IF(A67="","",IF(OR(I67=1,I67="S"),IF(VLOOKUP(J67,Tables!E$1:F$50,2,FALSE)=1,IF(MOD(BE67,2)=1,1,2),IF(MOD(BE67,2)=1,2,1)),IF(MOD(BE67,2)=1,1,2)))</f>
        <v/>
      </c>
      <c r="L67" t="str">
        <f t="shared" si="53"/>
        <v/>
      </c>
      <c r="M67" s="1" t="str">
        <f t="shared" si="4"/>
        <v/>
      </c>
      <c r="N67" s="39"/>
      <c r="O67" s="39"/>
      <c r="P67" s="39"/>
      <c r="Q67" s="4" t="str">
        <f t="shared" si="5"/>
        <v/>
      </c>
      <c r="R67" s="4" t="str">
        <f t="shared" si="26"/>
        <v/>
      </c>
      <c r="S67" s="4" t="str">
        <f t="shared" si="27"/>
        <v/>
      </c>
      <c r="T67" s="4" t="str">
        <f t="shared" si="51"/>
        <v/>
      </c>
      <c r="U67" s="4" t="str">
        <f t="shared" si="28"/>
        <v/>
      </c>
      <c r="V67" s="4" t="str">
        <f t="shared" si="29"/>
        <v/>
      </c>
      <c r="W67" t="str">
        <f t="shared" si="30"/>
        <v/>
      </c>
      <c r="X67" t="str">
        <f t="shared" si="31"/>
        <v/>
      </c>
      <c r="Y67" t="str">
        <f t="shared" si="32"/>
        <v/>
      </c>
      <c r="Z67" t="str">
        <f t="shared" si="33"/>
        <v/>
      </c>
      <c r="AA67" s="4" t="str">
        <f t="shared" si="34"/>
        <v/>
      </c>
      <c r="AB67" s="4" t="str">
        <f t="shared" si="35"/>
        <v/>
      </c>
      <c r="AC67" s="5" t="str">
        <f t="shared" si="36"/>
        <v/>
      </c>
      <c r="AD67" t="str">
        <f t="shared" si="37"/>
        <v/>
      </c>
      <c r="AE67" t="str">
        <f t="shared" si="38"/>
        <v/>
      </c>
      <c r="AF67" s="2" t="str">
        <f t="shared" si="39"/>
        <v/>
      </c>
      <c r="AG67" t="str">
        <f t="shared" si="40"/>
        <v/>
      </c>
      <c r="AH67" t="str">
        <f t="shared" si="41"/>
        <v/>
      </c>
      <c r="AI67" t="str">
        <f t="shared" si="6"/>
        <v/>
      </c>
      <c r="AJ67" s="28" t="str">
        <f t="shared" si="42"/>
        <v/>
      </c>
      <c r="AK67" t="str">
        <f t="shared" si="43"/>
        <v/>
      </c>
      <c r="AL67" t="str">
        <f t="shared" si="44"/>
        <v/>
      </c>
      <c r="AM67" t="str">
        <f t="shared" si="7"/>
        <v/>
      </c>
      <c r="AN67" t="str">
        <f t="shared" si="8"/>
        <v/>
      </c>
      <c r="AO67" t="str">
        <f t="shared" si="9"/>
        <v/>
      </c>
      <c r="AP67" t="str">
        <f>IF(AN67="","",IF(I67=0,IF(AO67=1,VLOOKUP(F67,Tables!A$1:C$18,2,FALSE),VLOOKUP(F67,Tables!A$1:C$18,3,FALSE)),IF(I67=1, IF(AO67=1,VLOOKUP(F67,Tables!H$1:J$95,2,FALSE),VLOOKUP(F67,Tables!H$1:J$95,3,FALSE)),IF(AO67=1,VLOOKUP(F67,Tables!Q$1:S$137,2,FALSE),VLOOKUP(F67,Tables!Q$1:S$137,3,FALSE)))))</f>
        <v/>
      </c>
      <c r="AQ67" t="str">
        <f t="shared" si="45"/>
        <v/>
      </c>
      <c r="AR67" t="str">
        <f t="shared" si="10"/>
        <v/>
      </c>
      <c r="AS67" t="str">
        <f t="shared" si="11"/>
        <v/>
      </c>
      <c r="AT67" t="str">
        <f t="shared" si="12"/>
        <v/>
      </c>
      <c r="AU67" t="str">
        <f t="shared" si="13"/>
        <v/>
      </c>
      <c r="AV67" t="str">
        <f t="shared" si="14"/>
        <v/>
      </c>
      <c r="AW67" t="str">
        <f t="shared" si="46"/>
        <v/>
      </c>
      <c r="AX67" t="str">
        <f t="shared" si="47"/>
        <v/>
      </c>
      <c r="AY67" t="str">
        <f t="shared" si="48"/>
        <v/>
      </c>
      <c r="BA67" t="str">
        <f t="shared" si="15"/>
        <v/>
      </c>
      <c r="BB67" t="str">
        <f t="shared" si="16"/>
        <v/>
      </c>
      <c r="BC67" t="str">
        <f t="shared" si="17"/>
        <v/>
      </c>
      <c r="BD67" t="str">
        <f t="shared" si="52"/>
        <v/>
      </c>
      <c r="BE67" t="str">
        <f t="shared" si="49"/>
        <v/>
      </c>
      <c r="BF67" t="str">
        <f t="shared" si="50"/>
        <v/>
      </c>
    </row>
    <row r="68" spans="1:58" ht="15.75" x14ac:dyDescent="0.3">
      <c r="A68" t="str">
        <f t="shared" si="19"/>
        <v/>
      </c>
      <c r="B68" t="str">
        <f t="shared" si="20"/>
        <v/>
      </c>
      <c r="C68" t="str">
        <f t="shared" si="21"/>
        <v/>
      </c>
      <c r="D68" t="str">
        <f t="shared" si="22"/>
        <v/>
      </c>
      <c r="E68" t="str">
        <f t="shared" si="23"/>
        <v/>
      </c>
      <c r="F68" t="str">
        <f t="shared" si="24"/>
        <v/>
      </c>
      <c r="G68" t="str">
        <f t="shared" si="25"/>
        <v/>
      </c>
      <c r="H68" t="str">
        <f t="shared" si="0"/>
        <v/>
      </c>
      <c r="I68" t="str">
        <f t="shared" si="1"/>
        <v/>
      </c>
      <c r="J68" t="str">
        <f t="shared" si="2"/>
        <v/>
      </c>
      <c r="K68" t="str">
        <f>IF(A68="","",IF(OR(I68=1,I68="S"),IF(VLOOKUP(J68,Tables!E$1:F$50,2,FALSE)=1,IF(MOD(BE68,2)=1,1,2),IF(MOD(BE68,2)=1,2,1)),IF(MOD(BE68,2)=1,1,2)))</f>
        <v/>
      </c>
      <c r="L68" t="str">
        <f t="shared" si="53"/>
        <v/>
      </c>
      <c r="M68" s="1" t="str">
        <f t="shared" si="4"/>
        <v/>
      </c>
      <c r="N68" s="39"/>
      <c r="O68" s="39"/>
      <c r="P68" s="39"/>
      <c r="Q68" s="4" t="str">
        <f t="shared" si="5"/>
        <v/>
      </c>
      <c r="R68" s="4" t="str">
        <f t="shared" si="26"/>
        <v/>
      </c>
      <c r="S68" s="4" t="str">
        <f t="shared" si="27"/>
        <v/>
      </c>
      <c r="T68" s="4" t="str">
        <f t="shared" si="51"/>
        <v/>
      </c>
      <c r="U68" s="4" t="str">
        <f t="shared" si="28"/>
        <v/>
      </c>
      <c r="V68" s="4" t="str">
        <f t="shared" si="29"/>
        <v/>
      </c>
      <c r="W68" t="str">
        <f t="shared" si="30"/>
        <v/>
      </c>
      <c r="X68" t="str">
        <f t="shared" si="31"/>
        <v/>
      </c>
      <c r="Y68" t="str">
        <f t="shared" si="32"/>
        <v/>
      </c>
      <c r="Z68" t="str">
        <f t="shared" si="33"/>
        <v/>
      </c>
      <c r="AA68" s="4" t="str">
        <f t="shared" si="34"/>
        <v/>
      </c>
      <c r="AB68" s="4" t="str">
        <f t="shared" si="35"/>
        <v/>
      </c>
      <c r="AC68" s="5" t="str">
        <f t="shared" si="36"/>
        <v/>
      </c>
      <c r="AD68" t="str">
        <f t="shared" si="37"/>
        <v/>
      </c>
      <c r="AE68" t="str">
        <f t="shared" si="38"/>
        <v/>
      </c>
      <c r="AF68" s="2" t="str">
        <f t="shared" si="39"/>
        <v/>
      </c>
      <c r="AG68" t="str">
        <f t="shared" si="40"/>
        <v/>
      </c>
      <c r="AH68" t="str">
        <f t="shared" si="41"/>
        <v/>
      </c>
      <c r="AI68" t="str">
        <f t="shared" si="6"/>
        <v/>
      </c>
      <c r="AJ68" s="28" t="str">
        <f t="shared" si="42"/>
        <v/>
      </c>
      <c r="AK68" t="str">
        <f t="shared" si="43"/>
        <v/>
      </c>
      <c r="AL68" t="str">
        <f t="shared" si="44"/>
        <v/>
      </c>
      <c r="AM68" t="str">
        <f t="shared" si="7"/>
        <v/>
      </c>
      <c r="AN68" t="str">
        <f t="shared" si="8"/>
        <v/>
      </c>
      <c r="AO68" t="str">
        <f t="shared" si="9"/>
        <v/>
      </c>
      <c r="AP68" t="str">
        <f>IF(AN68="","",IF(I68=0,IF(AO68=1,VLOOKUP(F68,Tables!A$1:C$18,2,FALSE),VLOOKUP(F68,Tables!A$1:C$18,3,FALSE)),IF(I68=1, IF(AO68=1,VLOOKUP(F68,Tables!H$1:J$95,2,FALSE),VLOOKUP(F68,Tables!H$1:J$95,3,FALSE)),IF(AO68=1,VLOOKUP(F68,Tables!Q$1:S$137,2,FALSE),VLOOKUP(F68,Tables!Q$1:S$137,3,FALSE)))))</f>
        <v/>
      </c>
      <c r="AQ68" t="str">
        <f t="shared" si="45"/>
        <v/>
      </c>
      <c r="AR68" t="str">
        <f t="shared" si="10"/>
        <v/>
      </c>
      <c r="AS68" t="str">
        <f t="shared" si="11"/>
        <v/>
      </c>
      <c r="AT68" t="str">
        <f t="shared" si="12"/>
        <v/>
      </c>
      <c r="AU68" t="str">
        <f t="shared" si="13"/>
        <v/>
      </c>
      <c r="AV68" t="str">
        <f t="shared" si="14"/>
        <v/>
      </c>
      <c r="AW68" t="str">
        <f t="shared" si="46"/>
        <v/>
      </c>
      <c r="AX68" t="str">
        <f t="shared" si="47"/>
        <v/>
      </c>
      <c r="AY68" t="str">
        <f t="shared" si="48"/>
        <v/>
      </c>
      <c r="BA68" t="str">
        <f t="shared" si="15"/>
        <v/>
      </c>
      <c r="BB68" t="str">
        <f t="shared" si="16"/>
        <v/>
      </c>
      <c r="BC68" t="str">
        <f t="shared" si="17"/>
        <v/>
      </c>
      <c r="BD68" t="str">
        <f t="shared" si="52"/>
        <v/>
      </c>
      <c r="BE68" t="str">
        <f t="shared" si="49"/>
        <v/>
      </c>
      <c r="BF68" t="str">
        <f t="shared" si="50"/>
        <v/>
      </c>
    </row>
    <row r="69" spans="1:58" ht="15.75" x14ac:dyDescent="0.3">
      <c r="A69" t="str">
        <f t="shared" si="19"/>
        <v/>
      </c>
      <c r="B69" t="str">
        <f t="shared" si="20"/>
        <v/>
      </c>
      <c r="C69" t="str">
        <f t="shared" si="21"/>
        <v/>
      </c>
      <c r="D69" t="str">
        <f t="shared" si="22"/>
        <v/>
      </c>
      <c r="E69" t="str">
        <f t="shared" si="23"/>
        <v/>
      </c>
      <c r="F69" t="str">
        <f t="shared" si="24"/>
        <v/>
      </c>
      <c r="G69" t="str">
        <f t="shared" si="25"/>
        <v/>
      </c>
      <c r="H69" t="str">
        <f t="shared" si="0"/>
        <v/>
      </c>
      <c r="I69" t="str">
        <f t="shared" si="1"/>
        <v/>
      </c>
      <c r="J69" t="str">
        <f t="shared" si="2"/>
        <v/>
      </c>
      <c r="K69" t="str">
        <f>IF(A69="","",IF(OR(I69=1,I69="S"),IF(VLOOKUP(J69,Tables!E$1:F$50,2,FALSE)=1,IF(MOD(BE69,2)=1,1,2),IF(MOD(BE69,2)=1,2,1)),IF(MOD(BE69,2)=1,1,2)))</f>
        <v/>
      </c>
      <c r="L69" t="str">
        <f t="shared" si="53"/>
        <v/>
      </c>
      <c r="M69" s="1" t="str">
        <f t="shared" si="4"/>
        <v/>
      </c>
      <c r="N69" s="39"/>
      <c r="O69" s="39"/>
      <c r="P69" s="39"/>
      <c r="Q69" s="4" t="str">
        <f t="shared" si="5"/>
        <v/>
      </c>
      <c r="R69" s="4" t="str">
        <f t="shared" si="26"/>
        <v/>
      </c>
      <c r="S69" s="4" t="str">
        <f t="shared" si="27"/>
        <v/>
      </c>
      <c r="T69" s="4" t="str">
        <f t="shared" si="51"/>
        <v/>
      </c>
      <c r="U69" s="4" t="str">
        <f t="shared" si="28"/>
        <v/>
      </c>
      <c r="V69" s="4" t="str">
        <f t="shared" si="29"/>
        <v/>
      </c>
      <c r="W69" t="str">
        <f t="shared" si="30"/>
        <v/>
      </c>
      <c r="X69" t="str">
        <f t="shared" si="31"/>
        <v/>
      </c>
      <c r="Y69" t="str">
        <f t="shared" si="32"/>
        <v/>
      </c>
      <c r="Z69" t="str">
        <f t="shared" si="33"/>
        <v/>
      </c>
      <c r="AA69" s="4" t="str">
        <f t="shared" si="34"/>
        <v/>
      </c>
      <c r="AB69" s="4" t="str">
        <f t="shared" si="35"/>
        <v/>
      </c>
      <c r="AC69" s="5" t="str">
        <f t="shared" si="36"/>
        <v/>
      </c>
      <c r="AD69" t="str">
        <f t="shared" si="37"/>
        <v/>
      </c>
      <c r="AE69" t="str">
        <f t="shared" si="38"/>
        <v/>
      </c>
      <c r="AF69" s="2" t="str">
        <f t="shared" si="39"/>
        <v/>
      </c>
      <c r="AG69" t="str">
        <f t="shared" si="40"/>
        <v/>
      </c>
      <c r="AH69" t="str">
        <f t="shared" si="41"/>
        <v/>
      </c>
      <c r="AI69" t="str">
        <f t="shared" si="6"/>
        <v/>
      </c>
      <c r="AJ69" s="28" t="str">
        <f t="shared" si="42"/>
        <v/>
      </c>
      <c r="AK69" t="str">
        <f t="shared" si="43"/>
        <v/>
      </c>
      <c r="AL69" t="str">
        <f t="shared" si="44"/>
        <v/>
      </c>
      <c r="AM69" t="str">
        <f t="shared" si="7"/>
        <v/>
      </c>
      <c r="AN69" t="str">
        <f t="shared" si="8"/>
        <v/>
      </c>
      <c r="AO69" t="str">
        <f t="shared" si="9"/>
        <v/>
      </c>
      <c r="AP69" t="str">
        <f>IF(AN69="","",IF(I69=0,IF(AO69=1,VLOOKUP(F69,Tables!A$1:C$18,2,FALSE),VLOOKUP(F69,Tables!A$1:C$18,3,FALSE)),IF(I69=1, IF(AO69=1,VLOOKUP(F69,Tables!H$1:J$95,2,FALSE),VLOOKUP(F69,Tables!H$1:J$95,3,FALSE)),IF(AO69=1,VLOOKUP(F69,Tables!Q$1:S$137,2,FALSE),VLOOKUP(F69,Tables!Q$1:S$137,3,FALSE)))))</f>
        <v/>
      </c>
      <c r="AQ69" t="str">
        <f t="shared" si="45"/>
        <v/>
      </c>
      <c r="AR69" t="str">
        <f t="shared" si="10"/>
        <v/>
      </c>
      <c r="AS69" t="str">
        <f t="shared" si="11"/>
        <v/>
      </c>
      <c r="AT69" t="str">
        <f>IF(AN69="","",IF(AND(AR69&gt;5,(AR69-AS69)&gt;1),1,IF(AND(AS69&gt;5,(AS69-AR69)&gt;1),2,IF(AND(H69=1,AR69=$J$14),1,IF(AND(H69=1,AS69=$J$14),2,IF(AND(I69="S",AR69=1),1,IF(AND(I69="S",AS69=1),2,0)))))))</f>
        <v/>
      </c>
      <c r="AU69" t="str">
        <f t="shared" si="13"/>
        <v/>
      </c>
      <c r="AV69" t="str">
        <f t="shared" si="14"/>
        <v/>
      </c>
      <c r="AW69" t="str">
        <f t="shared" si="46"/>
        <v/>
      </c>
      <c r="AX69" t="str">
        <f t="shared" si="47"/>
        <v/>
      </c>
      <c r="AY69" t="str">
        <f t="shared" si="48"/>
        <v/>
      </c>
      <c r="BA69" t="str">
        <f t="shared" si="15"/>
        <v/>
      </c>
      <c r="BB69" t="str">
        <f t="shared" si="16"/>
        <v/>
      </c>
      <c r="BC69" t="str">
        <f t="shared" si="17"/>
        <v/>
      </c>
      <c r="BD69" t="str">
        <f t="shared" si="52"/>
        <v/>
      </c>
      <c r="BE69" t="str">
        <f t="shared" si="49"/>
        <v/>
      </c>
      <c r="BF69" t="str">
        <f t="shared" si="50"/>
        <v/>
      </c>
    </row>
    <row r="70" spans="1:58" ht="15.75" x14ac:dyDescent="0.3">
      <c r="A70" t="str">
        <f t="shared" si="19"/>
        <v/>
      </c>
      <c r="B70" t="str">
        <f t="shared" si="20"/>
        <v/>
      </c>
      <c r="C70" t="str">
        <f t="shared" si="21"/>
        <v/>
      </c>
      <c r="D70" t="str">
        <f t="shared" si="22"/>
        <v/>
      </c>
      <c r="E70" t="str">
        <f t="shared" si="23"/>
        <v/>
      </c>
      <c r="F70" t="str">
        <f t="shared" si="24"/>
        <v/>
      </c>
      <c r="G70" t="str">
        <f t="shared" si="25"/>
        <v/>
      </c>
      <c r="H70" t="str">
        <f t="shared" si="0"/>
        <v/>
      </c>
      <c r="I70" t="str">
        <f t="shared" si="1"/>
        <v/>
      </c>
      <c r="J70" t="str">
        <f t="shared" si="2"/>
        <v/>
      </c>
      <c r="K70" t="str">
        <f>IF(A70="","",IF(OR(I70=1,I70="S"),IF(VLOOKUP(J70,Tables!E$1:F$50,2,FALSE)=1,IF(MOD(BE70,2)=1,1,2),IF(MOD(BE70,2)=1,2,1)),IF(MOD(BE70,2)=1,1,2)))</f>
        <v/>
      </c>
      <c r="L70" t="str">
        <f t="shared" si="53"/>
        <v/>
      </c>
      <c r="M70" s="1" t="str">
        <f t="shared" si="4"/>
        <v/>
      </c>
      <c r="N70" s="39"/>
      <c r="O70" s="39"/>
      <c r="P70" s="39"/>
      <c r="Q70" s="4" t="str">
        <f t="shared" si="5"/>
        <v/>
      </c>
      <c r="R70" s="4" t="str">
        <f t="shared" si="26"/>
        <v/>
      </c>
      <c r="S70" s="4" t="str">
        <f t="shared" si="27"/>
        <v/>
      </c>
      <c r="T70" s="4" t="str">
        <f t="shared" si="51"/>
        <v/>
      </c>
      <c r="U70" s="4" t="str">
        <f t="shared" si="28"/>
        <v/>
      </c>
      <c r="V70" s="4" t="str">
        <f t="shared" si="29"/>
        <v/>
      </c>
      <c r="W70" t="str">
        <f t="shared" si="30"/>
        <v/>
      </c>
      <c r="X70" t="str">
        <f t="shared" si="31"/>
        <v/>
      </c>
      <c r="Y70" t="str">
        <f t="shared" si="32"/>
        <v/>
      </c>
      <c r="Z70" t="str">
        <f t="shared" si="33"/>
        <v/>
      </c>
      <c r="AA70" s="4" t="str">
        <f t="shared" si="34"/>
        <v/>
      </c>
      <c r="AB70" s="4" t="str">
        <f t="shared" si="35"/>
        <v/>
      </c>
      <c r="AC70" s="5" t="str">
        <f t="shared" si="36"/>
        <v/>
      </c>
      <c r="AD70" t="str">
        <f t="shared" si="37"/>
        <v/>
      </c>
      <c r="AE70" t="str">
        <f t="shared" si="38"/>
        <v/>
      </c>
      <c r="AF70" s="2" t="str">
        <f t="shared" si="39"/>
        <v/>
      </c>
      <c r="AG70" t="str">
        <f t="shared" si="40"/>
        <v/>
      </c>
      <c r="AH70" t="str">
        <f t="shared" si="41"/>
        <v/>
      </c>
      <c r="AI70" t="str">
        <f t="shared" si="6"/>
        <v/>
      </c>
      <c r="AJ70" s="28" t="str">
        <f t="shared" si="42"/>
        <v/>
      </c>
      <c r="AK70" t="str">
        <f t="shared" si="43"/>
        <v/>
      </c>
      <c r="AL70" t="str">
        <f t="shared" si="44"/>
        <v/>
      </c>
      <c r="AM70" t="str">
        <f t="shared" si="7"/>
        <v/>
      </c>
      <c r="AN70" t="str">
        <f t="shared" si="8"/>
        <v/>
      </c>
      <c r="AO70" t="str">
        <f t="shared" si="9"/>
        <v/>
      </c>
      <c r="AP70" t="str">
        <f>IF(AN70="","",IF(I70=0,IF(AO70=1,VLOOKUP(F70,Tables!A$1:C$18,2,FALSE),VLOOKUP(F70,Tables!A$1:C$18,3,FALSE)),IF(I70=1, IF(AO70=1,VLOOKUP(F70,Tables!H$1:J$95,2,FALSE),VLOOKUP(F70,Tables!H$1:J$95,3,FALSE)),IF(AO70=1,VLOOKUP(F70,Tables!Q$1:S$137,2,FALSE),VLOOKUP(F70,Tables!Q$1:S$137,3,FALSE)))))</f>
        <v/>
      </c>
      <c r="AQ70" t="str">
        <f t="shared" si="45"/>
        <v/>
      </c>
      <c r="AR70" t="str">
        <f t="shared" si="10"/>
        <v/>
      </c>
      <c r="AS70" t="str">
        <f t="shared" si="11"/>
        <v/>
      </c>
      <c r="AT70" t="str">
        <f t="shared" ref="AT70:AT133" si="54">IF(AN70="","",IF(AND(AR70&gt;5,(AR70-AS70)&gt;1),1,IF(AND(AS70&gt;5,(AS70-AR70)&gt;1),2,IF(AND(H70=1,AR70=$J$14),1,IF(AND(H70=1,AS70=$J$14),2,IF(AND(I70="S",AR70=1),1,IF(AND(I70="S",AS70=1),2,0)))))))</f>
        <v/>
      </c>
      <c r="AU70" t="str">
        <f t="shared" si="13"/>
        <v/>
      </c>
      <c r="AV70" t="str">
        <f t="shared" si="14"/>
        <v/>
      </c>
      <c r="AW70" t="str">
        <f t="shared" si="46"/>
        <v/>
      </c>
      <c r="AX70" t="str">
        <f t="shared" si="47"/>
        <v/>
      </c>
      <c r="AY70" t="str">
        <f t="shared" si="48"/>
        <v/>
      </c>
      <c r="BA70" t="str">
        <f t="shared" si="15"/>
        <v/>
      </c>
      <c r="BB70" t="str">
        <f t="shared" si="16"/>
        <v/>
      </c>
      <c r="BC70" t="str">
        <f t="shared" si="17"/>
        <v/>
      </c>
      <c r="BD70" t="str">
        <f t="shared" si="52"/>
        <v/>
      </c>
      <c r="BE70" t="str">
        <f t="shared" si="49"/>
        <v/>
      </c>
      <c r="BF70" t="str">
        <f t="shared" si="50"/>
        <v/>
      </c>
    </row>
    <row r="71" spans="1:58" ht="15.75" x14ac:dyDescent="0.3">
      <c r="A71" t="str">
        <f t="shared" si="19"/>
        <v/>
      </c>
      <c r="B71" t="str">
        <f t="shared" si="20"/>
        <v/>
      </c>
      <c r="C71" t="str">
        <f t="shared" si="21"/>
        <v/>
      </c>
      <c r="D71" t="str">
        <f t="shared" si="22"/>
        <v/>
      </c>
      <c r="E71" t="str">
        <f t="shared" si="23"/>
        <v/>
      </c>
      <c r="F71" t="str">
        <f t="shared" si="24"/>
        <v/>
      </c>
      <c r="G71" t="str">
        <f t="shared" si="25"/>
        <v/>
      </c>
      <c r="H71" t="str">
        <f t="shared" si="0"/>
        <v/>
      </c>
      <c r="I71" t="str">
        <f t="shared" si="1"/>
        <v/>
      </c>
      <c r="J71" t="str">
        <f t="shared" si="2"/>
        <v/>
      </c>
      <c r="K71" t="str">
        <f>IF(A71="","",IF(OR(I71=1,I71="S"),IF(VLOOKUP(J71,Tables!E$1:F$50,2,FALSE)=1,IF(MOD(BE71,2)=1,1,2),IF(MOD(BE71,2)=1,2,1)),IF(MOD(BE71,2)=1,1,2)))</f>
        <v/>
      </c>
      <c r="L71" t="str">
        <f t="shared" si="53"/>
        <v/>
      </c>
      <c r="M71" s="1" t="str">
        <f t="shared" si="4"/>
        <v/>
      </c>
      <c r="N71" s="39"/>
      <c r="O71" s="39"/>
      <c r="P71" s="39"/>
      <c r="Q71" s="4" t="str">
        <f t="shared" si="5"/>
        <v/>
      </c>
      <c r="R71" s="4" t="str">
        <f t="shared" si="26"/>
        <v/>
      </c>
      <c r="S71" s="4" t="str">
        <f t="shared" si="27"/>
        <v/>
      </c>
      <c r="T71" s="4" t="str">
        <f t="shared" si="51"/>
        <v/>
      </c>
      <c r="U71" s="4" t="str">
        <f t="shared" si="28"/>
        <v/>
      </c>
      <c r="V71" s="4" t="str">
        <f t="shared" si="29"/>
        <v/>
      </c>
      <c r="W71" t="str">
        <f t="shared" si="30"/>
        <v/>
      </c>
      <c r="X71" t="str">
        <f t="shared" si="31"/>
        <v/>
      </c>
      <c r="Y71" t="str">
        <f t="shared" si="32"/>
        <v/>
      </c>
      <c r="Z71" t="str">
        <f t="shared" si="33"/>
        <v/>
      </c>
      <c r="AA71" s="4" t="str">
        <f t="shared" si="34"/>
        <v/>
      </c>
      <c r="AB71" s="4" t="str">
        <f t="shared" si="35"/>
        <v/>
      </c>
      <c r="AC71" s="5" t="str">
        <f t="shared" si="36"/>
        <v/>
      </c>
      <c r="AD71" t="str">
        <f t="shared" si="37"/>
        <v/>
      </c>
      <c r="AE71" t="str">
        <f t="shared" si="38"/>
        <v/>
      </c>
      <c r="AF71" s="2" t="str">
        <f t="shared" si="39"/>
        <v/>
      </c>
      <c r="AG71" t="str">
        <f t="shared" si="40"/>
        <v/>
      </c>
      <c r="AH71" t="str">
        <f t="shared" si="41"/>
        <v/>
      </c>
      <c r="AI71" t="str">
        <f t="shared" si="6"/>
        <v/>
      </c>
      <c r="AJ71" s="28" t="str">
        <f t="shared" si="42"/>
        <v/>
      </c>
      <c r="AK71" t="str">
        <f t="shared" si="43"/>
        <v/>
      </c>
      <c r="AL71" t="str">
        <f t="shared" si="44"/>
        <v/>
      </c>
      <c r="AM71" t="str">
        <f t="shared" si="7"/>
        <v/>
      </c>
      <c r="AN71" t="str">
        <f t="shared" si="8"/>
        <v/>
      </c>
      <c r="AO71" t="str">
        <f t="shared" si="9"/>
        <v/>
      </c>
      <c r="AP71" t="str">
        <f>IF(AN71="","",IF(I71=0,IF(AO71=1,VLOOKUP(F71,Tables!A$1:C$18,2,FALSE),VLOOKUP(F71,Tables!A$1:C$18,3,FALSE)),IF(I71=1, IF(AO71=1,VLOOKUP(F71,Tables!H$1:J$95,2,FALSE),VLOOKUP(F71,Tables!H$1:J$95,3,FALSE)),IF(AO71=1,VLOOKUP(F71,Tables!Q$1:S$137,2,FALSE),VLOOKUP(F71,Tables!Q$1:S$137,3,FALSE)))))</f>
        <v/>
      </c>
      <c r="AQ71" t="str">
        <f t="shared" si="45"/>
        <v/>
      </c>
      <c r="AR71" t="str">
        <f t="shared" si="10"/>
        <v/>
      </c>
      <c r="AS71" t="str">
        <f t="shared" si="11"/>
        <v/>
      </c>
      <c r="AT71" t="str">
        <f t="shared" si="54"/>
        <v/>
      </c>
      <c r="AU71" t="str">
        <f t="shared" si="13"/>
        <v/>
      </c>
      <c r="AV71" t="str">
        <f t="shared" si="14"/>
        <v/>
      </c>
      <c r="AW71" t="str">
        <f t="shared" si="46"/>
        <v/>
      </c>
      <c r="AX71" t="str">
        <f t="shared" si="47"/>
        <v/>
      </c>
      <c r="AY71" t="str">
        <f t="shared" si="48"/>
        <v/>
      </c>
      <c r="BA71" t="str">
        <f t="shared" si="15"/>
        <v/>
      </c>
      <c r="BB71" t="str">
        <f t="shared" si="16"/>
        <v/>
      </c>
      <c r="BC71" t="str">
        <f t="shared" si="17"/>
        <v/>
      </c>
      <c r="BD71" t="str">
        <f t="shared" si="52"/>
        <v/>
      </c>
      <c r="BE71" t="str">
        <f t="shared" si="49"/>
        <v/>
      </c>
      <c r="BF71" t="str">
        <f t="shared" si="50"/>
        <v/>
      </c>
    </row>
    <row r="72" spans="1:58" ht="15.75" x14ac:dyDescent="0.3">
      <c r="A72" t="str">
        <f t="shared" si="19"/>
        <v/>
      </c>
      <c r="B72" t="str">
        <f t="shared" si="20"/>
        <v/>
      </c>
      <c r="C72" t="str">
        <f t="shared" si="21"/>
        <v/>
      </c>
      <c r="D72" t="str">
        <f t="shared" si="22"/>
        <v/>
      </c>
      <c r="E72" t="str">
        <f t="shared" si="23"/>
        <v/>
      </c>
      <c r="F72" t="str">
        <f t="shared" si="24"/>
        <v/>
      </c>
      <c r="G72" t="str">
        <f t="shared" si="25"/>
        <v/>
      </c>
      <c r="H72" t="str">
        <f t="shared" si="0"/>
        <v/>
      </c>
      <c r="I72" t="str">
        <f t="shared" si="1"/>
        <v/>
      </c>
      <c r="J72" t="str">
        <f t="shared" si="2"/>
        <v/>
      </c>
      <c r="K72" t="str">
        <f>IF(A72="","",IF(OR(I72=1,I72="S"),IF(VLOOKUP(J72,Tables!E$1:F$50,2,FALSE)=1,IF(MOD(BE72,2)=1,1,2),IF(MOD(BE72,2)=1,2,1)),IF(MOD(BE72,2)=1,1,2)))</f>
        <v/>
      </c>
      <c r="L72" t="str">
        <f t="shared" ref="L72:L135" si="55">IF(A72="","",IF(MOD(K72,2)=1,2,1))</f>
        <v/>
      </c>
      <c r="M72" s="1" t="str">
        <f t="shared" si="4"/>
        <v/>
      </c>
      <c r="N72" s="39"/>
      <c r="O72" s="39"/>
      <c r="P72" s="39"/>
      <c r="Q72" s="4" t="str">
        <f t="shared" si="5"/>
        <v/>
      </c>
      <c r="R72" s="4" t="str">
        <f t="shared" si="26"/>
        <v/>
      </c>
      <c r="S72" s="4" t="str">
        <f t="shared" si="27"/>
        <v/>
      </c>
      <c r="T72" s="4" t="str">
        <f t="shared" si="51"/>
        <v/>
      </c>
      <c r="U72" s="4" t="str">
        <f t="shared" si="28"/>
        <v/>
      </c>
      <c r="V72" s="4" t="str">
        <f t="shared" si="29"/>
        <v/>
      </c>
      <c r="W72" t="str">
        <f t="shared" si="30"/>
        <v/>
      </c>
      <c r="X72" t="str">
        <f t="shared" si="31"/>
        <v/>
      </c>
      <c r="Y72" t="str">
        <f t="shared" si="32"/>
        <v/>
      </c>
      <c r="Z72" t="str">
        <f t="shared" si="33"/>
        <v/>
      </c>
      <c r="AA72" s="4" t="str">
        <f t="shared" si="34"/>
        <v/>
      </c>
      <c r="AB72" s="4" t="str">
        <f t="shared" si="35"/>
        <v/>
      </c>
      <c r="AC72" s="5" t="str">
        <f t="shared" si="36"/>
        <v/>
      </c>
      <c r="AD72" t="str">
        <f t="shared" si="37"/>
        <v/>
      </c>
      <c r="AE72" t="str">
        <f t="shared" si="38"/>
        <v/>
      </c>
      <c r="AF72" s="2" t="str">
        <f t="shared" si="39"/>
        <v/>
      </c>
      <c r="AG72" t="str">
        <f t="shared" si="40"/>
        <v/>
      </c>
      <c r="AH72" t="str">
        <f t="shared" si="41"/>
        <v/>
      </c>
      <c r="AI72" t="str">
        <f t="shared" si="6"/>
        <v/>
      </c>
      <c r="AJ72" s="28" t="str">
        <f t="shared" si="42"/>
        <v/>
      </c>
      <c r="AK72" t="str">
        <f t="shared" si="43"/>
        <v/>
      </c>
      <c r="AL72" t="str">
        <f t="shared" si="44"/>
        <v/>
      </c>
      <c r="AM72" t="str">
        <f t="shared" si="7"/>
        <v/>
      </c>
      <c r="AN72" t="str">
        <f t="shared" si="8"/>
        <v/>
      </c>
      <c r="AO72" t="str">
        <f t="shared" si="9"/>
        <v/>
      </c>
      <c r="AP72" t="str">
        <f>IF(AN72="","",IF(I72=0,IF(AO72=1,VLOOKUP(F72,Tables!A$1:C$18,2,FALSE),VLOOKUP(F72,Tables!A$1:C$18,3,FALSE)),IF(I72=1, IF(AO72=1,VLOOKUP(F72,Tables!H$1:J$95,2,FALSE),VLOOKUP(F72,Tables!H$1:J$95,3,FALSE)),IF(AO72=1,VLOOKUP(F72,Tables!Q$1:S$137,2,FALSE),VLOOKUP(F72,Tables!Q$1:S$137,3,FALSE)))))</f>
        <v/>
      </c>
      <c r="AQ72" t="str">
        <f t="shared" si="45"/>
        <v/>
      </c>
      <c r="AR72" t="str">
        <f t="shared" si="10"/>
        <v/>
      </c>
      <c r="AS72" t="str">
        <f t="shared" si="11"/>
        <v/>
      </c>
      <c r="AT72" t="str">
        <f t="shared" si="54"/>
        <v/>
      </c>
      <c r="AU72" t="str">
        <f t="shared" si="13"/>
        <v/>
      </c>
      <c r="AV72" t="str">
        <f t="shared" si="14"/>
        <v/>
      </c>
      <c r="AW72" t="str">
        <f t="shared" si="46"/>
        <v/>
      </c>
      <c r="AX72" t="str">
        <f t="shared" si="47"/>
        <v/>
      </c>
      <c r="AY72" t="str">
        <f t="shared" si="48"/>
        <v/>
      </c>
      <c r="BA72" t="str">
        <f t="shared" si="15"/>
        <v/>
      </c>
      <c r="BB72" t="str">
        <f t="shared" si="16"/>
        <v/>
      </c>
      <c r="BC72" t="str">
        <f t="shared" si="17"/>
        <v/>
      </c>
      <c r="BD72" t="str">
        <f t="shared" si="52"/>
        <v/>
      </c>
      <c r="BE72" t="str">
        <f t="shared" si="49"/>
        <v/>
      </c>
      <c r="BF72" t="str">
        <f t="shared" si="50"/>
        <v/>
      </c>
    </row>
    <row r="73" spans="1:58" ht="15.75" x14ac:dyDescent="0.3">
      <c r="A73" t="str">
        <f t="shared" si="19"/>
        <v/>
      </c>
      <c r="B73" t="str">
        <f t="shared" si="20"/>
        <v/>
      </c>
      <c r="C73" t="str">
        <f t="shared" si="21"/>
        <v/>
      </c>
      <c r="D73" t="str">
        <f t="shared" si="22"/>
        <v/>
      </c>
      <c r="E73" t="str">
        <f t="shared" si="23"/>
        <v/>
      </c>
      <c r="F73" t="str">
        <f t="shared" si="24"/>
        <v/>
      </c>
      <c r="G73" t="str">
        <f t="shared" si="25"/>
        <v/>
      </c>
      <c r="H73" t="str">
        <f t="shared" si="0"/>
        <v/>
      </c>
      <c r="I73" t="str">
        <f t="shared" si="1"/>
        <v/>
      </c>
      <c r="J73" t="str">
        <f t="shared" si="2"/>
        <v/>
      </c>
      <c r="K73" t="str">
        <f>IF(A73="","",IF(OR(I73=1,I73="S"),IF(VLOOKUP(J73,Tables!E$1:F$50,2,FALSE)=1,IF(MOD(BE73,2)=1,1,2),IF(MOD(BE73,2)=1,2,1)),IF(MOD(BE73,2)=1,1,2)))</f>
        <v/>
      </c>
      <c r="L73" t="str">
        <f t="shared" si="55"/>
        <v/>
      </c>
      <c r="M73" s="1" t="str">
        <f t="shared" si="4"/>
        <v/>
      </c>
      <c r="N73" s="39"/>
      <c r="O73" s="39"/>
      <c r="P73" s="39"/>
      <c r="Q73" s="4" t="str">
        <f t="shared" si="5"/>
        <v/>
      </c>
      <c r="R73" s="4" t="str">
        <f t="shared" si="26"/>
        <v/>
      </c>
      <c r="S73" s="4" t="str">
        <f t="shared" si="27"/>
        <v/>
      </c>
      <c r="T73" s="4" t="str">
        <f t="shared" si="51"/>
        <v/>
      </c>
      <c r="U73" s="4" t="str">
        <f t="shared" si="28"/>
        <v/>
      </c>
      <c r="V73" s="4" t="str">
        <f t="shared" si="29"/>
        <v/>
      </c>
      <c r="W73" t="str">
        <f t="shared" si="30"/>
        <v/>
      </c>
      <c r="X73" t="str">
        <f t="shared" si="31"/>
        <v/>
      </c>
      <c r="Y73" t="str">
        <f t="shared" si="32"/>
        <v/>
      </c>
      <c r="Z73" t="str">
        <f t="shared" si="33"/>
        <v/>
      </c>
      <c r="AA73" s="4" t="str">
        <f t="shared" si="34"/>
        <v/>
      </c>
      <c r="AB73" s="4" t="str">
        <f t="shared" si="35"/>
        <v/>
      </c>
      <c r="AC73" s="5" t="str">
        <f t="shared" si="36"/>
        <v/>
      </c>
      <c r="AD73" t="str">
        <f t="shared" si="37"/>
        <v/>
      </c>
      <c r="AE73" t="str">
        <f t="shared" si="38"/>
        <v/>
      </c>
      <c r="AF73" s="2" t="str">
        <f t="shared" si="39"/>
        <v/>
      </c>
      <c r="AG73" t="str">
        <f t="shared" si="40"/>
        <v/>
      </c>
      <c r="AH73" t="str">
        <f t="shared" si="41"/>
        <v/>
      </c>
      <c r="AI73" t="str">
        <f t="shared" si="6"/>
        <v/>
      </c>
      <c r="AJ73" s="28" t="str">
        <f t="shared" si="42"/>
        <v/>
      </c>
      <c r="AK73" t="str">
        <f t="shared" si="43"/>
        <v/>
      </c>
      <c r="AL73" t="str">
        <f t="shared" si="44"/>
        <v/>
      </c>
      <c r="AM73" t="str">
        <f t="shared" si="7"/>
        <v/>
      </c>
      <c r="AN73" t="str">
        <f t="shared" si="8"/>
        <v/>
      </c>
      <c r="AO73" t="str">
        <f t="shared" si="9"/>
        <v/>
      </c>
      <c r="AP73" t="str">
        <f>IF(AN73="","",IF(I73=0,IF(AO73=1,VLOOKUP(F73,Tables!A$1:C$18,2,FALSE),VLOOKUP(F73,Tables!A$1:C$18,3,FALSE)),IF(I73=1, IF(AO73=1,VLOOKUP(F73,Tables!H$1:J$95,2,FALSE),VLOOKUP(F73,Tables!H$1:J$95,3,FALSE)),IF(AO73=1,VLOOKUP(F73,Tables!Q$1:S$137,2,FALSE),VLOOKUP(F73,Tables!Q$1:S$137,3,FALSE)))))</f>
        <v/>
      </c>
      <c r="AQ73" t="str">
        <f t="shared" si="45"/>
        <v/>
      </c>
      <c r="AR73" t="str">
        <f t="shared" si="10"/>
        <v/>
      </c>
      <c r="AS73" t="str">
        <f t="shared" si="11"/>
        <v/>
      </c>
      <c r="AT73" t="str">
        <f t="shared" si="54"/>
        <v/>
      </c>
      <c r="AU73" t="str">
        <f t="shared" si="13"/>
        <v/>
      </c>
      <c r="AV73" t="str">
        <f t="shared" si="14"/>
        <v/>
      </c>
      <c r="AW73" t="str">
        <f t="shared" si="46"/>
        <v/>
      </c>
      <c r="AX73" t="str">
        <f t="shared" si="47"/>
        <v/>
      </c>
      <c r="AY73" t="str">
        <f t="shared" si="48"/>
        <v/>
      </c>
      <c r="BA73" t="str">
        <f t="shared" si="15"/>
        <v/>
      </c>
      <c r="BB73" t="str">
        <f t="shared" si="16"/>
        <v/>
      </c>
      <c r="BC73" t="str">
        <f t="shared" si="17"/>
        <v/>
      </c>
      <c r="BD73" t="str">
        <f t="shared" si="52"/>
        <v/>
      </c>
      <c r="BE73" t="str">
        <f t="shared" si="49"/>
        <v/>
      </c>
      <c r="BF73" t="str">
        <f t="shared" si="50"/>
        <v/>
      </c>
    </row>
    <row r="74" spans="1:58" ht="15.75" x14ac:dyDescent="0.3">
      <c r="A74" t="str">
        <f t="shared" si="19"/>
        <v/>
      </c>
      <c r="B74" t="str">
        <f t="shared" si="20"/>
        <v/>
      </c>
      <c r="C74" t="str">
        <f t="shared" si="21"/>
        <v/>
      </c>
      <c r="D74" t="str">
        <f t="shared" si="22"/>
        <v/>
      </c>
      <c r="E74" t="str">
        <f t="shared" si="23"/>
        <v/>
      </c>
      <c r="F74" t="str">
        <f t="shared" si="24"/>
        <v/>
      </c>
      <c r="G74" t="str">
        <f t="shared" si="25"/>
        <v/>
      </c>
      <c r="H74" t="str">
        <f t="shared" si="0"/>
        <v/>
      </c>
      <c r="I74" t="str">
        <f t="shared" si="1"/>
        <v/>
      </c>
      <c r="J74" t="str">
        <f t="shared" si="2"/>
        <v/>
      </c>
      <c r="K74" t="str">
        <f>IF(A74="","",IF(OR(I74=1,I74="S"),IF(VLOOKUP(J74,Tables!E$1:F$50,2,FALSE)=1,IF(MOD(BE74,2)=1,1,2),IF(MOD(BE74,2)=1,2,1)),IF(MOD(BE74,2)=1,1,2)))</f>
        <v/>
      </c>
      <c r="L74" t="str">
        <f t="shared" si="55"/>
        <v/>
      </c>
      <c r="M74" s="1" t="str">
        <f t="shared" si="4"/>
        <v/>
      </c>
      <c r="N74" s="39"/>
      <c r="O74" s="39"/>
      <c r="P74" s="39"/>
      <c r="Q74" s="4" t="str">
        <f t="shared" si="5"/>
        <v/>
      </c>
      <c r="R74" s="4" t="str">
        <f t="shared" si="26"/>
        <v/>
      </c>
      <c r="S74" s="4" t="str">
        <f t="shared" si="27"/>
        <v/>
      </c>
      <c r="T74" s="4" t="str">
        <f t="shared" si="51"/>
        <v/>
      </c>
      <c r="U74" s="4" t="str">
        <f t="shared" si="28"/>
        <v/>
      </c>
      <c r="V74" s="4" t="str">
        <f t="shared" si="29"/>
        <v/>
      </c>
      <c r="W74" t="str">
        <f t="shared" si="30"/>
        <v/>
      </c>
      <c r="X74" t="str">
        <f t="shared" si="31"/>
        <v/>
      </c>
      <c r="Y74" t="str">
        <f t="shared" si="32"/>
        <v/>
      </c>
      <c r="Z74" t="str">
        <f t="shared" si="33"/>
        <v/>
      </c>
      <c r="AA74" s="4" t="str">
        <f t="shared" si="34"/>
        <v/>
      </c>
      <c r="AB74" s="4" t="str">
        <f t="shared" si="35"/>
        <v/>
      </c>
      <c r="AC74" s="5" t="str">
        <f t="shared" si="36"/>
        <v/>
      </c>
      <c r="AD74" t="str">
        <f t="shared" si="37"/>
        <v/>
      </c>
      <c r="AE74" t="str">
        <f t="shared" si="38"/>
        <v/>
      </c>
      <c r="AF74" s="2" t="str">
        <f t="shared" si="39"/>
        <v/>
      </c>
      <c r="AG74" t="str">
        <f t="shared" si="40"/>
        <v/>
      </c>
      <c r="AH74" t="str">
        <f t="shared" si="41"/>
        <v/>
      </c>
      <c r="AI74" t="str">
        <f t="shared" si="6"/>
        <v/>
      </c>
      <c r="AJ74" s="28" t="str">
        <f t="shared" si="42"/>
        <v/>
      </c>
      <c r="AK74" t="str">
        <f t="shared" si="43"/>
        <v/>
      </c>
      <c r="AL74" t="str">
        <f t="shared" si="44"/>
        <v/>
      </c>
      <c r="AM74" t="str">
        <f t="shared" si="7"/>
        <v/>
      </c>
      <c r="AN74" t="str">
        <f t="shared" si="8"/>
        <v/>
      </c>
      <c r="AO74" t="str">
        <f t="shared" si="9"/>
        <v/>
      </c>
      <c r="AP74" t="str">
        <f>IF(AN74="","",IF(I74=0,IF(AO74=1,VLOOKUP(F74,Tables!A$1:C$18,2,FALSE),VLOOKUP(F74,Tables!A$1:C$18,3,FALSE)),IF(I74=1, IF(AO74=1,VLOOKUP(F74,Tables!H$1:J$95,2,FALSE),VLOOKUP(F74,Tables!H$1:J$95,3,FALSE)),IF(AO74=1,VLOOKUP(F74,Tables!Q$1:S$137,2,FALSE),VLOOKUP(F74,Tables!Q$1:S$137,3,FALSE)))))</f>
        <v/>
      </c>
      <c r="AQ74" t="str">
        <f t="shared" si="45"/>
        <v/>
      </c>
      <c r="AR74" t="str">
        <f t="shared" si="10"/>
        <v/>
      </c>
      <c r="AS74" t="str">
        <f t="shared" si="11"/>
        <v/>
      </c>
      <c r="AT74" t="str">
        <f t="shared" si="54"/>
        <v/>
      </c>
      <c r="AU74" t="str">
        <f t="shared" si="13"/>
        <v/>
      </c>
      <c r="AV74" t="str">
        <f t="shared" si="14"/>
        <v/>
      </c>
      <c r="AW74" t="str">
        <f t="shared" si="46"/>
        <v/>
      </c>
      <c r="AX74" t="str">
        <f t="shared" si="47"/>
        <v/>
      </c>
      <c r="AY74" t="str">
        <f t="shared" si="48"/>
        <v/>
      </c>
      <c r="BA74" t="str">
        <f t="shared" si="15"/>
        <v/>
      </c>
      <c r="BB74" t="str">
        <f t="shared" si="16"/>
        <v/>
      </c>
      <c r="BC74" t="str">
        <f t="shared" si="17"/>
        <v/>
      </c>
      <c r="BD74" t="str">
        <f t="shared" si="52"/>
        <v/>
      </c>
      <c r="BE74" t="str">
        <f t="shared" si="49"/>
        <v/>
      </c>
      <c r="BF74" t="str">
        <f t="shared" si="50"/>
        <v/>
      </c>
    </row>
    <row r="75" spans="1:58" ht="15.75" x14ac:dyDescent="0.3">
      <c r="A75" t="str">
        <f t="shared" si="19"/>
        <v/>
      </c>
      <c r="B75" t="str">
        <f t="shared" si="20"/>
        <v/>
      </c>
      <c r="C75" t="str">
        <f t="shared" si="21"/>
        <v/>
      </c>
      <c r="D75" t="str">
        <f t="shared" si="22"/>
        <v/>
      </c>
      <c r="E75" t="str">
        <f t="shared" si="23"/>
        <v/>
      </c>
      <c r="F75" t="str">
        <f t="shared" si="24"/>
        <v/>
      </c>
      <c r="G75" t="str">
        <f t="shared" si="25"/>
        <v/>
      </c>
      <c r="H75" t="str">
        <f t="shared" si="0"/>
        <v/>
      </c>
      <c r="I75" t="str">
        <f t="shared" si="1"/>
        <v/>
      </c>
      <c r="J75" t="str">
        <f t="shared" si="2"/>
        <v/>
      </c>
      <c r="K75" t="str">
        <f>IF(A75="","",IF(OR(I75=1,I75="S"),IF(VLOOKUP(J75,Tables!E$1:F$50,2,FALSE)=1,IF(MOD(BE75,2)=1,1,2),IF(MOD(BE75,2)=1,2,1)),IF(MOD(BE75,2)=1,1,2)))</f>
        <v/>
      </c>
      <c r="L75" t="str">
        <f t="shared" si="55"/>
        <v/>
      </c>
      <c r="M75" s="1" t="str">
        <f t="shared" si="4"/>
        <v/>
      </c>
      <c r="N75" s="39"/>
      <c r="O75" s="39"/>
      <c r="P75" s="39"/>
      <c r="Q75" s="4" t="str">
        <f t="shared" si="5"/>
        <v/>
      </c>
      <c r="R75" s="4" t="str">
        <f t="shared" si="26"/>
        <v/>
      </c>
      <c r="S75" s="4" t="str">
        <f t="shared" si="27"/>
        <v/>
      </c>
      <c r="T75" s="4" t="str">
        <f t="shared" si="51"/>
        <v/>
      </c>
      <c r="U75" s="4" t="str">
        <f t="shared" si="28"/>
        <v/>
      </c>
      <c r="V75" s="4" t="str">
        <f t="shared" si="29"/>
        <v/>
      </c>
      <c r="W75" t="str">
        <f t="shared" si="30"/>
        <v/>
      </c>
      <c r="X75" t="str">
        <f t="shared" si="31"/>
        <v/>
      </c>
      <c r="Y75" t="str">
        <f t="shared" si="32"/>
        <v/>
      </c>
      <c r="Z75" t="str">
        <f t="shared" si="33"/>
        <v/>
      </c>
      <c r="AA75" s="4" t="str">
        <f t="shared" si="34"/>
        <v/>
      </c>
      <c r="AB75" s="4" t="str">
        <f t="shared" si="35"/>
        <v/>
      </c>
      <c r="AC75" s="5" t="str">
        <f t="shared" si="36"/>
        <v/>
      </c>
      <c r="AD75" t="str">
        <f t="shared" si="37"/>
        <v/>
      </c>
      <c r="AE75" t="str">
        <f t="shared" si="38"/>
        <v/>
      </c>
      <c r="AF75" s="2" t="str">
        <f t="shared" si="39"/>
        <v/>
      </c>
      <c r="AG75" t="str">
        <f t="shared" si="40"/>
        <v/>
      </c>
      <c r="AH75" t="str">
        <f t="shared" si="41"/>
        <v/>
      </c>
      <c r="AI75" t="str">
        <f t="shared" si="6"/>
        <v/>
      </c>
      <c r="AJ75" s="28" t="str">
        <f t="shared" si="42"/>
        <v/>
      </c>
      <c r="AK75" t="str">
        <f t="shared" si="43"/>
        <v/>
      </c>
      <c r="AL75" t="str">
        <f t="shared" si="44"/>
        <v/>
      </c>
      <c r="AM75" t="str">
        <f t="shared" si="7"/>
        <v/>
      </c>
      <c r="AN75" t="str">
        <f t="shared" si="8"/>
        <v/>
      </c>
      <c r="AO75" t="str">
        <f t="shared" si="9"/>
        <v/>
      </c>
      <c r="AP75" t="str">
        <f>IF(AN75="","",IF(I75=0,IF(AO75=1,VLOOKUP(F75,Tables!A$1:C$18,2,FALSE),VLOOKUP(F75,Tables!A$1:C$18,3,FALSE)),IF(I75=1, IF(AO75=1,VLOOKUP(F75,Tables!H$1:J$95,2,FALSE),VLOOKUP(F75,Tables!H$1:J$95,3,FALSE)),IF(AO75=1,VLOOKUP(F75,Tables!Q$1:S$137,2,FALSE),VLOOKUP(F75,Tables!Q$1:S$137,3,FALSE)))))</f>
        <v/>
      </c>
      <c r="AQ75" t="str">
        <f t="shared" si="45"/>
        <v/>
      </c>
      <c r="AR75" t="str">
        <f t="shared" si="10"/>
        <v/>
      </c>
      <c r="AS75" t="str">
        <f t="shared" si="11"/>
        <v/>
      </c>
      <c r="AT75" t="str">
        <f t="shared" si="54"/>
        <v/>
      </c>
      <c r="AU75" t="str">
        <f t="shared" si="13"/>
        <v/>
      </c>
      <c r="AV75" t="str">
        <f t="shared" si="14"/>
        <v/>
      </c>
      <c r="AW75" t="str">
        <f t="shared" si="46"/>
        <v/>
      </c>
      <c r="AX75" t="str">
        <f t="shared" si="47"/>
        <v/>
      </c>
      <c r="AY75" t="str">
        <f t="shared" si="48"/>
        <v/>
      </c>
      <c r="BA75" t="str">
        <f t="shared" si="15"/>
        <v/>
      </c>
      <c r="BB75" t="str">
        <f t="shared" si="16"/>
        <v/>
      </c>
      <c r="BC75" t="str">
        <f t="shared" si="17"/>
        <v/>
      </c>
      <c r="BD75" t="str">
        <f t="shared" si="52"/>
        <v/>
      </c>
      <c r="BE75" t="str">
        <f t="shared" si="49"/>
        <v/>
      </c>
      <c r="BF75" t="str">
        <f t="shared" si="50"/>
        <v/>
      </c>
    </row>
    <row r="76" spans="1:58" ht="15.75" x14ac:dyDescent="0.3">
      <c r="A76" t="str">
        <f t="shared" si="19"/>
        <v/>
      </c>
      <c r="B76" t="str">
        <f t="shared" si="20"/>
        <v/>
      </c>
      <c r="C76" t="str">
        <f t="shared" si="21"/>
        <v/>
      </c>
      <c r="D76" t="str">
        <f t="shared" si="22"/>
        <v/>
      </c>
      <c r="E76" t="str">
        <f t="shared" si="23"/>
        <v/>
      </c>
      <c r="F76" t="str">
        <f t="shared" si="24"/>
        <v/>
      </c>
      <c r="G76" t="str">
        <f t="shared" si="25"/>
        <v/>
      </c>
      <c r="H76" t="str">
        <f t="shared" si="0"/>
        <v/>
      </c>
      <c r="I76" t="str">
        <f t="shared" si="1"/>
        <v/>
      </c>
      <c r="J76" t="str">
        <f t="shared" si="2"/>
        <v/>
      </c>
      <c r="K76" t="str">
        <f>IF(A76="","",IF(OR(I76=1,I76="S"),IF(VLOOKUP(J76,Tables!E$1:F$50,2,FALSE)=1,IF(MOD(BE76,2)=1,1,2),IF(MOD(BE76,2)=1,2,1)),IF(MOD(BE76,2)=1,1,2)))</f>
        <v/>
      </c>
      <c r="L76" t="str">
        <f t="shared" si="55"/>
        <v/>
      </c>
      <c r="M76" s="1" t="str">
        <f t="shared" si="4"/>
        <v/>
      </c>
      <c r="N76" s="39"/>
      <c r="O76" s="39"/>
      <c r="P76" s="39"/>
      <c r="Q76" s="4" t="str">
        <f t="shared" si="5"/>
        <v/>
      </c>
      <c r="R76" s="4" t="str">
        <f t="shared" si="26"/>
        <v/>
      </c>
      <c r="S76" s="4" t="str">
        <f t="shared" si="27"/>
        <v/>
      </c>
      <c r="T76" s="4" t="str">
        <f t="shared" si="51"/>
        <v/>
      </c>
      <c r="U76" s="4" t="str">
        <f t="shared" si="28"/>
        <v/>
      </c>
      <c r="V76" s="4" t="str">
        <f t="shared" si="29"/>
        <v/>
      </c>
      <c r="W76" t="str">
        <f t="shared" si="30"/>
        <v/>
      </c>
      <c r="X76" t="str">
        <f t="shared" si="31"/>
        <v/>
      </c>
      <c r="Y76" t="str">
        <f t="shared" si="32"/>
        <v/>
      </c>
      <c r="Z76" t="str">
        <f t="shared" si="33"/>
        <v/>
      </c>
      <c r="AA76" s="4" t="str">
        <f t="shared" si="34"/>
        <v/>
      </c>
      <c r="AB76" s="4" t="str">
        <f t="shared" si="35"/>
        <v/>
      </c>
      <c r="AC76" s="5" t="str">
        <f t="shared" si="36"/>
        <v/>
      </c>
      <c r="AD76" t="str">
        <f t="shared" si="37"/>
        <v/>
      </c>
      <c r="AE76" t="str">
        <f t="shared" si="38"/>
        <v/>
      </c>
      <c r="AF76" s="2" t="str">
        <f t="shared" si="39"/>
        <v/>
      </c>
      <c r="AG76" t="str">
        <f t="shared" si="40"/>
        <v/>
      </c>
      <c r="AH76" t="str">
        <f t="shared" si="41"/>
        <v/>
      </c>
      <c r="AI76" t="str">
        <f t="shared" si="6"/>
        <v/>
      </c>
      <c r="AJ76" s="28" t="str">
        <f t="shared" si="42"/>
        <v/>
      </c>
      <c r="AK76" t="str">
        <f t="shared" si="43"/>
        <v/>
      </c>
      <c r="AL76" t="str">
        <f t="shared" si="44"/>
        <v/>
      </c>
      <c r="AM76" t="str">
        <f t="shared" si="7"/>
        <v/>
      </c>
      <c r="AN76" t="str">
        <f t="shared" si="8"/>
        <v/>
      </c>
      <c r="AO76" t="str">
        <f t="shared" si="9"/>
        <v/>
      </c>
      <c r="AP76" t="str">
        <f>IF(AN76="","",IF(I76=0,IF(AO76=1,VLOOKUP(F76,Tables!A$1:C$18,2,FALSE),VLOOKUP(F76,Tables!A$1:C$18,3,FALSE)),IF(I76=1, IF(AO76=1,VLOOKUP(F76,Tables!H$1:J$95,2,FALSE),VLOOKUP(F76,Tables!H$1:J$95,3,FALSE)),IF(AO76=1,VLOOKUP(F76,Tables!Q$1:S$137,2,FALSE),VLOOKUP(F76,Tables!Q$1:S$137,3,FALSE)))))</f>
        <v/>
      </c>
      <c r="AQ76" t="str">
        <f t="shared" si="45"/>
        <v/>
      </c>
      <c r="AR76" t="str">
        <f t="shared" si="10"/>
        <v/>
      </c>
      <c r="AS76" t="str">
        <f t="shared" si="11"/>
        <v/>
      </c>
      <c r="AT76" t="str">
        <f t="shared" si="54"/>
        <v/>
      </c>
      <c r="AU76" t="str">
        <f t="shared" si="13"/>
        <v/>
      </c>
      <c r="AV76" t="str">
        <f t="shared" si="14"/>
        <v/>
      </c>
      <c r="AW76" t="str">
        <f t="shared" si="46"/>
        <v/>
      </c>
      <c r="AX76" t="str">
        <f t="shared" si="47"/>
        <v/>
      </c>
      <c r="AY76" t="str">
        <f t="shared" si="48"/>
        <v/>
      </c>
      <c r="BA76" t="str">
        <f t="shared" si="15"/>
        <v/>
      </c>
      <c r="BB76" t="str">
        <f t="shared" si="16"/>
        <v/>
      </c>
      <c r="BC76" t="str">
        <f t="shared" si="17"/>
        <v/>
      </c>
      <c r="BD76" t="str">
        <f t="shared" si="52"/>
        <v/>
      </c>
      <c r="BE76" t="str">
        <f t="shared" si="49"/>
        <v/>
      </c>
      <c r="BF76" t="str">
        <f t="shared" si="50"/>
        <v/>
      </c>
    </row>
    <row r="77" spans="1:58" ht="15.75" x14ac:dyDescent="0.3">
      <c r="A77" t="str">
        <f t="shared" si="19"/>
        <v/>
      </c>
      <c r="B77" t="str">
        <f t="shared" si="20"/>
        <v/>
      </c>
      <c r="C77" t="str">
        <f t="shared" si="21"/>
        <v/>
      </c>
      <c r="D77" t="str">
        <f t="shared" si="22"/>
        <v/>
      </c>
      <c r="E77" t="str">
        <f t="shared" si="23"/>
        <v/>
      </c>
      <c r="F77" t="str">
        <f t="shared" si="24"/>
        <v/>
      </c>
      <c r="G77" t="str">
        <f t="shared" si="25"/>
        <v/>
      </c>
      <c r="H77" t="str">
        <f t="shared" si="0"/>
        <v/>
      </c>
      <c r="I77" t="str">
        <f t="shared" si="1"/>
        <v/>
      </c>
      <c r="J77" t="str">
        <f t="shared" si="2"/>
        <v/>
      </c>
      <c r="K77" t="str">
        <f>IF(A77="","",IF(OR(I77=1,I77="S"),IF(VLOOKUP(J77,Tables!E$1:F$50,2,FALSE)=1,IF(MOD(BE77,2)=1,1,2),IF(MOD(BE77,2)=1,2,1)),IF(MOD(BE77,2)=1,1,2)))</f>
        <v/>
      </c>
      <c r="L77" t="str">
        <f t="shared" si="55"/>
        <v/>
      </c>
      <c r="M77" s="1" t="str">
        <f t="shared" si="4"/>
        <v/>
      </c>
      <c r="N77" s="39"/>
      <c r="O77" s="39"/>
      <c r="P77" s="39"/>
      <c r="Q77" s="4" t="str">
        <f t="shared" si="5"/>
        <v/>
      </c>
      <c r="R77" s="4" t="str">
        <f t="shared" si="26"/>
        <v/>
      </c>
      <c r="S77" s="4" t="str">
        <f t="shared" si="27"/>
        <v/>
      </c>
      <c r="T77" s="4" t="str">
        <f t="shared" si="51"/>
        <v/>
      </c>
      <c r="U77" s="4" t="str">
        <f t="shared" si="28"/>
        <v/>
      </c>
      <c r="V77" s="4" t="str">
        <f t="shared" si="29"/>
        <v/>
      </c>
      <c r="W77" t="str">
        <f t="shared" si="30"/>
        <v/>
      </c>
      <c r="X77" t="str">
        <f t="shared" si="31"/>
        <v/>
      </c>
      <c r="Y77" t="str">
        <f t="shared" si="32"/>
        <v/>
      </c>
      <c r="Z77" t="str">
        <f t="shared" si="33"/>
        <v/>
      </c>
      <c r="AA77" s="4" t="str">
        <f t="shared" si="34"/>
        <v/>
      </c>
      <c r="AB77" s="4" t="str">
        <f t="shared" si="35"/>
        <v/>
      </c>
      <c r="AC77" s="5" t="str">
        <f t="shared" si="36"/>
        <v/>
      </c>
      <c r="AD77" t="str">
        <f t="shared" si="37"/>
        <v/>
      </c>
      <c r="AE77" t="str">
        <f t="shared" si="38"/>
        <v/>
      </c>
      <c r="AF77" s="2" t="str">
        <f t="shared" si="39"/>
        <v/>
      </c>
      <c r="AG77" t="str">
        <f t="shared" si="40"/>
        <v/>
      </c>
      <c r="AH77" t="str">
        <f t="shared" si="41"/>
        <v/>
      </c>
      <c r="AI77" t="str">
        <f t="shared" si="6"/>
        <v/>
      </c>
      <c r="AJ77" s="28" t="str">
        <f t="shared" si="42"/>
        <v/>
      </c>
      <c r="AK77" t="str">
        <f t="shared" si="43"/>
        <v/>
      </c>
      <c r="AL77" t="str">
        <f t="shared" si="44"/>
        <v/>
      </c>
      <c r="AM77" t="str">
        <f t="shared" si="7"/>
        <v/>
      </c>
      <c r="AN77" t="str">
        <f t="shared" si="8"/>
        <v/>
      </c>
      <c r="AO77" t="str">
        <f t="shared" si="9"/>
        <v/>
      </c>
      <c r="AP77" t="str">
        <f>IF(AN77="","",IF(I77=0,IF(AO77=1,VLOOKUP(F77,Tables!A$1:C$18,2,FALSE),VLOOKUP(F77,Tables!A$1:C$18,3,FALSE)),IF(I77=1, IF(AO77=1,VLOOKUP(F77,Tables!H$1:J$95,2,FALSE),VLOOKUP(F77,Tables!H$1:J$95,3,FALSE)),IF(AO77=1,VLOOKUP(F77,Tables!Q$1:S$137,2,FALSE),VLOOKUP(F77,Tables!Q$1:S$137,3,FALSE)))))</f>
        <v/>
      </c>
      <c r="AQ77" t="str">
        <f t="shared" si="45"/>
        <v/>
      </c>
      <c r="AR77" t="str">
        <f t="shared" si="10"/>
        <v/>
      </c>
      <c r="AS77" t="str">
        <f t="shared" si="11"/>
        <v/>
      </c>
      <c r="AT77" t="str">
        <f t="shared" si="54"/>
        <v/>
      </c>
      <c r="AU77" t="str">
        <f t="shared" si="13"/>
        <v/>
      </c>
      <c r="AV77" t="str">
        <f t="shared" si="14"/>
        <v/>
      </c>
      <c r="AW77" t="str">
        <f t="shared" si="46"/>
        <v/>
      </c>
      <c r="AX77" t="str">
        <f t="shared" si="47"/>
        <v/>
      </c>
      <c r="AY77" t="str">
        <f t="shared" si="48"/>
        <v/>
      </c>
      <c r="BA77" t="str">
        <f t="shared" si="15"/>
        <v/>
      </c>
      <c r="BB77" t="str">
        <f t="shared" si="16"/>
        <v/>
      </c>
      <c r="BC77" t="str">
        <f t="shared" si="17"/>
        <v/>
      </c>
      <c r="BD77" t="str">
        <f t="shared" si="52"/>
        <v/>
      </c>
      <c r="BE77" t="str">
        <f t="shared" si="49"/>
        <v/>
      </c>
      <c r="BF77" t="str">
        <f t="shared" si="50"/>
        <v/>
      </c>
    </row>
    <row r="78" spans="1:58" ht="15.75" x14ac:dyDescent="0.3">
      <c r="A78" t="str">
        <f t="shared" si="19"/>
        <v/>
      </c>
      <c r="B78" t="str">
        <f t="shared" si="20"/>
        <v/>
      </c>
      <c r="C78" t="str">
        <f t="shared" si="21"/>
        <v/>
      </c>
      <c r="D78" t="str">
        <f t="shared" si="22"/>
        <v/>
      </c>
      <c r="E78" t="str">
        <f t="shared" si="23"/>
        <v/>
      </c>
      <c r="F78" t="str">
        <f t="shared" si="24"/>
        <v/>
      </c>
      <c r="G78" t="str">
        <f t="shared" si="25"/>
        <v/>
      </c>
      <c r="H78" t="str">
        <f t="shared" si="0"/>
        <v/>
      </c>
      <c r="I78" t="str">
        <f t="shared" si="1"/>
        <v/>
      </c>
      <c r="J78" t="str">
        <f t="shared" si="2"/>
        <v/>
      </c>
      <c r="K78" t="str">
        <f>IF(A78="","",IF(OR(I78=1,I78="S"),IF(VLOOKUP(J78,Tables!E$1:F$50,2,FALSE)=1,IF(MOD(BE78,2)=1,1,2),IF(MOD(BE78,2)=1,2,1)),IF(MOD(BE78,2)=1,1,2)))</f>
        <v/>
      </c>
      <c r="L78" t="str">
        <f t="shared" si="55"/>
        <v/>
      </c>
      <c r="M78" s="1" t="str">
        <f t="shared" si="4"/>
        <v/>
      </c>
      <c r="N78" s="39"/>
      <c r="O78" s="39"/>
      <c r="P78" s="39"/>
      <c r="Q78" s="4" t="str">
        <f t="shared" si="5"/>
        <v/>
      </c>
      <c r="R78" s="4" t="str">
        <f t="shared" si="26"/>
        <v/>
      </c>
      <c r="S78" s="4" t="str">
        <f t="shared" si="27"/>
        <v/>
      </c>
      <c r="T78" s="4" t="str">
        <f t="shared" si="51"/>
        <v/>
      </c>
      <c r="U78" s="4" t="str">
        <f t="shared" si="28"/>
        <v/>
      </c>
      <c r="V78" s="4" t="str">
        <f t="shared" si="29"/>
        <v/>
      </c>
      <c r="W78" t="str">
        <f t="shared" si="30"/>
        <v/>
      </c>
      <c r="X78" t="str">
        <f t="shared" si="31"/>
        <v/>
      </c>
      <c r="Y78" t="str">
        <f t="shared" si="32"/>
        <v/>
      </c>
      <c r="Z78" t="str">
        <f t="shared" si="33"/>
        <v/>
      </c>
      <c r="AA78" s="4" t="str">
        <f t="shared" si="34"/>
        <v/>
      </c>
      <c r="AB78" s="4" t="str">
        <f t="shared" si="35"/>
        <v/>
      </c>
      <c r="AC78" s="5" t="str">
        <f t="shared" si="36"/>
        <v/>
      </c>
      <c r="AD78" t="str">
        <f t="shared" si="37"/>
        <v/>
      </c>
      <c r="AE78" t="str">
        <f t="shared" si="38"/>
        <v/>
      </c>
      <c r="AF78" s="2" t="str">
        <f t="shared" si="39"/>
        <v/>
      </c>
      <c r="AG78" t="str">
        <f t="shared" si="40"/>
        <v/>
      </c>
      <c r="AH78" t="str">
        <f t="shared" si="41"/>
        <v/>
      </c>
      <c r="AI78" t="str">
        <f t="shared" si="6"/>
        <v/>
      </c>
      <c r="AJ78" s="28" t="str">
        <f t="shared" si="42"/>
        <v/>
      </c>
      <c r="AK78" t="str">
        <f t="shared" si="43"/>
        <v/>
      </c>
      <c r="AL78" t="str">
        <f t="shared" si="44"/>
        <v/>
      </c>
      <c r="AM78" t="str">
        <f t="shared" si="7"/>
        <v/>
      </c>
      <c r="AN78" t="str">
        <f t="shared" si="8"/>
        <v/>
      </c>
      <c r="AO78" t="str">
        <f t="shared" si="9"/>
        <v/>
      </c>
      <c r="AP78" t="str">
        <f>IF(AN78="","",IF(I78=0,IF(AO78=1,VLOOKUP(F78,Tables!A$1:C$18,2,FALSE),VLOOKUP(F78,Tables!A$1:C$18,3,FALSE)),IF(I78=1, IF(AO78=1,VLOOKUP(F78,Tables!H$1:J$95,2,FALSE),VLOOKUP(F78,Tables!H$1:J$95,3,FALSE)),IF(AO78=1,VLOOKUP(F78,Tables!Q$1:S$137,2,FALSE),VLOOKUP(F78,Tables!Q$1:S$137,3,FALSE)))))</f>
        <v/>
      </c>
      <c r="AQ78" t="str">
        <f t="shared" si="45"/>
        <v/>
      </c>
      <c r="AR78" t="str">
        <f t="shared" si="10"/>
        <v/>
      </c>
      <c r="AS78" t="str">
        <f t="shared" si="11"/>
        <v/>
      </c>
      <c r="AT78" t="str">
        <f t="shared" si="54"/>
        <v/>
      </c>
      <c r="AU78" t="str">
        <f t="shared" si="13"/>
        <v/>
      </c>
      <c r="AV78" t="str">
        <f t="shared" si="14"/>
        <v/>
      </c>
      <c r="AW78" t="str">
        <f t="shared" si="46"/>
        <v/>
      </c>
      <c r="AX78" t="str">
        <f t="shared" si="47"/>
        <v/>
      </c>
      <c r="AY78" t="str">
        <f t="shared" si="48"/>
        <v/>
      </c>
      <c r="BA78" t="str">
        <f t="shared" si="15"/>
        <v/>
      </c>
      <c r="BB78" t="str">
        <f t="shared" si="16"/>
        <v/>
      </c>
      <c r="BC78" t="str">
        <f t="shared" si="17"/>
        <v/>
      </c>
      <c r="BD78" t="str">
        <f t="shared" si="52"/>
        <v/>
      </c>
      <c r="BE78" t="str">
        <f t="shared" si="49"/>
        <v/>
      </c>
      <c r="BF78" t="str">
        <f t="shared" si="50"/>
        <v/>
      </c>
    </row>
    <row r="79" spans="1:58" ht="15.75" x14ac:dyDescent="0.3">
      <c r="A79" t="str">
        <f t="shared" si="19"/>
        <v/>
      </c>
      <c r="B79" t="str">
        <f t="shared" si="20"/>
        <v/>
      </c>
      <c r="C79" t="str">
        <f t="shared" si="21"/>
        <v/>
      </c>
      <c r="D79" t="str">
        <f t="shared" si="22"/>
        <v/>
      </c>
      <c r="E79" t="str">
        <f t="shared" si="23"/>
        <v/>
      </c>
      <c r="F79" t="str">
        <f t="shared" si="24"/>
        <v/>
      </c>
      <c r="G79" t="str">
        <f t="shared" si="25"/>
        <v/>
      </c>
      <c r="H79" t="str">
        <f t="shared" si="0"/>
        <v/>
      </c>
      <c r="I79" t="str">
        <f t="shared" si="1"/>
        <v/>
      </c>
      <c r="J79" t="str">
        <f t="shared" si="2"/>
        <v/>
      </c>
      <c r="K79" t="str">
        <f>IF(A79="","",IF(OR(I79=1,I79="S"),IF(VLOOKUP(J79,Tables!E$1:F$50,2,FALSE)=1,IF(MOD(BE79,2)=1,1,2),IF(MOD(BE79,2)=1,2,1)),IF(MOD(BE79,2)=1,1,2)))</f>
        <v/>
      </c>
      <c r="L79" t="str">
        <f t="shared" si="55"/>
        <v/>
      </c>
      <c r="M79" s="1" t="str">
        <f t="shared" si="4"/>
        <v/>
      </c>
      <c r="N79" s="39"/>
      <c r="O79" s="39"/>
      <c r="P79" s="39"/>
      <c r="Q79" s="4" t="str">
        <f t="shared" si="5"/>
        <v/>
      </c>
      <c r="R79" s="4" t="str">
        <f t="shared" si="26"/>
        <v/>
      </c>
      <c r="S79" s="4" t="str">
        <f t="shared" si="27"/>
        <v/>
      </c>
      <c r="T79" s="4" t="str">
        <f t="shared" si="51"/>
        <v/>
      </c>
      <c r="U79" s="4" t="str">
        <f t="shared" si="28"/>
        <v/>
      </c>
      <c r="V79" s="4" t="str">
        <f t="shared" si="29"/>
        <v/>
      </c>
      <c r="W79" t="str">
        <f t="shared" si="30"/>
        <v/>
      </c>
      <c r="X79" t="str">
        <f t="shared" si="31"/>
        <v/>
      </c>
      <c r="Y79" t="str">
        <f t="shared" si="32"/>
        <v/>
      </c>
      <c r="Z79" t="str">
        <f t="shared" si="33"/>
        <v/>
      </c>
      <c r="AA79" s="4" t="str">
        <f t="shared" si="34"/>
        <v/>
      </c>
      <c r="AB79" s="4" t="str">
        <f t="shared" si="35"/>
        <v/>
      </c>
      <c r="AC79" s="5" t="str">
        <f t="shared" si="36"/>
        <v/>
      </c>
      <c r="AD79" t="str">
        <f t="shared" si="37"/>
        <v/>
      </c>
      <c r="AE79" t="str">
        <f t="shared" si="38"/>
        <v/>
      </c>
      <c r="AF79" s="2" t="str">
        <f t="shared" si="39"/>
        <v/>
      </c>
      <c r="AG79" t="str">
        <f t="shared" si="40"/>
        <v/>
      </c>
      <c r="AH79" t="str">
        <f t="shared" si="41"/>
        <v/>
      </c>
      <c r="AI79" t="str">
        <f t="shared" si="6"/>
        <v/>
      </c>
      <c r="AJ79" s="28" t="str">
        <f t="shared" si="42"/>
        <v/>
      </c>
      <c r="AK79" t="str">
        <f t="shared" si="43"/>
        <v/>
      </c>
      <c r="AL79" t="str">
        <f t="shared" si="44"/>
        <v/>
      </c>
      <c r="AM79" t="str">
        <f t="shared" si="7"/>
        <v/>
      </c>
      <c r="AN79" t="str">
        <f t="shared" si="8"/>
        <v/>
      </c>
      <c r="AO79" t="str">
        <f t="shared" si="9"/>
        <v/>
      </c>
      <c r="AP79" t="str">
        <f>IF(AN79="","",IF(I79=0,IF(AO79=1,VLOOKUP(F79,Tables!A$1:C$18,2,FALSE),VLOOKUP(F79,Tables!A$1:C$18,3,FALSE)),IF(I79=1, IF(AO79=1,VLOOKUP(F79,Tables!H$1:J$95,2,FALSE),VLOOKUP(F79,Tables!H$1:J$95,3,FALSE)),IF(AO79=1,VLOOKUP(F79,Tables!Q$1:S$137,2,FALSE),VLOOKUP(F79,Tables!Q$1:S$137,3,FALSE)))))</f>
        <v/>
      </c>
      <c r="AQ79" t="str">
        <f t="shared" si="45"/>
        <v/>
      </c>
      <c r="AR79" t="str">
        <f t="shared" si="10"/>
        <v/>
      </c>
      <c r="AS79" t="str">
        <f t="shared" si="11"/>
        <v/>
      </c>
      <c r="AT79" t="str">
        <f t="shared" si="54"/>
        <v/>
      </c>
      <c r="AU79" t="str">
        <f t="shared" si="13"/>
        <v/>
      </c>
      <c r="AV79" t="str">
        <f t="shared" si="14"/>
        <v/>
      </c>
      <c r="AW79" t="str">
        <f t="shared" si="46"/>
        <v/>
      </c>
      <c r="AX79" t="str">
        <f t="shared" si="47"/>
        <v/>
      </c>
      <c r="AY79" t="str">
        <f t="shared" si="48"/>
        <v/>
      </c>
      <c r="BA79" t="str">
        <f t="shared" si="15"/>
        <v/>
      </c>
      <c r="BB79" t="str">
        <f t="shared" si="16"/>
        <v/>
      </c>
      <c r="BC79" t="str">
        <f t="shared" si="17"/>
        <v/>
      </c>
      <c r="BD79" t="str">
        <f t="shared" si="52"/>
        <v/>
      </c>
      <c r="BE79" t="str">
        <f t="shared" si="49"/>
        <v/>
      </c>
      <c r="BF79" t="str">
        <f t="shared" si="50"/>
        <v/>
      </c>
    </row>
    <row r="80" spans="1:58" ht="15.75" x14ac:dyDescent="0.3">
      <c r="A80" t="str">
        <f t="shared" si="19"/>
        <v/>
      </c>
      <c r="B80" t="str">
        <f t="shared" si="20"/>
        <v/>
      </c>
      <c r="C80" t="str">
        <f t="shared" si="21"/>
        <v/>
      </c>
      <c r="D80" t="str">
        <f t="shared" si="22"/>
        <v/>
      </c>
      <c r="E80" t="str">
        <f t="shared" si="23"/>
        <v/>
      </c>
      <c r="F80" t="str">
        <f t="shared" si="24"/>
        <v/>
      </c>
      <c r="G80" t="str">
        <f t="shared" si="25"/>
        <v/>
      </c>
      <c r="H80" t="str">
        <f t="shared" si="0"/>
        <v/>
      </c>
      <c r="I80" t="str">
        <f t="shared" si="1"/>
        <v/>
      </c>
      <c r="J80" t="str">
        <f t="shared" si="2"/>
        <v/>
      </c>
      <c r="K80" t="str">
        <f>IF(A80="","",IF(OR(I80=1,I80="S"),IF(VLOOKUP(J80,Tables!E$1:F$50,2,FALSE)=1,IF(MOD(BE80,2)=1,1,2),IF(MOD(BE80,2)=1,2,1)),IF(MOD(BE80,2)=1,1,2)))</f>
        <v/>
      </c>
      <c r="L80" t="str">
        <f t="shared" si="55"/>
        <v/>
      </c>
      <c r="M80" s="1" t="str">
        <f t="shared" si="4"/>
        <v/>
      </c>
      <c r="N80" s="39"/>
      <c r="O80" s="39"/>
      <c r="P80" s="39"/>
      <c r="Q80" s="4" t="str">
        <f t="shared" si="5"/>
        <v/>
      </c>
      <c r="R80" s="4" t="str">
        <f t="shared" si="26"/>
        <v/>
      </c>
      <c r="S80" s="4" t="str">
        <f t="shared" si="27"/>
        <v/>
      </c>
      <c r="T80" s="4" t="str">
        <f t="shared" si="51"/>
        <v/>
      </c>
      <c r="U80" s="4" t="str">
        <f t="shared" si="28"/>
        <v/>
      </c>
      <c r="V80" s="4" t="str">
        <f t="shared" si="29"/>
        <v/>
      </c>
      <c r="W80" t="str">
        <f t="shared" si="30"/>
        <v/>
      </c>
      <c r="X80" t="str">
        <f t="shared" si="31"/>
        <v/>
      </c>
      <c r="Y80" t="str">
        <f t="shared" si="32"/>
        <v/>
      </c>
      <c r="Z80" t="str">
        <f t="shared" si="33"/>
        <v/>
      </c>
      <c r="AA80" s="4" t="str">
        <f t="shared" si="34"/>
        <v/>
      </c>
      <c r="AB80" s="4" t="str">
        <f t="shared" si="35"/>
        <v/>
      </c>
      <c r="AC80" s="5" t="str">
        <f t="shared" si="36"/>
        <v/>
      </c>
      <c r="AD80" t="str">
        <f t="shared" si="37"/>
        <v/>
      </c>
      <c r="AE80" t="str">
        <f t="shared" si="38"/>
        <v/>
      </c>
      <c r="AF80" s="2" t="str">
        <f t="shared" si="39"/>
        <v/>
      </c>
      <c r="AG80" t="str">
        <f t="shared" si="40"/>
        <v/>
      </c>
      <c r="AH80" t="str">
        <f t="shared" si="41"/>
        <v/>
      </c>
      <c r="AI80" t="str">
        <f t="shared" si="6"/>
        <v/>
      </c>
      <c r="AJ80" s="28" t="str">
        <f t="shared" si="42"/>
        <v/>
      </c>
      <c r="AK80" t="str">
        <f t="shared" si="43"/>
        <v/>
      </c>
      <c r="AL80" t="str">
        <f t="shared" si="44"/>
        <v/>
      </c>
      <c r="AM80" t="str">
        <f t="shared" si="7"/>
        <v/>
      </c>
      <c r="AN80" t="str">
        <f t="shared" si="8"/>
        <v/>
      </c>
      <c r="AO80" t="str">
        <f t="shared" si="9"/>
        <v/>
      </c>
      <c r="AP80" t="str">
        <f>IF(AN80="","",IF(I80=0,IF(AO80=1,VLOOKUP(F80,Tables!A$1:C$18,2,FALSE),VLOOKUP(F80,Tables!A$1:C$18,3,FALSE)),IF(I80=1, IF(AO80=1,VLOOKUP(F80,Tables!H$1:J$95,2,FALSE),VLOOKUP(F80,Tables!H$1:J$95,3,FALSE)),IF(AO80=1,VLOOKUP(F80,Tables!Q$1:S$137,2,FALSE),VLOOKUP(F80,Tables!Q$1:S$137,3,FALSE)))))</f>
        <v/>
      </c>
      <c r="AQ80" t="str">
        <f t="shared" si="45"/>
        <v/>
      </c>
      <c r="AR80" t="str">
        <f t="shared" si="10"/>
        <v/>
      </c>
      <c r="AS80" t="str">
        <f t="shared" si="11"/>
        <v/>
      </c>
      <c r="AT80" t="str">
        <f t="shared" si="54"/>
        <v/>
      </c>
      <c r="AU80" t="str">
        <f t="shared" si="13"/>
        <v/>
      </c>
      <c r="AV80" t="str">
        <f t="shared" si="14"/>
        <v/>
      </c>
      <c r="AW80" t="str">
        <f t="shared" si="46"/>
        <v/>
      </c>
      <c r="AX80" t="str">
        <f t="shared" si="47"/>
        <v/>
      </c>
      <c r="AY80" t="str">
        <f t="shared" si="48"/>
        <v/>
      </c>
      <c r="BA80" t="str">
        <f t="shared" si="15"/>
        <v/>
      </c>
      <c r="BB80" t="str">
        <f t="shared" si="16"/>
        <v/>
      </c>
      <c r="BC80" t="str">
        <f t="shared" si="17"/>
        <v/>
      </c>
      <c r="BD80" t="str">
        <f t="shared" si="52"/>
        <v/>
      </c>
      <c r="BE80" t="str">
        <f t="shared" si="49"/>
        <v/>
      </c>
      <c r="BF80" t="str">
        <f t="shared" si="50"/>
        <v/>
      </c>
    </row>
    <row r="81" spans="1:58" ht="15.75" x14ac:dyDescent="0.3">
      <c r="A81" t="str">
        <f t="shared" si="19"/>
        <v/>
      </c>
      <c r="B81" t="str">
        <f t="shared" si="20"/>
        <v/>
      </c>
      <c r="C81" t="str">
        <f t="shared" si="21"/>
        <v/>
      </c>
      <c r="D81" t="str">
        <f t="shared" si="22"/>
        <v/>
      </c>
      <c r="E81" t="str">
        <f t="shared" si="23"/>
        <v/>
      </c>
      <c r="F81" t="str">
        <f t="shared" si="24"/>
        <v/>
      </c>
      <c r="G81" t="str">
        <f t="shared" si="25"/>
        <v/>
      </c>
      <c r="H81" t="str">
        <f t="shared" si="0"/>
        <v/>
      </c>
      <c r="I81" t="str">
        <f t="shared" si="1"/>
        <v/>
      </c>
      <c r="J81" t="str">
        <f t="shared" si="2"/>
        <v/>
      </c>
      <c r="K81" t="str">
        <f>IF(A81="","",IF(OR(I81=1,I81="S"),IF(VLOOKUP(J81,Tables!E$1:F$50,2,FALSE)=1,IF(MOD(BE81,2)=1,1,2),IF(MOD(BE81,2)=1,2,1)),IF(MOD(BE81,2)=1,1,2)))</f>
        <v/>
      </c>
      <c r="L81" t="str">
        <f t="shared" si="55"/>
        <v/>
      </c>
      <c r="M81" s="1" t="str">
        <f t="shared" si="4"/>
        <v/>
      </c>
      <c r="N81" s="39"/>
      <c r="O81" s="39"/>
      <c r="P81" s="39"/>
      <c r="Q81" s="4" t="str">
        <f t="shared" si="5"/>
        <v/>
      </c>
      <c r="R81" s="4" t="str">
        <f t="shared" si="26"/>
        <v/>
      </c>
      <c r="S81" s="4" t="str">
        <f t="shared" si="27"/>
        <v/>
      </c>
      <c r="T81" s="4" t="str">
        <f t="shared" si="51"/>
        <v/>
      </c>
      <c r="U81" s="4" t="str">
        <f t="shared" si="28"/>
        <v/>
      </c>
      <c r="V81" s="4" t="str">
        <f t="shared" si="29"/>
        <v/>
      </c>
      <c r="W81" t="str">
        <f t="shared" si="30"/>
        <v/>
      </c>
      <c r="X81" t="str">
        <f t="shared" si="31"/>
        <v/>
      </c>
      <c r="Y81" t="str">
        <f t="shared" si="32"/>
        <v/>
      </c>
      <c r="Z81" t="str">
        <f t="shared" si="33"/>
        <v/>
      </c>
      <c r="AA81" s="4" t="str">
        <f t="shared" si="34"/>
        <v/>
      </c>
      <c r="AB81" s="4" t="str">
        <f t="shared" si="35"/>
        <v/>
      </c>
      <c r="AC81" s="5" t="str">
        <f t="shared" si="36"/>
        <v/>
      </c>
      <c r="AD81" t="str">
        <f t="shared" si="37"/>
        <v/>
      </c>
      <c r="AE81" t="str">
        <f t="shared" si="38"/>
        <v/>
      </c>
      <c r="AF81" s="2" t="str">
        <f t="shared" si="39"/>
        <v/>
      </c>
      <c r="AG81" t="str">
        <f t="shared" si="40"/>
        <v/>
      </c>
      <c r="AH81" t="str">
        <f t="shared" si="41"/>
        <v/>
      </c>
      <c r="AI81" t="str">
        <f t="shared" si="6"/>
        <v/>
      </c>
      <c r="AJ81" s="28" t="str">
        <f t="shared" si="42"/>
        <v/>
      </c>
      <c r="AK81" t="str">
        <f t="shared" si="43"/>
        <v/>
      </c>
      <c r="AL81" t="str">
        <f t="shared" si="44"/>
        <v/>
      </c>
      <c r="AM81" t="str">
        <f t="shared" si="7"/>
        <v/>
      </c>
      <c r="AN81" t="str">
        <f t="shared" si="8"/>
        <v/>
      </c>
      <c r="AO81" t="str">
        <f t="shared" si="9"/>
        <v/>
      </c>
      <c r="AP81" t="str">
        <f>IF(AN81="","",IF(I81=0,IF(AO81=1,VLOOKUP(F81,Tables!A$1:C$18,2,FALSE),VLOOKUP(F81,Tables!A$1:C$18,3,FALSE)),IF(I81=1, IF(AO81=1,VLOOKUP(F81,Tables!H$1:J$95,2,FALSE),VLOOKUP(F81,Tables!H$1:J$95,3,FALSE)),IF(AO81=1,VLOOKUP(F81,Tables!Q$1:S$137,2,FALSE),VLOOKUP(F81,Tables!Q$1:S$137,3,FALSE)))))</f>
        <v/>
      </c>
      <c r="AQ81" t="str">
        <f t="shared" si="45"/>
        <v/>
      </c>
      <c r="AR81" t="str">
        <f t="shared" si="10"/>
        <v/>
      </c>
      <c r="AS81" t="str">
        <f t="shared" si="11"/>
        <v/>
      </c>
      <c r="AT81" t="str">
        <f t="shared" si="54"/>
        <v/>
      </c>
      <c r="AU81" t="str">
        <f t="shared" si="13"/>
        <v/>
      </c>
      <c r="AV81" t="str">
        <f t="shared" si="14"/>
        <v/>
      </c>
      <c r="AW81" t="str">
        <f t="shared" si="46"/>
        <v/>
      </c>
      <c r="AX81" t="str">
        <f t="shared" si="47"/>
        <v/>
      </c>
      <c r="AY81" t="str">
        <f t="shared" si="48"/>
        <v/>
      </c>
      <c r="BA81" t="str">
        <f t="shared" si="15"/>
        <v/>
      </c>
      <c r="BB81" t="str">
        <f t="shared" si="16"/>
        <v/>
      </c>
      <c r="BC81" t="str">
        <f t="shared" si="17"/>
        <v/>
      </c>
      <c r="BD81" t="str">
        <f t="shared" si="52"/>
        <v/>
      </c>
      <c r="BE81" t="str">
        <f t="shared" si="49"/>
        <v/>
      </c>
      <c r="BF81" t="str">
        <f t="shared" si="50"/>
        <v/>
      </c>
    </row>
    <row r="82" spans="1:58" ht="15.75" x14ac:dyDescent="0.3">
      <c r="A82" t="str">
        <f t="shared" si="19"/>
        <v/>
      </c>
      <c r="B82" t="str">
        <f t="shared" si="20"/>
        <v/>
      </c>
      <c r="C82" t="str">
        <f t="shared" si="21"/>
        <v/>
      </c>
      <c r="D82" t="str">
        <f t="shared" si="22"/>
        <v/>
      </c>
      <c r="E82" t="str">
        <f t="shared" si="23"/>
        <v/>
      </c>
      <c r="F82" t="str">
        <f t="shared" si="24"/>
        <v/>
      </c>
      <c r="G82" t="str">
        <f t="shared" si="25"/>
        <v/>
      </c>
      <c r="H82" t="str">
        <f t="shared" ref="H82:H145" si="56">IF(A82="","",IF(OR(B$14=1,B$14="S",AND(B$14&lt;&gt;"V",(B82+C82+1)&lt;B$13)),1,0))</f>
        <v/>
      </c>
      <c r="I82" t="str">
        <f t="shared" ref="I82:I145" si="57">IF(A82="","",IF(AND(D82=$I$14,E82=$I$14,H82=1),1,IF(AND(B$14="S",(B82+C82+1)=B$13),"S",0)))</f>
        <v/>
      </c>
      <c r="J82" t="str">
        <f t="shared" ref="J82:J145" si="58">IF(OR(I82=1,I82="S"),IF(F82="0-0",1,J81+1),"")</f>
        <v/>
      </c>
      <c r="K82" t="str">
        <f>IF(A82="","",IF(OR(I82=1,I82="S"),IF(VLOOKUP(J82,Tables!E$1:F$50,2,FALSE)=1,IF(MOD(BE82,2)=1,1,2),IF(MOD(BE82,2)=1,2,1)),IF(MOD(BE82,2)=1,1,2)))</f>
        <v/>
      </c>
      <c r="L82" t="str">
        <f t="shared" si="55"/>
        <v/>
      </c>
      <c r="M82" s="1" t="str">
        <f t="shared" ref="M82:M145" si="59">IF(A82="","",IF(K82=1,I$1,I$2))</f>
        <v/>
      </c>
      <c r="N82" s="39"/>
      <c r="O82" s="39"/>
      <c r="P82" s="39"/>
      <c r="Q82" s="4" t="str">
        <f t="shared" si="5"/>
        <v/>
      </c>
      <c r="R82" s="4" t="str">
        <f t="shared" si="26"/>
        <v/>
      </c>
      <c r="S82" s="4" t="str">
        <f t="shared" si="27"/>
        <v/>
      </c>
      <c r="T82" s="4" t="str">
        <f t="shared" si="51"/>
        <v/>
      </c>
      <c r="U82" s="4" t="str">
        <f t="shared" si="28"/>
        <v/>
      </c>
      <c r="V82" s="4" t="str">
        <f t="shared" si="29"/>
        <v/>
      </c>
      <c r="W82" t="str">
        <f t="shared" si="30"/>
        <v/>
      </c>
      <c r="X82" t="str">
        <f t="shared" si="31"/>
        <v/>
      </c>
      <c r="Y82" t="str">
        <f t="shared" si="32"/>
        <v/>
      </c>
      <c r="Z82" t="str">
        <f t="shared" si="33"/>
        <v/>
      </c>
      <c r="AA82" s="4" t="str">
        <f t="shared" si="34"/>
        <v/>
      </c>
      <c r="AB82" s="4" t="str">
        <f t="shared" si="35"/>
        <v/>
      </c>
      <c r="AC82" s="5" t="str">
        <f t="shared" si="36"/>
        <v/>
      </c>
      <c r="AD82" t="str">
        <f t="shared" si="37"/>
        <v/>
      </c>
      <c r="AE82" t="str">
        <f t="shared" si="38"/>
        <v/>
      </c>
      <c r="AF82" s="2" t="str">
        <f t="shared" si="39"/>
        <v/>
      </c>
      <c r="AG82" t="str">
        <f t="shared" si="40"/>
        <v/>
      </c>
      <c r="AH82" t="str">
        <f t="shared" si="41"/>
        <v/>
      </c>
      <c r="AI82" t="str">
        <f t="shared" ref="AI82:AI145" si="60">IF(N82="","",IF(AND(W82=0,X82=0),TRUE,FALSE))</f>
        <v/>
      </c>
      <c r="AJ82" s="28" t="str">
        <f t="shared" si="42"/>
        <v/>
      </c>
      <c r="AK82" t="str">
        <f t="shared" si="43"/>
        <v/>
      </c>
      <c r="AL82" t="str">
        <f t="shared" si="44"/>
        <v/>
      </c>
      <c r="AM82" t="str">
        <f t="shared" ref="AM82:AM145" si="61">IF(N82="","",LEN(AL82))</f>
        <v/>
      </c>
      <c r="AN82" t="str">
        <f t="shared" ref="AN82:AN145" si="62">IF(OR(N82="P",N82="R"),L82,IF(OR(N82="Q",N82="S"),K82,IF(AND(AC82="",OR(AD82=FALSE,AD82=""),OR(AE82=FALSE,AE82=""),OR(AI82=FALSE,AI82="")),"",IF(OR(AD82=TRUE,AE82=TRUE,AND((MOD(AM82,2)=0),AF82=TRUE),AND((MOD(AM82,2)=1),OR(AG82=TRUE,AH82=TRUE))),K82,L82))))</f>
        <v/>
      </c>
      <c r="AO82" t="str">
        <f t="shared" ref="AO82:AO145" si="63">IF(AN82="","",IF(AN82=K82,1,0))</f>
        <v/>
      </c>
      <c r="AP82" t="str">
        <f>IF(AN82="","",IF(I82=0,IF(AO82=1,VLOOKUP(F82,Tables!A$1:C$18,2,FALSE),VLOOKUP(F82,Tables!A$1:C$18,3,FALSE)),IF(I82=1, IF(AO82=1,VLOOKUP(F82,Tables!H$1:J$95,2,FALSE),VLOOKUP(F82,Tables!H$1:J$95,3,FALSE)),IF(AO82=1,VLOOKUP(F82,Tables!Q$1:S$137,2,FALSE),VLOOKUP(F82,Tables!Q$1:S$137,3,FALSE)))))</f>
        <v/>
      </c>
      <c r="AQ82" t="str">
        <f t="shared" si="45"/>
        <v/>
      </c>
      <c r="AR82" t="str">
        <f t="shared" ref="AR82:AR145" si="64">IF(AN82="","",IF(AQ82=1,D82+1,D82))</f>
        <v/>
      </c>
      <c r="AS82" t="str">
        <f t="shared" ref="AS82:AS145" si="65">IF(AN82="","",IF(AQ82=2,E82+1,E82))</f>
        <v/>
      </c>
      <c r="AT82" t="str">
        <f t="shared" si="54"/>
        <v/>
      </c>
      <c r="AU82" t="str">
        <f t="shared" ref="AU82:AU145" si="66">IF(AN82="","",IF(AT82=1,B82+1,B82))</f>
        <v/>
      </c>
      <c r="AV82" t="str">
        <f t="shared" ref="AV82:AV145" si="67">IF(AN82="","",IF(AT82=2,C82+1,C82))</f>
        <v/>
      </c>
      <c r="AW82" t="str">
        <f t="shared" si="46"/>
        <v/>
      </c>
      <c r="AX82" t="str">
        <f t="shared" si="47"/>
        <v/>
      </c>
      <c r="AY82" t="str">
        <f t="shared" si="48"/>
        <v/>
      </c>
      <c r="BA82" t="str">
        <f t="shared" ref="BA82:BA145" si="68">IF(AA82="","",SUM(B82,C82,1))</f>
        <v/>
      </c>
      <c r="BB82" t="str">
        <f t="shared" ref="BB82:BB145" si="69">IF(AA82="","","SET "&amp;BA82&amp;": "&amp;D82&amp;"-"&amp;E82&amp;", "&amp;F82)</f>
        <v/>
      </c>
      <c r="BC82" t="str">
        <f t="shared" ref="BC82:BC145" si="70">IF(AA82="","",IF(AT82&gt;0,(AU82+AV82),IF(AND(NOT(D83=""),D84=""),AU82+AV82+1,"")))</f>
        <v/>
      </c>
      <c r="BD82" t="str">
        <f t="shared" si="52"/>
        <v/>
      </c>
      <c r="BE82" t="str">
        <f t="shared" si="49"/>
        <v/>
      </c>
      <c r="BF82" t="str">
        <f t="shared" si="50"/>
        <v/>
      </c>
    </row>
    <row r="83" spans="1:58" ht="15.75" x14ac:dyDescent="0.3">
      <c r="A83" t="str">
        <f t="shared" ref="A83:A146" si="71">IF(AN82="","",A82+1)</f>
        <v/>
      </c>
      <c r="B83" t="str">
        <f t="shared" ref="B83:B146" si="72">IF(A83="","",AU82)</f>
        <v/>
      </c>
      <c r="C83" t="str">
        <f t="shared" ref="C83:C146" si="73">IF(A83="","",AV82)</f>
        <v/>
      </c>
      <c r="D83" t="str">
        <f t="shared" ref="D83:D146" si="74">IF(A83="","",IF(AT82=0,AR82,0))</f>
        <v/>
      </c>
      <c r="E83" t="str">
        <f t="shared" ref="E83:E146" si="75">IF(A83="","",IF(AT82=0,AS82,0))</f>
        <v/>
      </c>
      <c r="F83" t="str">
        <f t="shared" ref="F83:F146" si="76">IF(A83="","",IF(AW82=1,AX82,IF(AP82="GM","0-0",AP82)))</f>
        <v/>
      </c>
      <c r="G83" t="str">
        <f t="shared" ref="G83:G146" si="77">IF(BE83="","",BE83&amp;" ("&amp;BF83&amp;")")</f>
        <v/>
      </c>
      <c r="H83" t="str">
        <f t="shared" si="56"/>
        <v/>
      </c>
      <c r="I83" t="str">
        <f t="shared" si="57"/>
        <v/>
      </c>
      <c r="J83" t="str">
        <f t="shared" si="58"/>
        <v/>
      </c>
      <c r="K83" t="str">
        <f>IF(A83="","",IF(OR(I83=1,I83="S"),IF(VLOOKUP(J83,Tables!E$1:F$50,2,FALSE)=1,IF(MOD(BE83,2)=1,1,2),IF(MOD(BE83,2)=1,2,1)),IF(MOD(BE83,2)=1,1,2)))</f>
        <v/>
      </c>
      <c r="L83" t="str">
        <f t="shared" si="55"/>
        <v/>
      </c>
      <c r="M83" s="1" t="str">
        <f t="shared" si="59"/>
        <v/>
      </c>
      <c r="N83" s="39"/>
      <c r="O83" s="39"/>
      <c r="P83" s="39"/>
      <c r="Q83" s="4" t="str">
        <f t="shared" ref="Q83:Q146" si="78">IF(N83="","",SUBSTITUTE(N83, "c", ""))</f>
        <v/>
      </c>
      <c r="R83" s="4" t="str">
        <f t="shared" ref="R83:R146" si="79">SUBSTITUTE(O83, "c", "")</f>
        <v/>
      </c>
      <c r="S83" s="4" t="str">
        <f t="shared" ref="S83:S146" si="80">IF(N83="","",IF(MID(Q83,2,1)="+",1,0))</f>
        <v/>
      </c>
      <c r="T83" s="4" t="str">
        <f t="shared" ref="T83:T146" si="81">IF(O83="","",IF(MID(R83,2,1)="+",1,0))</f>
        <v/>
      </c>
      <c r="U83" s="4" t="str">
        <f t="shared" ref="U83:U146" si="82">IF(N83="","",IF(S83=1,SUBSTITUTE(Q83, "+", "",1),Q83))</f>
        <v/>
      </c>
      <c r="V83" s="4" t="str">
        <f t="shared" ref="V83:V146" si="83">IF(T83=1,SUBSTITUTE(R83, "+", "",1),R83)</f>
        <v/>
      </c>
      <c r="W83" t="str">
        <f t="shared" ref="W83:W146" si="84">IF(N83="","",IF(LEN(N83)=1,0,IF(ISERROR(FIND(MID(U83,2,1),"wdnxge!VPQRS"))=TRUE,1,0)))</f>
        <v/>
      </c>
      <c r="X83" t="str">
        <f t="shared" ref="X83:X146" si="85">IF(O83="","",IF(ISERROR(FIND(MID(V83,2,1),"wdnxge!VPQRS"))=TRUE,1,0))</f>
        <v/>
      </c>
      <c r="Y83" t="str">
        <f t="shared" ref="Y83:Y146" si="86">IF(N83="","",IF(W83=0,0,IF(LEN(U83)&gt;2,1,0)))</f>
        <v/>
      </c>
      <c r="Z83" t="str">
        <f t="shared" ref="Z83:Z146" si="87">IF(N83="","",IF(X83=0,0,IF(LEN(V83)&gt;2,1,0)))</f>
        <v/>
      </c>
      <c r="AA83" s="4" t="str">
        <f t="shared" ref="AA83:AA146" si="88">IF(N83="","",IF(Y83=0,Q83,LEFT(U83,1)))</f>
        <v/>
      </c>
      <c r="AB83" s="4" t="str">
        <f t="shared" ref="AB83:AB146" si="89">IF(N83="","",IF(Z83=0,V83,LEFT(V83,1)))</f>
        <v/>
      </c>
      <c r="AC83" s="5" t="str">
        <f t="shared" ref="AC83:AC146" si="90">IF(N83="","",IF(Y83=1,RIGHT(U83,(LEN(U83)-1)),IF(Z83=1,RIGHT(V83,(LEN(V83)-1)),"")))</f>
        <v/>
      </c>
      <c r="AD83" t="str">
        <f t="shared" ref="AD83:AD146" si="91">IF(AA83="","",OR(IF(ISERR(FIND("*",AA83)),FALSE,TRUE), IF(ISERR(FIND("*",AB83)),FALSE,TRUE)))</f>
        <v/>
      </c>
      <c r="AE83" t="str">
        <f t="shared" ref="AE83:AE146" si="92">IF(AA83="","",OR(IF(ISERR(FIND("#",AA83)),FALSE,TRUE), IF(ISERR(FIND("#",AB83)),FALSE,TRUE)))</f>
        <v/>
      </c>
      <c r="AF83" s="2" t="str">
        <f t="shared" ref="AF83:AF146" si="93">IF(AA83="","",IF(ISERR(FIND("*",AC83)),FALSE,TRUE))</f>
        <v/>
      </c>
      <c r="AG83" t="str">
        <f t="shared" ref="AG83:AG146" si="94">IF(AA83="","",IF(ISERR(FIND("#",AC83)),FALSE,TRUE))</f>
        <v/>
      </c>
      <c r="AH83" t="str">
        <f t="shared" ref="AH83:AH146" si="95">IF(AA83="","",IF(ISERR(FIND("@",AC83)),FALSE,TRUE))</f>
        <v/>
      </c>
      <c r="AI83" t="str">
        <f t="shared" si="60"/>
        <v/>
      </c>
      <c r="AJ83" s="28" t="str">
        <f t="shared" ref="AJ83:AJ146" si="96">SUBSTITUTE(SUBSTITUTE(SUBSTITUTE(SUBSTITUTE(SUBSTITUTE(SUBSTITUTE(SUBSTITUTE(SUBSTITUTE(AC83, "-", ""), "=", ""), "@", ""), "#", ""), "*", ""), ";", ""), "+", ""), "^", "")</f>
        <v/>
      </c>
      <c r="AK83" t="str">
        <f t="shared" ref="AK83:AK146" si="97">SUBSTITUTE(SUBSTITUTE(SUBSTITUTE(SUBSTITUTE(SUBSTITUTE(SUBSTITUTE(AJ83, "d", ""), "w", ""), "x", ""), "e", ""), "n", ""), "!", "")</f>
        <v/>
      </c>
      <c r="AL83" t="str">
        <f t="shared" ref="AL83:AL146" si="98">SUBSTITUTE(SUBSTITUTE(SUBSTITUTE(SUBSTITUTE(SUBSTITUTE(SUBSTITUTE(AK83, "1", ""), "2", ""), "3", ""), "7", ""), "8", ""), "9", "")</f>
        <v/>
      </c>
      <c r="AM83" t="str">
        <f t="shared" si="61"/>
        <v/>
      </c>
      <c r="AN83" t="str">
        <f t="shared" si="62"/>
        <v/>
      </c>
      <c r="AO83" t="str">
        <f t="shared" si="63"/>
        <v/>
      </c>
      <c r="AP83" t="str">
        <f>IF(AN83="","",IF(I83=0,IF(AO83=1,VLOOKUP(F83,Tables!A$1:C$18,2,FALSE),VLOOKUP(F83,Tables!A$1:C$18,3,FALSE)),IF(I83=1, IF(AO83=1,VLOOKUP(F83,Tables!H$1:J$95,2,FALSE),VLOOKUP(F83,Tables!H$1:J$95,3,FALSE)),IF(AO83=1,VLOOKUP(F83,Tables!Q$1:S$137,2,FALSE),VLOOKUP(F83,Tables!Q$1:S$137,3,FALSE)))))</f>
        <v/>
      </c>
      <c r="AQ83" t="str">
        <f t="shared" ref="AQ83:AQ146" si="99">IF(AN83="","",IF(AP83="GM",AN83,0))</f>
        <v/>
      </c>
      <c r="AR83" t="str">
        <f t="shared" si="64"/>
        <v/>
      </c>
      <c r="AS83" t="str">
        <f t="shared" si="65"/>
        <v/>
      </c>
      <c r="AT83" t="str">
        <f t="shared" si="54"/>
        <v/>
      </c>
      <c r="AU83" t="str">
        <f t="shared" si="66"/>
        <v/>
      </c>
      <c r="AV83" t="str">
        <f t="shared" si="67"/>
        <v/>
      </c>
      <c r="AW83" t="str">
        <f t="shared" ref="AW83:AW146" si="100">IF(J83="","",IF(AND(OR(I83=1,I83="S"),MOD(J83,2)=1,NOT(AP83="GM")),1,""))</f>
        <v/>
      </c>
      <c r="AX83" t="str">
        <f t="shared" ref="AX83:AX146" si="101">IF(AW83=1,CONCATENATE(RIGHT(AP83,(LEN(AP83)-FIND("-",AP83))),"-",LEFT(AP83,FIND("-",AP83)-1)),"")</f>
        <v/>
      </c>
      <c r="AY83" t="str">
        <f t="shared" ref="AY83:AY146" si="102">IF(AA83="","",IF(OR(RIGHT(AC83,1)="@",RIGHT(AC83,1)="#"),AM83,IF(AI83=TRUE,0,AM83+1)))</f>
        <v/>
      </c>
      <c r="BA83" t="str">
        <f t="shared" si="68"/>
        <v/>
      </c>
      <c r="BB83" t="str">
        <f t="shared" si="69"/>
        <v/>
      </c>
      <c r="BC83" t="str">
        <f t="shared" si="70"/>
        <v/>
      </c>
      <c r="BD83" t="str">
        <f t="shared" si="52"/>
        <v/>
      </c>
      <c r="BE83" t="str">
        <f t="shared" ref="BE83:BE146" si="103">IF(A83="","",IF(AP82="GM",BE82+1,BE82))</f>
        <v/>
      </c>
      <c r="BF83" t="str">
        <f t="shared" ref="BF83:BF146" si="104">IF(A83="","",IF(AQ82=0,BF82+1,1))</f>
        <v/>
      </c>
    </row>
    <row r="84" spans="1:58" ht="15.75" x14ac:dyDescent="0.3">
      <c r="A84" t="str">
        <f t="shared" si="71"/>
        <v/>
      </c>
      <c r="B84" t="str">
        <f t="shared" si="72"/>
        <v/>
      </c>
      <c r="C84" t="str">
        <f t="shared" si="73"/>
        <v/>
      </c>
      <c r="D84" t="str">
        <f t="shared" si="74"/>
        <v/>
      </c>
      <c r="E84" t="str">
        <f t="shared" si="75"/>
        <v/>
      </c>
      <c r="F84" t="str">
        <f t="shared" si="76"/>
        <v/>
      </c>
      <c r="G84" t="str">
        <f t="shared" si="77"/>
        <v/>
      </c>
      <c r="H84" t="str">
        <f t="shared" si="56"/>
        <v/>
      </c>
      <c r="I84" t="str">
        <f t="shared" si="57"/>
        <v/>
      </c>
      <c r="J84" t="str">
        <f t="shared" si="58"/>
        <v/>
      </c>
      <c r="K84" t="str">
        <f>IF(A84="","",IF(OR(I84=1,I84="S"),IF(VLOOKUP(J84,Tables!E$1:F$50,2,FALSE)=1,IF(MOD(BE84,2)=1,1,2),IF(MOD(BE84,2)=1,2,1)),IF(MOD(BE84,2)=1,1,2)))</f>
        <v/>
      </c>
      <c r="L84" t="str">
        <f t="shared" si="55"/>
        <v/>
      </c>
      <c r="M84" s="1" t="str">
        <f t="shared" si="59"/>
        <v/>
      </c>
      <c r="N84" s="39"/>
      <c r="O84" s="39"/>
      <c r="P84" s="39"/>
      <c r="Q84" s="4" t="str">
        <f t="shared" si="78"/>
        <v/>
      </c>
      <c r="R84" s="4" t="str">
        <f t="shared" si="79"/>
        <v/>
      </c>
      <c r="S84" s="4" t="str">
        <f t="shared" si="80"/>
        <v/>
      </c>
      <c r="T84" s="4" t="str">
        <f t="shared" si="81"/>
        <v/>
      </c>
      <c r="U84" s="4" t="str">
        <f t="shared" si="82"/>
        <v/>
      </c>
      <c r="V84" s="4" t="str">
        <f t="shared" si="83"/>
        <v/>
      </c>
      <c r="W84" t="str">
        <f t="shared" si="84"/>
        <v/>
      </c>
      <c r="X84" t="str">
        <f t="shared" si="85"/>
        <v/>
      </c>
      <c r="Y84" t="str">
        <f t="shared" si="86"/>
        <v/>
      </c>
      <c r="Z84" t="str">
        <f t="shared" si="87"/>
        <v/>
      </c>
      <c r="AA84" s="4" t="str">
        <f t="shared" si="88"/>
        <v/>
      </c>
      <c r="AB84" s="4" t="str">
        <f t="shared" si="89"/>
        <v/>
      </c>
      <c r="AC84" s="5" t="str">
        <f t="shared" si="90"/>
        <v/>
      </c>
      <c r="AD84" t="str">
        <f t="shared" si="91"/>
        <v/>
      </c>
      <c r="AE84" t="str">
        <f t="shared" si="92"/>
        <v/>
      </c>
      <c r="AF84" s="2" t="str">
        <f t="shared" si="93"/>
        <v/>
      </c>
      <c r="AG84" t="str">
        <f t="shared" si="94"/>
        <v/>
      </c>
      <c r="AH84" t="str">
        <f t="shared" si="95"/>
        <v/>
      </c>
      <c r="AI84" t="str">
        <f t="shared" si="60"/>
        <v/>
      </c>
      <c r="AJ84" s="28" t="str">
        <f t="shared" si="96"/>
        <v/>
      </c>
      <c r="AK84" t="str">
        <f t="shared" si="97"/>
        <v/>
      </c>
      <c r="AL84" t="str">
        <f t="shared" si="98"/>
        <v/>
      </c>
      <c r="AM84" t="str">
        <f t="shared" si="61"/>
        <v/>
      </c>
      <c r="AN84" t="str">
        <f t="shared" si="62"/>
        <v/>
      </c>
      <c r="AO84" t="str">
        <f t="shared" si="63"/>
        <v/>
      </c>
      <c r="AP84" t="str">
        <f>IF(AN84="","",IF(I84=0,IF(AO84=1,VLOOKUP(F84,Tables!A$1:C$18,2,FALSE),VLOOKUP(F84,Tables!A$1:C$18,3,FALSE)),IF(I84=1, IF(AO84=1,VLOOKUP(F84,Tables!H$1:J$95,2,FALSE),VLOOKUP(F84,Tables!H$1:J$95,3,FALSE)),IF(AO84=1,VLOOKUP(F84,Tables!Q$1:S$137,2,FALSE),VLOOKUP(F84,Tables!Q$1:S$137,3,FALSE)))))</f>
        <v/>
      </c>
      <c r="AQ84" t="str">
        <f t="shared" si="99"/>
        <v/>
      </c>
      <c r="AR84" t="str">
        <f t="shared" si="64"/>
        <v/>
      </c>
      <c r="AS84" t="str">
        <f t="shared" si="65"/>
        <v/>
      </c>
      <c r="AT84" t="str">
        <f t="shared" si="54"/>
        <v/>
      </c>
      <c r="AU84" t="str">
        <f t="shared" si="66"/>
        <v/>
      </c>
      <c r="AV84" t="str">
        <f t="shared" si="67"/>
        <v/>
      </c>
      <c r="AW84" t="str">
        <f t="shared" si="100"/>
        <v/>
      </c>
      <c r="AX84" t="str">
        <f t="shared" si="101"/>
        <v/>
      </c>
      <c r="AY84" t="str">
        <f t="shared" si="102"/>
        <v/>
      </c>
      <c r="BA84" t="str">
        <f t="shared" si="68"/>
        <v/>
      </c>
      <c r="BB84" t="str">
        <f t="shared" si="69"/>
        <v/>
      </c>
      <c r="BC84" t="str">
        <f t="shared" si="70"/>
        <v/>
      </c>
      <c r="BD84" t="str">
        <f t="shared" si="52"/>
        <v/>
      </c>
      <c r="BE84" t="str">
        <f t="shared" si="103"/>
        <v/>
      </c>
      <c r="BF84" t="str">
        <f t="shared" si="104"/>
        <v/>
      </c>
    </row>
    <row r="85" spans="1:58" ht="15.75" x14ac:dyDescent="0.3">
      <c r="A85" t="str">
        <f t="shared" si="71"/>
        <v/>
      </c>
      <c r="B85" t="str">
        <f t="shared" si="72"/>
        <v/>
      </c>
      <c r="C85" t="str">
        <f t="shared" si="73"/>
        <v/>
      </c>
      <c r="D85" t="str">
        <f t="shared" si="74"/>
        <v/>
      </c>
      <c r="E85" t="str">
        <f t="shared" si="75"/>
        <v/>
      </c>
      <c r="F85" t="str">
        <f t="shared" si="76"/>
        <v/>
      </c>
      <c r="G85" t="str">
        <f t="shared" si="77"/>
        <v/>
      </c>
      <c r="H85" t="str">
        <f t="shared" si="56"/>
        <v/>
      </c>
      <c r="I85" t="str">
        <f t="shared" si="57"/>
        <v/>
      </c>
      <c r="J85" t="str">
        <f t="shared" si="58"/>
        <v/>
      </c>
      <c r="K85" t="str">
        <f>IF(A85="","",IF(OR(I85=1,I85="S"),IF(VLOOKUP(J85,Tables!E$1:F$50,2,FALSE)=1,IF(MOD(BE85,2)=1,1,2),IF(MOD(BE85,2)=1,2,1)),IF(MOD(BE85,2)=1,1,2)))</f>
        <v/>
      </c>
      <c r="L85" t="str">
        <f t="shared" si="55"/>
        <v/>
      </c>
      <c r="M85" s="1" t="str">
        <f t="shared" si="59"/>
        <v/>
      </c>
      <c r="N85" s="39"/>
      <c r="O85" s="39"/>
      <c r="P85" s="39"/>
      <c r="Q85" s="4" t="str">
        <f t="shared" si="78"/>
        <v/>
      </c>
      <c r="R85" s="4" t="str">
        <f t="shared" si="79"/>
        <v/>
      </c>
      <c r="S85" s="4" t="str">
        <f t="shared" si="80"/>
        <v/>
      </c>
      <c r="T85" s="4" t="str">
        <f t="shared" si="81"/>
        <v/>
      </c>
      <c r="U85" s="4" t="str">
        <f t="shared" si="82"/>
        <v/>
      </c>
      <c r="V85" s="4" t="str">
        <f t="shared" si="83"/>
        <v/>
      </c>
      <c r="W85" t="str">
        <f t="shared" si="84"/>
        <v/>
      </c>
      <c r="X85" t="str">
        <f t="shared" si="85"/>
        <v/>
      </c>
      <c r="Y85" t="str">
        <f t="shared" si="86"/>
        <v/>
      </c>
      <c r="Z85" t="str">
        <f t="shared" si="87"/>
        <v/>
      </c>
      <c r="AA85" s="4" t="str">
        <f t="shared" si="88"/>
        <v/>
      </c>
      <c r="AB85" s="4" t="str">
        <f t="shared" si="89"/>
        <v/>
      </c>
      <c r="AC85" s="5" t="str">
        <f t="shared" si="90"/>
        <v/>
      </c>
      <c r="AD85" t="str">
        <f t="shared" si="91"/>
        <v/>
      </c>
      <c r="AE85" t="str">
        <f t="shared" si="92"/>
        <v/>
      </c>
      <c r="AF85" s="2" t="str">
        <f t="shared" si="93"/>
        <v/>
      </c>
      <c r="AG85" t="str">
        <f t="shared" si="94"/>
        <v/>
      </c>
      <c r="AH85" t="str">
        <f t="shared" si="95"/>
        <v/>
      </c>
      <c r="AI85" t="str">
        <f t="shared" si="60"/>
        <v/>
      </c>
      <c r="AJ85" s="28" t="str">
        <f t="shared" si="96"/>
        <v/>
      </c>
      <c r="AK85" t="str">
        <f t="shared" si="97"/>
        <v/>
      </c>
      <c r="AL85" t="str">
        <f t="shared" si="98"/>
        <v/>
      </c>
      <c r="AM85" t="str">
        <f t="shared" si="61"/>
        <v/>
      </c>
      <c r="AN85" t="str">
        <f t="shared" si="62"/>
        <v/>
      </c>
      <c r="AO85" t="str">
        <f t="shared" si="63"/>
        <v/>
      </c>
      <c r="AP85" t="str">
        <f>IF(AN85="","",IF(I85=0,IF(AO85=1,VLOOKUP(F85,Tables!A$1:C$18,2,FALSE),VLOOKUP(F85,Tables!A$1:C$18,3,FALSE)),IF(I85=1, IF(AO85=1,VLOOKUP(F85,Tables!H$1:J$95,2,FALSE),VLOOKUP(F85,Tables!H$1:J$95,3,FALSE)),IF(AO85=1,VLOOKUP(F85,Tables!Q$1:S$137,2,FALSE),VLOOKUP(F85,Tables!Q$1:S$137,3,FALSE)))))</f>
        <v/>
      </c>
      <c r="AQ85" t="str">
        <f t="shared" si="99"/>
        <v/>
      </c>
      <c r="AR85" t="str">
        <f t="shared" si="64"/>
        <v/>
      </c>
      <c r="AS85" t="str">
        <f t="shared" si="65"/>
        <v/>
      </c>
      <c r="AT85" t="str">
        <f t="shared" si="54"/>
        <v/>
      </c>
      <c r="AU85" t="str">
        <f t="shared" si="66"/>
        <v/>
      </c>
      <c r="AV85" t="str">
        <f t="shared" si="67"/>
        <v/>
      </c>
      <c r="AW85" t="str">
        <f t="shared" si="100"/>
        <v/>
      </c>
      <c r="AX85" t="str">
        <f t="shared" si="101"/>
        <v/>
      </c>
      <c r="AY85" t="str">
        <f t="shared" si="102"/>
        <v/>
      </c>
      <c r="BA85" t="str">
        <f t="shared" si="68"/>
        <v/>
      </c>
      <c r="BB85" t="str">
        <f t="shared" si="69"/>
        <v/>
      </c>
      <c r="BC85" t="str">
        <f t="shared" si="70"/>
        <v/>
      </c>
      <c r="BD85" t="str">
        <f t="shared" si="52"/>
        <v/>
      </c>
      <c r="BE85" t="str">
        <f t="shared" si="103"/>
        <v/>
      </c>
      <c r="BF85" t="str">
        <f t="shared" si="104"/>
        <v/>
      </c>
    </row>
    <row r="86" spans="1:58" ht="15.75" x14ac:dyDescent="0.3">
      <c r="A86" t="str">
        <f t="shared" si="71"/>
        <v/>
      </c>
      <c r="B86" t="str">
        <f t="shared" si="72"/>
        <v/>
      </c>
      <c r="C86" t="str">
        <f t="shared" si="73"/>
        <v/>
      </c>
      <c r="D86" t="str">
        <f t="shared" si="74"/>
        <v/>
      </c>
      <c r="E86" t="str">
        <f t="shared" si="75"/>
        <v/>
      </c>
      <c r="F86" t="str">
        <f t="shared" si="76"/>
        <v/>
      </c>
      <c r="G86" t="str">
        <f t="shared" si="77"/>
        <v/>
      </c>
      <c r="H86" t="str">
        <f t="shared" si="56"/>
        <v/>
      </c>
      <c r="I86" t="str">
        <f t="shared" si="57"/>
        <v/>
      </c>
      <c r="J86" t="str">
        <f t="shared" si="58"/>
        <v/>
      </c>
      <c r="K86" t="str">
        <f>IF(A86="","",IF(OR(I86=1,I86="S"),IF(VLOOKUP(J86,Tables!E$1:F$50,2,FALSE)=1,IF(MOD(BE86,2)=1,1,2),IF(MOD(BE86,2)=1,2,1)),IF(MOD(BE86,2)=1,1,2)))</f>
        <v/>
      </c>
      <c r="L86" t="str">
        <f t="shared" si="55"/>
        <v/>
      </c>
      <c r="M86" s="1" t="str">
        <f t="shared" si="59"/>
        <v/>
      </c>
      <c r="N86" s="39"/>
      <c r="O86" s="39"/>
      <c r="P86" s="39"/>
      <c r="Q86" s="4" t="str">
        <f t="shared" si="78"/>
        <v/>
      </c>
      <c r="R86" s="4" t="str">
        <f t="shared" si="79"/>
        <v/>
      </c>
      <c r="S86" s="4" t="str">
        <f t="shared" si="80"/>
        <v/>
      </c>
      <c r="T86" s="4" t="str">
        <f t="shared" si="81"/>
        <v/>
      </c>
      <c r="U86" s="4" t="str">
        <f t="shared" si="82"/>
        <v/>
      </c>
      <c r="V86" s="4" t="str">
        <f t="shared" si="83"/>
        <v/>
      </c>
      <c r="W86" t="str">
        <f t="shared" si="84"/>
        <v/>
      </c>
      <c r="X86" t="str">
        <f t="shared" si="85"/>
        <v/>
      </c>
      <c r="Y86" t="str">
        <f t="shared" si="86"/>
        <v/>
      </c>
      <c r="Z86" t="str">
        <f t="shared" si="87"/>
        <v/>
      </c>
      <c r="AA86" s="4" t="str">
        <f t="shared" si="88"/>
        <v/>
      </c>
      <c r="AB86" s="4" t="str">
        <f t="shared" si="89"/>
        <v/>
      </c>
      <c r="AC86" s="5" t="str">
        <f t="shared" si="90"/>
        <v/>
      </c>
      <c r="AD86" t="str">
        <f t="shared" si="91"/>
        <v/>
      </c>
      <c r="AE86" t="str">
        <f t="shared" si="92"/>
        <v/>
      </c>
      <c r="AF86" s="2" t="str">
        <f t="shared" si="93"/>
        <v/>
      </c>
      <c r="AG86" t="str">
        <f t="shared" si="94"/>
        <v/>
      </c>
      <c r="AH86" t="str">
        <f t="shared" si="95"/>
        <v/>
      </c>
      <c r="AI86" t="str">
        <f t="shared" si="60"/>
        <v/>
      </c>
      <c r="AJ86" s="28" t="str">
        <f t="shared" si="96"/>
        <v/>
      </c>
      <c r="AK86" t="str">
        <f t="shared" si="97"/>
        <v/>
      </c>
      <c r="AL86" t="str">
        <f t="shared" si="98"/>
        <v/>
      </c>
      <c r="AM86" t="str">
        <f t="shared" si="61"/>
        <v/>
      </c>
      <c r="AN86" t="str">
        <f t="shared" si="62"/>
        <v/>
      </c>
      <c r="AO86" t="str">
        <f t="shared" si="63"/>
        <v/>
      </c>
      <c r="AP86" t="str">
        <f>IF(AN86="","",IF(I86=0,IF(AO86=1,VLOOKUP(F86,Tables!A$1:C$18,2,FALSE),VLOOKUP(F86,Tables!A$1:C$18,3,FALSE)),IF(I86=1, IF(AO86=1,VLOOKUP(F86,Tables!H$1:J$95,2,FALSE),VLOOKUP(F86,Tables!H$1:J$95,3,FALSE)),IF(AO86=1,VLOOKUP(F86,Tables!Q$1:S$137,2,FALSE),VLOOKUP(F86,Tables!Q$1:S$137,3,FALSE)))))</f>
        <v/>
      </c>
      <c r="AQ86" t="str">
        <f t="shared" si="99"/>
        <v/>
      </c>
      <c r="AR86" t="str">
        <f t="shared" si="64"/>
        <v/>
      </c>
      <c r="AS86" t="str">
        <f t="shared" si="65"/>
        <v/>
      </c>
      <c r="AT86" t="str">
        <f t="shared" si="54"/>
        <v/>
      </c>
      <c r="AU86" t="str">
        <f t="shared" si="66"/>
        <v/>
      </c>
      <c r="AV86" t="str">
        <f t="shared" si="67"/>
        <v/>
      </c>
      <c r="AW86" t="str">
        <f t="shared" si="100"/>
        <v/>
      </c>
      <c r="AX86" t="str">
        <f t="shared" si="101"/>
        <v/>
      </c>
      <c r="AY86" t="str">
        <f t="shared" si="102"/>
        <v/>
      </c>
      <c r="BA86" t="str">
        <f t="shared" si="68"/>
        <v/>
      </c>
      <c r="BB86" t="str">
        <f t="shared" si="69"/>
        <v/>
      </c>
      <c r="BC86" t="str">
        <f t="shared" si="70"/>
        <v/>
      </c>
      <c r="BD86" t="str">
        <f t="shared" si="52"/>
        <v/>
      </c>
      <c r="BE86" t="str">
        <f t="shared" si="103"/>
        <v/>
      </c>
      <c r="BF86" t="str">
        <f t="shared" si="104"/>
        <v/>
      </c>
    </row>
    <row r="87" spans="1:58" ht="15.75" x14ac:dyDescent="0.3">
      <c r="A87" t="str">
        <f t="shared" si="71"/>
        <v/>
      </c>
      <c r="B87" t="str">
        <f t="shared" si="72"/>
        <v/>
      </c>
      <c r="C87" t="str">
        <f t="shared" si="73"/>
        <v/>
      </c>
      <c r="D87" t="str">
        <f t="shared" si="74"/>
        <v/>
      </c>
      <c r="E87" t="str">
        <f t="shared" si="75"/>
        <v/>
      </c>
      <c r="F87" t="str">
        <f t="shared" si="76"/>
        <v/>
      </c>
      <c r="G87" t="str">
        <f t="shared" si="77"/>
        <v/>
      </c>
      <c r="H87" t="str">
        <f t="shared" si="56"/>
        <v/>
      </c>
      <c r="I87" t="str">
        <f t="shared" si="57"/>
        <v/>
      </c>
      <c r="J87" t="str">
        <f t="shared" si="58"/>
        <v/>
      </c>
      <c r="K87" t="str">
        <f>IF(A87="","",IF(OR(I87=1,I87="S"),IF(VLOOKUP(J87,Tables!E$1:F$50,2,FALSE)=1,IF(MOD(BE87,2)=1,1,2),IF(MOD(BE87,2)=1,2,1)),IF(MOD(BE87,2)=1,1,2)))</f>
        <v/>
      </c>
      <c r="L87" t="str">
        <f t="shared" si="55"/>
        <v/>
      </c>
      <c r="M87" s="1" t="str">
        <f t="shared" si="59"/>
        <v/>
      </c>
      <c r="N87" s="39"/>
      <c r="O87" s="39"/>
      <c r="P87" s="39"/>
      <c r="Q87" s="4" t="str">
        <f t="shared" si="78"/>
        <v/>
      </c>
      <c r="R87" s="4" t="str">
        <f t="shared" si="79"/>
        <v/>
      </c>
      <c r="S87" s="4" t="str">
        <f t="shared" si="80"/>
        <v/>
      </c>
      <c r="T87" s="4" t="str">
        <f t="shared" si="81"/>
        <v/>
      </c>
      <c r="U87" s="4" t="str">
        <f t="shared" si="82"/>
        <v/>
      </c>
      <c r="V87" s="4" t="str">
        <f t="shared" si="83"/>
        <v/>
      </c>
      <c r="W87" t="str">
        <f t="shared" si="84"/>
        <v/>
      </c>
      <c r="X87" t="str">
        <f t="shared" si="85"/>
        <v/>
      </c>
      <c r="Y87" t="str">
        <f t="shared" si="86"/>
        <v/>
      </c>
      <c r="Z87" t="str">
        <f t="shared" si="87"/>
        <v/>
      </c>
      <c r="AA87" s="4" t="str">
        <f t="shared" si="88"/>
        <v/>
      </c>
      <c r="AB87" s="4" t="str">
        <f t="shared" si="89"/>
        <v/>
      </c>
      <c r="AC87" s="5" t="str">
        <f t="shared" si="90"/>
        <v/>
      </c>
      <c r="AD87" t="str">
        <f t="shared" si="91"/>
        <v/>
      </c>
      <c r="AE87" t="str">
        <f t="shared" si="92"/>
        <v/>
      </c>
      <c r="AF87" s="2" t="str">
        <f t="shared" si="93"/>
        <v/>
      </c>
      <c r="AG87" t="str">
        <f t="shared" si="94"/>
        <v/>
      </c>
      <c r="AH87" t="str">
        <f t="shared" si="95"/>
        <v/>
      </c>
      <c r="AI87" t="str">
        <f t="shared" si="60"/>
        <v/>
      </c>
      <c r="AJ87" s="28" t="str">
        <f t="shared" si="96"/>
        <v/>
      </c>
      <c r="AK87" t="str">
        <f t="shared" si="97"/>
        <v/>
      </c>
      <c r="AL87" t="str">
        <f t="shared" si="98"/>
        <v/>
      </c>
      <c r="AM87" t="str">
        <f t="shared" si="61"/>
        <v/>
      </c>
      <c r="AN87" t="str">
        <f t="shared" si="62"/>
        <v/>
      </c>
      <c r="AO87" t="str">
        <f t="shared" si="63"/>
        <v/>
      </c>
      <c r="AP87" t="str">
        <f>IF(AN87="","",IF(I87=0,IF(AO87=1,VLOOKUP(F87,Tables!A$1:C$18,2,FALSE),VLOOKUP(F87,Tables!A$1:C$18,3,FALSE)),IF(I87=1, IF(AO87=1,VLOOKUP(F87,Tables!H$1:J$95,2,FALSE),VLOOKUP(F87,Tables!H$1:J$95,3,FALSE)),IF(AO87=1,VLOOKUP(F87,Tables!Q$1:S$137,2,FALSE),VLOOKUP(F87,Tables!Q$1:S$137,3,FALSE)))))</f>
        <v/>
      </c>
      <c r="AQ87" t="str">
        <f t="shared" si="99"/>
        <v/>
      </c>
      <c r="AR87" t="str">
        <f t="shared" si="64"/>
        <v/>
      </c>
      <c r="AS87" t="str">
        <f t="shared" si="65"/>
        <v/>
      </c>
      <c r="AT87" t="str">
        <f t="shared" si="54"/>
        <v/>
      </c>
      <c r="AU87" t="str">
        <f t="shared" si="66"/>
        <v/>
      </c>
      <c r="AV87" t="str">
        <f t="shared" si="67"/>
        <v/>
      </c>
      <c r="AW87" t="str">
        <f t="shared" si="100"/>
        <v/>
      </c>
      <c r="AX87" t="str">
        <f t="shared" si="101"/>
        <v/>
      </c>
      <c r="AY87" t="str">
        <f t="shared" si="102"/>
        <v/>
      </c>
      <c r="BA87" t="str">
        <f t="shared" si="68"/>
        <v/>
      </c>
      <c r="BB87" t="str">
        <f t="shared" si="69"/>
        <v/>
      </c>
      <c r="BC87" t="str">
        <f t="shared" si="70"/>
        <v/>
      </c>
      <c r="BD87" t="str">
        <f t="shared" si="52"/>
        <v/>
      </c>
      <c r="BE87" t="str">
        <f t="shared" si="103"/>
        <v/>
      </c>
      <c r="BF87" t="str">
        <f t="shared" si="104"/>
        <v/>
      </c>
    </row>
    <row r="88" spans="1:58" ht="15.75" x14ac:dyDescent="0.3">
      <c r="A88" t="str">
        <f t="shared" si="71"/>
        <v/>
      </c>
      <c r="B88" t="str">
        <f t="shared" si="72"/>
        <v/>
      </c>
      <c r="C88" t="str">
        <f t="shared" si="73"/>
        <v/>
      </c>
      <c r="D88" t="str">
        <f t="shared" si="74"/>
        <v/>
      </c>
      <c r="E88" t="str">
        <f t="shared" si="75"/>
        <v/>
      </c>
      <c r="F88" t="str">
        <f t="shared" si="76"/>
        <v/>
      </c>
      <c r="G88" t="str">
        <f t="shared" si="77"/>
        <v/>
      </c>
      <c r="H88" t="str">
        <f t="shared" si="56"/>
        <v/>
      </c>
      <c r="I88" t="str">
        <f t="shared" si="57"/>
        <v/>
      </c>
      <c r="J88" t="str">
        <f t="shared" si="58"/>
        <v/>
      </c>
      <c r="K88" t="str">
        <f>IF(A88="","",IF(OR(I88=1,I88="S"),IF(VLOOKUP(J88,Tables!E$1:F$50,2,FALSE)=1,IF(MOD(BE88,2)=1,1,2),IF(MOD(BE88,2)=1,2,1)),IF(MOD(BE88,2)=1,1,2)))</f>
        <v/>
      </c>
      <c r="L88" t="str">
        <f t="shared" si="55"/>
        <v/>
      </c>
      <c r="M88" s="1" t="str">
        <f t="shared" si="59"/>
        <v/>
      </c>
      <c r="N88" s="39"/>
      <c r="O88" s="39"/>
      <c r="P88" s="39"/>
      <c r="Q88" s="4" t="str">
        <f t="shared" si="78"/>
        <v/>
      </c>
      <c r="R88" s="4" t="str">
        <f t="shared" si="79"/>
        <v/>
      </c>
      <c r="S88" s="4" t="str">
        <f t="shared" si="80"/>
        <v/>
      </c>
      <c r="T88" s="4" t="str">
        <f t="shared" si="81"/>
        <v/>
      </c>
      <c r="U88" s="4" t="str">
        <f t="shared" si="82"/>
        <v/>
      </c>
      <c r="V88" s="4" t="str">
        <f t="shared" si="83"/>
        <v/>
      </c>
      <c r="W88" t="str">
        <f t="shared" si="84"/>
        <v/>
      </c>
      <c r="X88" t="str">
        <f t="shared" si="85"/>
        <v/>
      </c>
      <c r="Y88" t="str">
        <f t="shared" si="86"/>
        <v/>
      </c>
      <c r="Z88" t="str">
        <f t="shared" si="87"/>
        <v/>
      </c>
      <c r="AA88" s="4" t="str">
        <f t="shared" si="88"/>
        <v/>
      </c>
      <c r="AB88" s="4" t="str">
        <f t="shared" si="89"/>
        <v/>
      </c>
      <c r="AC88" s="5" t="str">
        <f t="shared" si="90"/>
        <v/>
      </c>
      <c r="AD88" t="str">
        <f t="shared" si="91"/>
        <v/>
      </c>
      <c r="AE88" t="str">
        <f t="shared" si="92"/>
        <v/>
      </c>
      <c r="AF88" s="2" t="str">
        <f t="shared" si="93"/>
        <v/>
      </c>
      <c r="AG88" t="str">
        <f t="shared" si="94"/>
        <v/>
      </c>
      <c r="AH88" t="str">
        <f t="shared" si="95"/>
        <v/>
      </c>
      <c r="AI88" t="str">
        <f t="shared" si="60"/>
        <v/>
      </c>
      <c r="AJ88" s="28" t="str">
        <f t="shared" si="96"/>
        <v/>
      </c>
      <c r="AK88" t="str">
        <f t="shared" si="97"/>
        <v/>
      </c>
      <c r="AL88" t="str">
        <f t="shared" si="98"/>
        <v/>
      </c>
      <c r="AM88" t="str">
        <f t="shared" si="61"/>
        <v/>
      </c>
      <c r="AN88" t="str">
        <f t="shared" si="62"/>
        <v/>
      </c>
      <c r="AO88" t="str">
        <f t="shared" si="63"/>
        <v/>
      </c>
      <c r="AP88" t="str">
        <f>IF(AN88="","",IF(I88=0,IF(AO88=1,VLOOKUP(F88,Tables!A$1:C$18,2,FALSE),VLOOKUP(F88,Tables!A$1:C$18,3,FALSE)),IF(I88=1, IF(AO88=1,VLOOKUP(F88,Tables!H$1:J$95,2,FALSE),VLOOKUP(F88,Tables!H$1:J$95,3,FALSE)),IF(AO88=1,VLOOKUP(F88,Tables!Q$1:S$137,2,FALSE),VLOOKUP(F88,Tables!Q$1:S$137,3,FALSE)))))</f>
        <v/>
      </c>
      <c r="AQ88" t="str">
        <f t="shared" si="99"/>
        <v/>
      </c>
      <c r="AR88" t="str">
        <f t="shared" si="64"/>
        <v/>
      </c>
      <c r="AS88" t="str">
        <f t="shared" si="65"/>
        <v/>
      </c>
      <c r="AT88" t="str">
        <f t="shared" si="54"/>
        <v/>
      </c>
      <c r="AU88" t="str">
        <f t="shared" si="66"/>
        <v/>
      </c>
      <c r="AV88" t="str">
        <f t="shared" si="67"/>
        <v/>
      </c>
      <c r="AW88" t="str">
        <f t="shared" si="100"/>
        <v/>
      </c>
      <c r="AX88" t="str">
        <f t="shared" si="101"/>
        <v/>
      </c>
      <c r="AY88" t="str">
        <f t="shared" si="102"/>
        <v/>
      </c>
      <c r="BA88" t="str">
        <f t="shared" si="68"/>
        <v/>
      </c>
      <c r="BB88" t="str">
        <f t="shared" si="69"/>
        <v/>
      </c>
      <c r="BC88" t="str">
        <f t="shared" si="70"/>
        <v/>
      </c>
      <c r="BD88" t="str">
        <f t="shared" si="52"/>
        <v/>
      </c>
      <c r="BE88" t="str">
        <f t="shared" si="103"/>
        <v/>
      </c>
      <c r="BF88" t="str">
        <f t="shared" si="104"/>
        <v/>
      </c>
    </row>
    <row r="89" spans="1:58" ht="15.75" x14ac:dyDescent="0.3">
      <c r="A89" t="str">
        <f t="shared" si="71"/>
        <v/>
      </c>
      <c r="B89" t="str">
        <f t="shared" si="72"/>
        <v/>
      </c>
      <c r="C89" t="str">
        <f t="shared" si="73"/>
        <v/>
      </c>
      <c r="D89" t="str">
        <f t="shared" si="74"/>
        <v/>
      </c>
      <c r="E89" t="str">
        <f t="shared" si="75"/>
        <v/>
      </c>
      <c r="F89" t="str">
        <f t="shared" si="76"/>
        <v/>
      </c>
      <c r="G89" t="str">
        <f t="shared" si="77"/>
        <v/>
      </c>
      <c r="H89" t="str">
        <f t="shared" si="56"/>
        <v/>
      </c>
      <c r="I89" t="str">
        <f t="shared" si="57"/>
        <v/>
      </c>
      <c r="J89" t="str">
        <f t="shared" si="58"/>
        <v/>
      </c>
      <c r="K89" t="str">
        <f>IF(A89="","",IF(OR(I89=1,I89="S"),IF(VLOOKUP(J89,Tables!E$1:F$50,2,FALSE)=1,IF(MOD(BE89,2)=1,1,2),IF(MOD(BE89,2)=1,2,1)),IF(MOD(BE89,2)=1,1,2)))</f>
        <v/>
      </c>
      <c r="L89" t="str">
        <f t="shared" si="55"/>
        <v/>
      </c>
      <c r="M89" s="1" t="str">
        <f t="shared" si="59"/>
        <v/>
      </c>
      <c r="N89" s="39"/>
      <c r="O89" s="39"/>
      <c r="P89" s="39"/>
      <c r="Q89" s="4" t="str">
        <f t="shared" si="78"/>
        <v/>
      </c>
      <c r="R89" s="4" t="str">
        <f t="shared" si="79"/>
        <v/>
      </c>
      <c r="S89" s="4" t="str">
        <f t="shared" si="80"/>
        <v/>
      </c>
      <c r="T89" s="4" t="str">
        <f t="shared" si="81"/>
        <v/>
      </c>
      <c r="U89" s="4" t="str">
        <f t="shared" si="82"/>
        <v/>
      </c>
      <c r="V89" s="4" t="str">
        <f t="shared" si="83"/>
        <v/>
      </c>
      <c r="W89" t="str">
        <f t="shared" si="84"/>
        <v/>
      </c>
      <c r="X89" t="str">
        <f t="shared" si="85"/>
        <v/>
      </c>
      <c r="Y89" t="str">
        <f t="shared" si="86"/>
        <v/>
      </c>
      <c r="Z89" t="str">
        <f t="shared" si="87"/>
        <v/>
      </c>
      <c r="AA89" s="4" t="str">
        <f t="shared" si="88"/>
        <v/>
      </c>
      <c r="AB89" s="4" t="str">
        <f t="shared" si="89"/>
        <v/>
      </c>
      <c r="AC89" s="5" t="str">
        <f t="shared" si="90"/>
        <v/>
      </c>
      <c r="AD89" t="str">
        <f t="shared" si="91"/>
        <v/>
      </c>
      <c r="AE89" t="str">
        <f t="shared" si="92"/>
        <v/>
      </c>
      <c r="AF89" s="2" t="str">
        <f t="shared" si="93"/>
        <v/>
      </c>
      <c r="AG89" t="str">
        <f t="shared" si="94"/>
        <v/>
      </c>
      <c r="AH89" t="str">
        <f t="shared" si="95"/>
        <v/>
      </c>
      <c r="AI89" t="str">
        <f t="shared" si="60"/>
        <v/>
      </c>
      <c r="AJ89" s="28" t="str">
        <f t="shared" si="96"/>
        <v/>
      </c>
      <c r="AK89" t="str">
        <f t="shared" si="97"/>
        <v/>
      </c>
      <c r="AL89" t="str">
        <f t="shared" si="98"/>
        <v/>
      </c>
      <c r="AM89" t="str">
        <f t="shared" si="61"/>
        <v/>
      </c>
      <c r="AN89" t="str">
        <f t="shared" si="62"/>
        <v/>
      </c>
      <c r="AO89" t="str">
        <f t="shared" si="63"/>
        <v/>
      </c>
      <c r="AP89" t="str">
        <f>IF(AN89="","",IF(I89=0,IF(AO89=1,VLOOKUP(F89,Tables!A$1:C$18,2,FALSE),VLOOKUP(F89,Tables!A$1:C$18,3,FALSE)),IF(I89=1, IF(AO89=1,VLOOKUP(F89,Tables!H$1:J$95,2,FALSE),VLOOKUP(F89,Tables!H$1:J$95,3,FALSE)),IF(AO89=1,VLOOKUP(F89,Tables!Q$1:S$137,2,FALSE),VLOOKUP(F89,Tables!Q$1:S$137,3,FALSE)))))</f>
        <v/>
      </c>
      <c r="AQ89" t="str">
        <f t="shared" si="99"/>
        <v/>
      </c>
      <c r="AR89" t="str">
        <f t="shared" si="64"/>
        <v/>
      </c>
      <c r="AS89" t="str">
        <f t="shared" si="65"/>
        <v/>
      </c>
      <c r="AT89" t="str">
        <f t="shared" si="54"/>
        <v/>
      </c>
      <c r="AU89" t="str">
        <f t="shared" si="66"/>
        <v/>
      </c>
      <c r="AV89" t="str">
        <f t="shared" si="67"/>
        <v/>
      </c>
      <c r="AW89" t="str">
        <f t="shared" si="100"/>
        <v/>
      </c>
      <c r="AX89" t="str">
        <f t="shared" si="101"/>
        <v/>
      </c>
      <c r="AY89" t="str">
        <f t="shared" si="102"/>
        <v/>
      </c>
      <c r="BA89" t="str">
        <f t="shared" si="68"/>
        <v/>
      </c>
      <c r="BB89" t="str">
        <f t="shared" si="69"/>
        <v/>
      </c>
      <c r="BC89" t="str">
        <f t="shared" si="70"/>
        <v/>
      </c>
      <c r="BD89" t="str">
        <f t="shared" si="52"/>
        <v/>
      </c>
      <c r="BE89" t="str">
        <f t="shared" si="103"/>
        <v/>
      </c>
      <c r="BF89" t="str">
        <f t="shared" si="104"/>
        <v/>
      </c>
    </row>
    <row r="90" spans="1:58" ht="15.75" x14ac:dyDescent="0.3">
      <c r="A90" t="str">
        <f t="shared" si="71"/>
        <v/>
      </c>
      <c r="B90" t="str">
        <f t="shared" si="72"/>
        <v/>
      </c>
      <c r="C90" t="str">
        <f t="shared" si="73"/>
        <v/>
      </c>
      <c r="D90" t="str">
        <f t="shared" si="74"/>
        <v/>
      </c>
      <c r="E90" t="str">
        <f t="shared" si="75"/>
        <v/>
      </c>
      <c r="F90" t="str">
        <f t="shared" si="76"/>
        <v/>
      </c>
      <c r="G90" t="str">
        <f t="shared" si="77"/>
        <v/>
      </c>
      <c r="H90" t="str">
        <f t="shared" si="56"/>
        <v/>
      </c>
      <c r="I90" t="str">
        <f t="shared" si="57"/>
        <v/>
      </c>
      <c r="J90" t="str">
        <f t="shared" si="58"/>
        <v/>
      </c>
      <c r="K90" t="str">
        <f>IF(A90="","",IF(OR(I90=1,I90="S"),IF(VLOOKUP(J90,Tables!E$1:F$50,2,FALSE)=1,IF(MOD(BE90,2)=1,1,2),IF(MOD(BE90,2)=1,2,1)),IF(MOD(BE90,2)=1,1,2)))</f>
        <v/>
      </c>
      <c r="L90" t="str">
        <f t="shared" si="55"/>
        <v/>
      </c>
      <c r="M90" s="1" t="str">
        <f t="shared" si="59"/>
        <v/>
      </c>
      <c r="N90" s="39"/>
      <c r="O90" s="39"/>
      <c r="P90" s="39"/>
      <c r="Q90" s="4" t="str">
        <f t="shared" si="78"/>
        <v/>
      </c>
      <c r="R90" s="4" t="str">
        <f t="shared" si="79"/>
        <v/>
      </c>
      <c r="S90" s="4" t="str">
        <f t="shared" si="80"/>
        <v/>
      </c>
      <c r="T90" s="4" t="str">
        <f t="shared" si="81"/>
        <v/>
      </c>
      <c r="U90" s="4" t="str">
        <f t="shared" si="82"/>
        <v/>
      </c>
      <c r="V90" s="4" t="str">
        <f t="shared" si="83"/>
        <v/>
      </c>
      <c r="W90" t="str">
        <f t="shared" si="84"/>
        <v/>
      </c>
      <c r="X90" t="str">
        <f t="shared" si="85"/>
        <v/>
      </c>
      <c r="Y90" t="str">
        <f t="shared" si="86"/>
        <v/>
      </c>
      <c r="Z90" t="str">
        <f t="shared" si="87"/>
        <v/>
      </c>
      <c r="AA90" s="4" t="str">
        <f t="shared" si="88"/>
        <v/>
      </c>
      <c r="AB90" s="4" t="str">
        <f t="shared" si="89"/>
        <v/>
      </c>
      <c r="AC90" s="5" t="str">
        <f t="shared" si="90"/>
        <v/>
      </c>
      <c r="AD90" t="str">
        <f t="shared" si="91"/>
        <v/>
      </c>
      <c r="AE90" t="str">
        <f t="shared" si="92"/>
        <v/>
      </c>
      <c r="AF90" s="2" t="str">
        <f t="shared" si="93"/>
        <v/>
      </c>
      <c r="AG90" t="str">
        <f t="shared" si="94"/>
        <v/>
      </c>
      <c r="AH90" t="str">
        <f t="shared" si="95"/>
        <v/>
      </c>
      <c r="AI90" t="str">
        <f t="shared" si="60"/>
        <v/>
      </c>
      <c r="AJ90" s="28" t="str">
        <f t="shared" si="96"/>
        <v/>
      </c>
      <c r="AK90" t="str">
        <f t="shared" si="97"/>
        <v/>
      </c>
      <c r="AL90" t="str">
        <f t="shared" si="98"/>
        <v/>
      </c>
      <c r="AM90" t="str">
        <f t="shared" si="61"/>
        <v/>
      </c>
      <c r="AN90" t="str">
        <f t="shared" si="62"/>
        <v/>
      </c>
      <c r="AO90" t="str">
        <f t="shared" si="63"/>
        <v/>
      </c>
      <c r="AP90" t="str">
        <f>IF(AN90="","",IF(I90=0,IF(AO90=1,VLOOKUP(F90,Tables!A$1:C$18,2,FALSE),VLOOKUP(F90,Tables!A$1:C$18,3,FALSE)),IF(I90=1, IF(AO90=1,VLOOKUP(F90,Tables!H$1:J$95,2,FALSE),VLOOKUP(F90,Tables!H$1:J$95,3,FALSE)),IF(AO90=1,VLOOKUP(F90,Tables!Q$1:S$137,2,FALSE),VLOOKUP(F90,Tables!Q$1:S$137,3,FALSE)))))</f>
        <v/>
      </c>
      <c r="AQ90" t="str">
        <f t="shared" si="99"/>
        <v/>
      </c>
      <c r="AR90" t="str">
        <f t="shared" si="64"/>
        <v/>
      </c>
      <c r="AS90" t="str">
        <f t="shared" si="65"/>
        <v/>
      </c>
      <c r="AT90" t="str">
        <f t="shared" si="54"/>
        <v/>
      </c>
      <c r="AU90" t="str">
        <f t="shared" si="66"/>
        <v/>
      </c>
      <c r="AV90" t="str">
        <f t="shared" si="67"/>
        <v/>
      </c>
      <c r="AW90" t="str">
        <f t="shared" si="100"/>
        <v/>
      </c>
      <c r="AX90" t="str">
        <f t="shared" si="101"/>
        <v/>
      </c>
      <c r="AY90" t="str">
        <f t="shared" si="102"/>
        <v/>
      </c>
      <c r="BA90" t="str">
        <f t="shared" si="68"/>
        <v/>
      </c>
      <c r="BB90" t="str">
        <f t="shared" si="69"/>
        <v/>
      </c>
      <c r="BC90" t="str">
        <f t="shared" si="70"/>
        <v/>
      </c>
      <c r="BD90" t="str">
        <f t="shared" si="52"/>
        <v/>
      </c>
      <c r="BE90" t="str">
        <f t="shared" si="103"/>
        <v/>
      </c>
      <c r="BF90" t="str">
        <f t="shared" si="104"/>
        <v/>
      </c>
    </row>
    <row r="91" spans="1:58" ht="15.75" x14ac:dyDescent="0.3">
      <c r="A91" t="str">
        <f t="shared" si="71"/>
        <v/>
      </c>
      <c r="B91" t="str">
        <f t="shared" si="72"/>
        <v/>
      </c>
      <c r="C91" t="str">
        <f t="shared" si="73"/>
        <v/>
      </c>
      <c r="D91" t="str">
        <f t="shared" si="74"/>
        <v/>
      </c>
      <c r="E91" t="str">
        <f t="shared" si="75"/>
        <v/>
      </c>
      <c r="F91" t="str">
        <f t="shared" si="76"/>
        <v/>
      </c>
      <c r="G91" t="str">
        <f t="shared" si="77"/>
        <v/>
      </c>
      <c r="H91" t="str">
        <f t="shared" si="56"/>
        <v/>
      </c>
      <c r="I91" t="str">
        <f t="shared" si="57"/>
        <v/>
      </c>
      <c r="J91" t="str">
        <f t="shared" si="58"/>
        <v/>
      </c>
      <c r="K91" t="str">
        <f>IF(A91="","",IF(OR(I91=1,I91="S"),IF(VLOOKUP(J91,Tables!E$1:F$50,2,FALSE)=1,IF(MOD(BE91,2)=1,1,2),IF(MOD(BE91,2)=1,2,1)),IF(MOD(BE91,2)=1,1,2)))</f>
        <v/>
      </c>
      <c r="L91" t="str">
        <f t="shared" si="55"/>
        <v/>
      </c>
      <c r="M91" s="1" t="str">
        <f t="shared" si="59"/>
        <v/>
      </c>
      <c r="N91" s="39"/>
      <c r="O91" s="39"/>
      <c r="P91" s="39"/>
      <c r="Q91" s="4" t="str">
        <f t="shared" si="78"/>
        <v/>
      </c>
      <c r="R91" s="4" t="str">
        <f t="shared" si="79"/>
        <v/>
      </c>
      <c r="S91" s="4" t="str">
        <f t="shared" si="80"/>
        <v/>
      </c>
      <c r="T91" s="4" t="str">
        <f t="shared" si="81"/>
        <v/>
      </c>
      <c r="U91" s="4" t="str">
        <f t="shared" si="82"/>
        <v/>
      </c>
      <c r="V91" s="4" t="str">
        <f t="shared" si="83"/>
        <v/>
      </c>
      <c r="W91" t="str">
        <f t="shared" si="84"/>
        <v/>
      </c>
      <c r="X91" t="str">
        <f t="shared" si="85"/>
        <v/>
      </c>
      <c r="Y91" t="str">
        <f t="shared" si="86"/>
        <v/>
      </c>
      <c r="Z91" t="str">
        <f t="shared" si="87"/>
        <v/>
      </c>
      <c r="AA91" s="4" t="str">
        <f t="shared" si="88"/>
        <v/>
      </c>
      <c r="AB91" s="4" t="str">
        <f t="shared" si="89"/>
        <v/>
      </c>
      <c r="AC91" s="5" t="str">
        <f t="shared" si="90"/>
        <v/>
      </c>
      <c r="AD91" t="str">
        <f t="shared" si="91"/>
        <v/>
      </c>
      <c r="AE91" t="str">
        <f t="shared" si="92"/>
        <v/>
      </c>
      <c r="AF91" s="2" t="str">
        <f t="shared" si="93"/>
        <v/>
      </c>
      <c r="AG91" t="str">
        <f t="shared" si="94"/>
        <v/>
      </c>
      <c r="AH91" t="str">
        <f t="shared" si="95"/>
        <v/>
      </c>
      <c r="AI91" t="str">
        <f t="shared" si="60"/>
        <v/>
      </c>
      <c r="AJ91" s="28" t="str">
        <f t="shared" si="96"/>
        <v/>
      </c>
      <c r="AK91" t="str">
        <f t="shared" si="97"/>
        <v/>
      </c>
      <c r="AL91" t="str">
        <f t="shared" si="98"/>
        <v/>
      </c>
      <c r="AM91" t="str">
        <f t="shared" si="61"/>
        <v/>
      </c>
      <c r="AN91" t="str">
        <f t="shared" si="62"/>
        <v/>
      </c>
      <c r="AO91" t="str">
        <f t="shared" si="63"/>
        <v/>
      </c>
      <c r="AP91" t="str">
        <f>IF(AN91="","",IF(I91=0,IF(AO91=1,VLOOKUP(F91,Tables!A$1:C$18,2,FALSE),VLOOKUP(F91,Tables!A$1:C$18,3,FALSE)),IF(I91=1, IF(AO91=1,VLOOKUP(F91,Tables!H$1:J$95,2,FALSE),VLOOKUP(F91,Tables!H$1:J$95,3,FALSE)),IF(AO91=1,VLOOKUP(F91,Tables!Q$1:S$137,2,FALSE),VLOOKUP(F91,Tables!Q$1:S$137,3,FALSE)))))</f>
        <v/>
      </c>
      <c r="AQ91" t="str">
        <f t="shared" si="99"/>
        <v/>
      </c>
      <c r="AR91" t="str">
        <f t="shared" si="64"/>
        <v/>
      </c>
      <c r="AS91" t="str">
        <f t="shared" si="65"/>
        <v/>
      </c>
      <c r="AT91" t="str">
        <f t="shared" si="54"/>
        <v/>
      </c>
      <c r="AU91" t="str">
        <f t="shared" si="66"/>
        <v/>
      </c>
      <c r="AV91" t="str">
        <f t="shared" si="67"/>
        <v/>
      </c>
      <c r="AW91" t="str">
        <f t="shared" si="100"/>
        <v/>
      </c>
      <c r="AX91" t="str">
        <f t="shared" si="101"/>
        <v/>
      </c>
      <c r="AY91" t="str">
        <f t="shared" si="102"/>
        <v/>
      </c>
      <c r="BA91" t="str">
        <f t="shared" si="68"/>
        <v/>
      </c>
      <c r="BB91" t="str">
        <f t="shared" si="69"/>
        <v/>
      </c>
      <c r="BC91" t="str">
        <f t="shared" si="70"/>
        <v/>
      </c>
      <c r="BD91" t="str">
        <f t="shared" si="52"/>
        <v/>
      </c>
      <c r="BE91" t="str">
        <f t="shared" si="103"/>
        <v/>
      </c>
      <c r="BF91" t="str">
        <f t="shared" si="104"/>
        <v/>
      </c>
    </row>
    <row r="92" spans="1:58" ht="15.75" x14ac:dyDescent="0.3">
      <c r="A92" t="str">
        <f t="shared" si="71"/>
        <v/>
      </c>
      <c r="B92" t="str">
        <f t="shared" si="72"/>
        <v/>
      </c>
      <c r="C92" t="str">
        <f t="shared" si="73"/>
        <v/>
      </c>
      <c r="D92" t="str">
        <f t="shared" si="74"/>
        <v/>
      </c>
      <c r="E92" t="str">
        <f t="shared" si="75"/>
        <v/>
      </c>
      <c r="F92" t="str">
        <f t="shared" si="76"/>
        <v/>
      </c>
      <c r="G92" t="str">
        <f t="shared" si="77"/>
        <v/>
      </c>
      <c r="H92" t="str">
        <f t="shared" si="56"/>
        <v/>
      </c>
      <c r="I92" t="str">
        <f t="shared" si="57"/>
        <v/>
      </c>
      <c r="J92" t="str">
        <f t="shared" si="58"/>
        <v/>
      </c>
      <c r="K92" t="str">
        <f>IF(A92="","",IF(OR(I92=1,I92="S"),IF(VLOOKUP(J92,Tables!E$1:F$50,2,FALSE)=1,IF(MOD(BE92,2)=1,1,2),IF(MOD(BE92,2)=1,2,1)),IF(MOD(BE92,2)=1,1,2)))</f>
        <v/>
      </c>
      <c r="L92" t="str">
        <f t="shared" si="55"/>
        <v/>
      </c>
      <c r="M92" s="1" t="str">
        <f t="shared" si="59"/>
        <v/>
      </c>
      <c r="N92" s="39"/>
      <c r="O92" s="39"/>
      <c r="P92" s="39"/>
      <c r="Q92" s="4" t="str">
        <f t="shared" si="78"/>
        <v/>
      </c>
      <c r="R92" s="4" t="str">
        <f t="shared" si="79"/>
        <v/>
      </c>
      <c r="S92" s="4" t="str">
        <f t="shared" si="80"/>
        <v/>
      </c>
      <c r="T92" s="4" t="str">
        <f t="shared" si="81"/>
        <v/>
      </c>
      <c r="U92" s="4" t="str">
        <f t="shared" si="82"/>
        <v/>
      </c>
      <c r="V92" s="4" t="str">
        <f t="shared" si="83"/>
        <v/>
      </c>
      <c r="W92" t="str">
        <f t="shared" si="84"/>
        <v/>
      </c>
      <c r="X92" t="str">
        <f t="shared" si="85"/>
        <v/>
      </c>
      <c r="Y92" t="str">
        <f t="shared" si="86"/>
        <v/>
      </c>
      <c r="Z92" t="str">
        <f t="shared" si="87"/>
        <v/>
      </c>
      <c r="AA92" s="4" t="str">
        <f t="shared" si="88"/>
        <v/>
      </c>
      <c r="AB92" s="4" t="str">
        <f t="shared" si="89"/>
        <v/>
      </c>
      <c r="AC92" s="5" t="str">
        <f t="shared" si="90"/>
        <v/>
      </c>
      <c r="AD92" t="str">
        <f t="shared" si="91"/>
        <v/>
      </c>
      <c r="AE92" t="str">
        <f t="shared" si="92"/>
        <v/>
      </c>
      <c r="AF92" s="2" t="str">
        <f t="shared" si="93"/>
        <v/>
      </c>
      <c r="AG92" t="str">
        <f t="shared" si="94"/>
        <v/>
      </c>
      <c r="AH92" t="str">
        <f t="shared" si="95"/>
        <v/>
      </c>
      <c r="AI92" t="str">
        <f t="shared" si="60"/>
        <v/>
      </c>
      <c r="AJ92" s="28" t="str">
        <f t="shared" si="96"/>
        <v/>
      </c>
      <c r="AK92" t="str">
        <f t="shared" si="97"/>
        <v/>
      </c>
      <c r="AL92" t="str">
        <f t="shared" si="98"/>
        <v/>
      </c>
      <c r="AM92" t="str">
        <f t="shared" si="61"/>
        <v/>
      </c>
      <c r="AN92" t="str">
        <f t="shared" si="62"/>
        <v/>
      </c>
      <c r="AO92" t="str">
        <f t="shared" si="63"/>
        <v/>
      </c>
      <c r="AP92" t="str">
        <f>IF(AN92="","",IF(I92=0,IF(AO92=1,VLOOKUP(F92,Tables!A$1:C$18,2,FALSE),VLOOKUP(F92,Tables!A$1:C$18,3,FALSE)),IF(I92=1, IF(AO92=1,VLOOKUP(F92,Tables!H$1:J$95,2,FALSE),VLOOKUP(F92,Tables!H$1:J$95,3,FALSE)),IF(AO92=1,VLOOKUP(F92,Tables!Q$1:S$137,2,FALSE),VLOOKUP(F92,Tables!Q$1:S$137,3,FALSE)))))</f>
        <v/>
      </c>
      <c r="AQ92" t="str">
        <f t="shared" si="99"/>
        <v/>
      </c>
      <c r="AR92" t="str">
        <f t="shared" si="64"/>
        <v/>
      </c>
      <c r="AS92" t="str">
        <f t="shared" si="65"/>
        <v/>
      </c>
      <c r="AT92" t="str">
        <f t="shared" si="54"/>
        <v/>
      </c>
      <c r="AU92" t="str">
        <f t="shared" si="66"/>
        <v/>
      </c>
      <c r="AV92" t="str">
        <f t="shared" si="67"/>
        <v/>
      </c>
      <c r="AW92" t="str">
        <f t="shared" si="100"/>
        <v/>
      </c>
      <c r="AX92" t="str">
        <f t="shared" si="101"/>
        <v/>
      </c>
      <c r="AY92" t="str">
        <f t="shared" si="102"/>
        <v/>
      </c>
      <c r="BA92" t="str">
        <f t="shared" si="68"/>
        <v/>
      </c>
      <c r="BB92" t="str">
        <f t="shared" si="69"/>
        <v/>
      </c>
      <c r="BC92" t="str">
        <f t="shared" si="70"/>
        <v/>
      </c>
      <c r="BD92" t="str">
        <f t="shared" si="52"/>
        <v/>
      </c>
      <c r="BE92" t="str">
        <f t="shared" si="103"/>
        <v/>
      </c>
      <c r="BF92" t="str">
        <f t="shared" si="104"/>
        <v/>
      </c>
    </row>
    <row r="93" spans="1:58" ht="15.75" x14ac:dyDescent="0.3">
      <c r="A93" t="str">
        <f t="shared" si="71"/>
        <v/>
      </c>
      <c r="B93" t="str">
        <f t="shared" si="72"/>
        <v/>
      </c>
      <c r="C93" t="str">
        <f t="shared" si="73"/>
        <v/>
      </c>
      <c r="D93" t="str">
        <f t="shared" si="74"/>
        <v/>
      </c>
      <c r="E93" t="str">
        <f t="shared" si="75"/>
        <v/>
      </c>
      <c r="F93" t="str">
        <f t="shared" si="76"/>
        <v/>
      </c>
      <c r="G93" t="str">
        <f t="shared" si="77"/>
        <v/>
      </c>
      <c r="H93" t="str">
        <f t="shared" si="56"/>
        <v/>
      </c>
      <c r="I93" t="str">
        <f t="shared" si="57"/>
        <v/>
      </c>
      <c r="J93" t="str">
        <f t="shared" si="58"/>
        <v/>
      </c>
      <c r="K93" t="str">
        <f>IF(A93="","",IF(OR(I93=1,I93="S"),IF(VLOOKUP(J93,Tables!E$1:F$50,2,FALSE)=1,IF(MOD(BE93,2)=1,1,2),IF(MOD(BE93,2)=1,2,1)),IF(MOD(BE93,2)=1,1,2)))</f>
        <v/>
      </c>
      <c r="L93" t="str">
        <f t="shared" si="55"/>
        <v/>
      </c>
      <c r="M93" s="1" t="str">
        <f t="shared" si="59"/>
        <v/>
      </c>
      <c r="N93" s="39"/>
      <c r="O93" s="39"/>
      <c r="P93" s="39"/>
      <c r="Q93" s="4" t="str">
        <f t="shared" si="78"/>
        <v/>
      </c>
      <c r="R93" s="4" t="str">
        <f t="shared" si="79"/>
        <v/>
      </c>
      <c r="S93" s="4" t="str">
        <f t="shared" si="80"/>
        <v/>
      </c>
      <c r="T93" s="4" t="str">
        <f t="shared" si="81"/>
        <v/>
      </c>
      <c r="U93" s="4" t="str">
        <f t="shared" si="82"/>
        <v/>
      </c>
      <c r="V93" s="4" t="str">
        <f t="shared" si="83"/>
        <v/>
      </c>
      <c r="W93" t="str">
        <f t="shared" si="84"/>
        <v/>
      </c>
      <c r="X93" t="str">
        <f t="shared" si="85"/>
        <v/>
      </c>
      <c r="Y93" t="str">
        <f t="shared" si="86"/>
        <v/>
      </c>
      <c r="Z93" t="str">
        <f t="shared" si="87"/>
        <v/>
      </c>
      <c r="AA93" s="4" t="str">
        <f t="shared" si="88"/>
        <v/>
      </c>
      <c r="AB93" s="4" t="str">
        <f t="shared" si="89"/>
        <v/>
      </c>
      <c r="AC93" s="5" t="str">
        <f t="shared" si="90"/>
        <v/>
      </c>
      <c r="AD93" t="str">
        <f t="shared" si="91"/>
        <v/>
      </c>
      <c r="AE93" t="str">
        <f t="shared" si="92"/>
        <v/>
      </c>
      <c r="AF93" s="2" t="str">
        <f t="shared" si="93"/>
        <v/>
      </c>
      <c r="AG93" t="str">
        <f t="shared" si="94"/>
        <v/>
      </c>
      <c r="AH93" t="str">
        <f t="shared" si="95"/>
        <v/>
      </c>
      <c r="AI93" t="str">
        <f t="shared" si="60"/>
        <v/>
      </c>
      <c r="AJ93" s="28" t="str">
        <f t="shared" si="96"/>
        <v/>
      </c>
      <c r="AK93" t="str">
        <f t="shared" si="97"/>
        <v/>
      </c>
      <c r="AL93" t="str">
        <f t="shared" si="98"/>
        <v/>
      </c>
      <c r="AM93" t="str">
        <f t="shared" si="61"/>
        <v/>
      </c>
      <c r="AN93" t="str">
        <f t="shared" si="62"/>
        <v/>
      </c>
      <c r="AO93" t="str">
        <f t="shared" si="63"/>
        <v/>
      </c>
      <c r="AP93" t="str">
        <f>IF(AN93="","",IF(I93=0,IF(AO93=1,VLOOKUP(F93,Tables!A$1:C$18,2,FALSE),VLOOKUP(F93,Tables!A$1:C$18,3,FALSE)),IF(I93=1, IF(AO93=1,VLOOKUP(F93,Tables!H$1:J$95,2,FALSE),VLOOKUP(F93,Tables!H$1:J$95,3,FALSE)),IF(AO93=1,VLOOKUP(F93,Tables!Q$1:S$137,2,FALSE),VLOOKUP(F93,Tables!Q$1:S$137,3,FALSE)))))</f>
        <v/>
      </c>
      <c r="AQ93" t="str">
        <f t="shared" si="99"/>
        <v/>
      </c>
      <c r="AR93" t="str">
        <f t="shared" si="64"/>
        <v/>
      </c>
      <c r="AS93" t="str">
        <f t="shared" si="65"/>
        <v/>
      </c>
      <c r="AT93" t="str">
        <f t="shared" si="54"/>
        <v/>
      </c>
      <c r="AU93" t="str">
        <f t="shared" si="66"/>
        <v/>
      </c>
      <c r="AV93" t="str">
        <f t="shared" si="67"/>
        <v/>
      </c>
      <c r="AW93" t="str">
        <f t="shared" si="100"/>
        <v/>
      </c>
      <c r="AX93" t="str">
        <f t="shared" si="101"/>
        <v/>
      </c>
      <c r="AY93" t="str">
        <f t="shared" si="102"/>
        <v/>
      </c>
      <c r="BA93" t="str">
        <f t="shared" si="68"/>
        <v/>
      </c>
      <c r="BB93" t="str">
        <f t="shared" si="69"/>
        <v/>
      </c>
      <c r="BC93" t="str">
        <f t="shared" si="70"/>
        <v/>
      </c>
      <c r="BD93" t="str">
        <f t="shared" si="52"/>
        <v/>
      </c>
      <c r="BE93" t="str">
        <f t="shared" si="103"/>
        <v/>
      </c>
      <c r="BF93" t="str">
        <f t="shared" si="104"/>
        <v/>
      </c>
    </row>
    <row r="94" spans="1:58" ht="15.75" x14ac:dyDescent="0.3">
      <c r="A94" t="str">
        <f t="shared" si="71"/>
        <v/>
      </c>
      <c r="B94" t="str">
        <f t="shared" si="72"/>
        <v/>
      </c>
      <c r="C94" t="str">
        <f t="shared" si="73"/>
        <v/>
      </c>
      <c r="D94" t="str">
        <f t="shared" si="74"/>
        <v/>
      </c>
      <c r="E94" t="str">
        <f t="shared" si="75"/>
        <v/>
      </c>
      <c r="F94" t="str">
        <f t="shared" si="76"/>
        <v/>
      </c>
      <c r="G94" t="str">
        <f t="shared" si="77"/>
        <v/>
      </c>
      <c r="H94" t="str">
        <f t="shared" si="56"/>
        <v/>
      </c>
      <c r="I94" t="str">
        <f t="shared" si="57"/>
        <v/>
      </c>
      <c r="J94" t="str">
        <f t="shared" si="58"/>
        <v/>
      </c>
      <c r="K94" t="str">
        <f>IF(A94="","",IF(OR(I94=1,I94="S"),IF(VLOOKUP(J94,Tables!E$1:F$50,2,FALSE)=1,IF(MOD(BE94,2)=1,1,2),IF(MOD(BE94,2)=1,2,1)),IF(MOD(BE94,2)=1,1,2)))</f>
        <v/>
      </c>
      <c r="L94" t="str">
        <f t="shared" si="55"/>
        <v/>
      </c>
      <c r="M94" s="1" t="str">
        <f t="shared" si="59"/>
        <v/>
      </c>
      <c r="N94" s="39"/>
      <c r="O94" s="39"/>
      <c r="P94" s="39"/>
      <c r="Q94" s="4" t="str">
        <f t="shared" si="78"/>
        <v/>
      </c>
      <c r="R94" s="4" t="str">
        <f t="shared" si="79"/>
        <v/>
      </c>
      <c r="S94" s="4" t="str">
        <f t="shared" si="80"/>
        <v/>
      </c>
      <c r="T94" s="4" t="str">
        <f t="shared" si="81"/>
        <v/>
      </c>
      <c r="U94" s="4" t="str">
        <f t="shared" si="82"/>
        <v/>
      </c>
      <c r="V94" s="4" t="str">
        <f t="shared" si="83"/>
        <v/>
      </c>
      <c r="W94" t="str">
        <f t="shared" si="84"/>
        <v/>
      </c>
      <c r="X94" t="str">
        <f t="shared" si="85"/>
        <v/>
      </c>
      <c r="Y94" t="str">
        <f t="shared" si="86"/>
        <v/>
      </c>
      <c r="Z94" t="str">
        <f t="shared" si="87"/>
        <v/>
      </c>
      <c r="AA94" s="4" t="str">
        <f t="shared" si="88"/>
        <v/>
      </c>
      <c r="AB94" s="4" t="str">
        <f t="shared" si="89"/>
        <v/>
      </c>
      <c r="AC94" s="5" t="str">
        <f t="shared" si="90"/>
        <v/>
      </c>
      <c r="AD94" t="str">
        <f t="shared" si="91"/>
        <v/>
      </c>
      <c r="AE94" t="str">
        <f t="shared" si="92"/>
        <v/>
      </c>
      <c r="AF94" s="2" t="str">
        <f t="shared" si="93"/>
        <v/>
      </c>
      <c r="AG94" t="str">
        <f t="shared" si="94"/>
        <v/>
      </c>
      <c r="AH94" t="str">
        <f t="shared" si="95"/>
        <v/>
      </c>
      <c r="AI94" t="str">
        <f t="shared" si="60"/>
        <v/>
      </c>
      <c r="AJ94" s="28" t="str">
        <f t="shared" si="96"/>
        <v/>
      </c>
      <c r="AK94" t="str">
        <f t="shared" si="97"/>
        <v/>
      </c>
      <c r="AL94" t="str">
        <f t="shared" si="98"/>
        <v/>
      </c>
      <c r="AM94" t="str">
        <f t="shared" si="61"/>
        <v/>
      </c>
      <c r="AN94" t="str">
        <f t="shared" si="62"/>
        <v/>
      </c>
      <c r="AO94" t="str">
        <f t="shared" si="63"/>
        <v/>
      </c>
      <c r="AP94" t="str">
        <f>IF(AN94="","",IF(I94=0,IF(AO94=1,VLOOKUP(F94,Tables!A$1:C$18,2,FALSE),VLOOKUP(F94,Tables!A$1:C$18,3,FALSE)),IF(I94=1, IF(AO94=1,VLOOKUP(F94,Tables!H$1:J$95,2,FALSE),VLOOKUP(F94,Tables!H$1:J$95,3,FALSE)),IF(AO94=1,VLOOKUP(F94,Tables!Q$1:S$137,2,FALSE),VLOOKUP(F94,Tables!Q$1:S$137,3,FALSE)))))</f>
        <v/>
      </c>
      <c r="AQ94" t="str">
        <f t="shared" si="99"/>
        <v/>
      </c>
      <c r="AR94" t="str">
        <f t="shared" si="64"/>
        <v/>
      </c>
      <c r="AS94" t="str">
        <f t="shared" si="65"/>
        <v/>
      </c>
      <c r="AT94" t="str">
        <f t="shared" si="54"/>
        <v/>
      </c>
      <c r="AU94" t="str">
        <f t="shared" si="66"/>
        <v/>
      </c>
      <c r="AV94" t="str">
        <f t="shared" si="67"/>
        <v/>
      </c>
      <c r="AW94" t="str">
        <f t="shared" si="100"/>
        <v/>
      </c>
      <c r="AX94" t="str">
        <f t="shared" si="101"/>
        <v/>
      </c>
      <c r="AY94" t="str">
        <f t="shared" si="102"/>
        <v/>
      </c>
      <c r="BA94" t="str">
        <f t="shared" si="68"/>
        <v/>
      </c>
      <c r="BB94" t="str">
        <f t="shared" si="69"/>
        <v/>
      </c>
      <c r="BC94" t="str">
        <f t="shared" si="70"/>
        <v/>
      </c>
      <c r="BD94" t="str">
        <f t="shared" si="52"/>
        <v/>
      </c>
      <c r="BE94" t="str">
        <f t="shared" si="103"/>
        <v/>
      </c>
      <c r="BF94" t="str">
        <f t="shared" si="104"/>
        <v/>
      </c>
    </row>
    <row r="95" spans="1:58" ht="15.75" x14ac:dyDescent="0.3">
      <c r="A95" t="str">
        <f t="shared" si="71"/>
        <v/>
      </c>
      <c r="B95" t="str">
        <f t="shared" si="72"/>
        <v/>
      </c>
      <c r="C95" t="str">
        <f t="shared" si="73"/>
        <v/>
      </c>
      <c r="D95" t="str">
        <f t="shared" si="74"/>
        <v/>
      </c>
      <c r="E95" t="str">
        <f t="shared" si="75"/>
        <v/>
      </c>
      <c r="F95" t="str">
        <f t="shared" si="76"/>
        <v/>
      </c>
      <c r="G95" t="str">
        <f t="shared" si="77"/>
        <v/>
      </c>
      <c r="H95" t="str">
        <f t="shared" si="56"/>
        <v/>
      </c>
      <c r="I95" t="str">
        <f t="shared" si="57"/>
        <v/>
      </c>
      <c r="J95" t="str">
        <f t="shared" si="58"/>
        <v/>
      </c>
      <c r="K95" t="str">
        <f>IF(A95="","",IF(OR(I95=1,I95="S"),IF(VLOOKUP(J95,Tables!E$1:F$50,2,FALSE)=1,IF(MOD(BE95,2)=1,1,2),IF(MOD(BE95,2)=1,2,1)),IF(MOD(BE95,2)=1,1,2)))</f>
        <v/>
      </c>
      <c r="L95" t="str">
        <f t="shared" si="55"/>
        <v/>
      </c>
      <c r="M95" s="1" t="str">
        <f t="shared" si="59"/>
        <v/>
      </c>
      <c r="N95" s="39"/>
      <c r="O95" s="39"/>
      <c r="P95" s="39"/>
      <c r="Q95" s="4" t="str">
        <f t="shared" si="78"/>
        <v/>
      </c>
      <c r="R95" s="4" t="str">
        <f t="shared" si="79"/>
        <v/>
      </c>
      <c r="S95" s="4" t="str">
        <f t="shared" si="80"/>
        <v/>
      </c>
      <c r="T95" s="4" t="str">
        <f t="shared" si="81"/>
        <v/>
      </c>
      <c r="U95" s="4" t="str">
        <f t="shared" si="82"/>
        <v/>
      </c>
      <c r="V95" s="4" t="str">
        <f t="shared" si="83"/>
        <v/>
      </c>
      <c r="W95" t="str">
        <f t="shared" si="84"/>
        <v/>
      </c>
      <c r="X95" t="str">
        <f t="shared" si="85"/>
        <v/>
      </c>
      <c r="Y95" t="str">
        <f t="shared" si="86"/>
        <v/>
      </c>
      <c r="Z95" t="str">
        <f t="shared" si="87"/>
        <v/>
      </c>
      <c r="AA95" s="4" t="str">
        <f t="shared" si="88"/>
        <v/>
      </c>
      <c r="AB95" s="4" t="str">
        <f t="shared" si="89"/>
        <v/>
      </c>
      <c r="AC95" s="5" t="str">
        <f t="shared" si="90"/>
        <v/>
      </c>
      <c r="AD95" t="str">
        <f t="shared" si="91"/>
        <v/>
      </c>
      <c r="AE95" t="str">
        <f t="shared" si="92"/>
        <v/>
      </c>
      <c r="AF95" s="2" t="str">
        <f t="shared" si="93"/>
        <v/>
      </c>
      <c r="AG95" t="str">
        <f t="shared" si="94"/>
        <v/>
      </c>
      <c r="AH95" t="str">
        <f t="shared" si="95"/>
        <v/>
      </c>
      <c r="AI95" t="str">
        <f t="shared" si="60"/>
        <v/>
      </c>
      <c r="AJ95" s="28" t="str">
        <f t="shared" si="96"/>
        <v/>
      </c>
      <c r="AK95" t="str">
        <f t="shared" si="97"/>
        <v/>
      </c>
      <c r="AL95" t="str">
        <f t="shared" si="98"/>
        <v/>
      </c>
      <c r="AM95" t="str">
        <f t="shared" si="61"/>
        <v/>
      </c>
      <c r="AN95" t="str">
        <f t="shared" si="62"/>
        <v/>
      </c>
      <c r="AO95" t="str">
        <f t="shared" si="63"/>
        <v/>
      </c>
      <c r="AP95" t="str">
        <f>IF(AN95="","",IF(I95=0,IF(AO95=1,VLOOKUP(F95,Tables!A$1:C$18,2,FALSE),VLOOKUP(F95,Tables!A$1:C$18,3,FALSE)),IF(I95=1, IF(AO95=1,VLOOKUP(F95,Tables!H$1:J$95,2,FALSE),VLOOKUP(F95,Tables!H$1:J$95,3,FALSE)),IF(AO95=1,VLOOKUP(F95,Tables!Q$1:S$137,2,FALSE),VLOOKUP(F95,Tables!Q$1:S$137,3,FALSE)))))</f>
        <v/>
      </c>
      <c r="AQ95" t="str">
        <f t="shared" si="99"/>
        <v/>
      </c>
      <c r="AR95" t="str">
        <f t="shared" si="64"/>
        <v/>
      </c>
      <c r="AS95" t="str">
        <f t="shared" si="65"/>
        <v/>
      </c>
      <c r="AT95" t="str">
        <f t="shared" si="54"/>
        <v/>
      </c>
      <c r="AU95" t="str">
        <f t="shared" si="66"/>
        <v/>
      </c>
      <c r="AV95" t="str">
        <f t="shared" si="67"/>
        <v/>
      </c>
      <c r="AW95" t="str">
        <f t="shared" si="100"/>
        <v/>
      </c>
      <c r="AX95" t="str">
        <f t="shared" si="101"/>
        <v/>
      </c>
      <c r="AY95" t="str">
        <f t="shared" si="102"/>
        <v/>
      </c>
      <c r="BA95" t="str">
        <f t="shared" si="68"/>
        <v/>
      </c>
      <c r="BB95" t="str">
        <f t="shared" si="69"/>
        <v/>
      </c>
      <c r="BC95" t="str">
        <f t="shared" si="70"/>
        <v/>
      </c>
      <c r="BD95" t="str">
        <f t="shared" si="52"/>
        <v/>
      </c>
      <c r="BE95" t="str">
        <f t="shared" si="103"/>
        <v/>
      </c>
      <c r="BF95" t="str">
        <f t="shared" si="104"/>
        <v/>
      </c>
    </row>
    <row r="96" spans="1:58" ht="15.75" x14ac:dyDescent="0.3">
      <c r="A96" t="str">
        <f t="shared" si="71"/>
        <v/>
      </c>
      <c r="B96" t="str">
        <f t="shared" si="72"/>
        <v/>
      </c>
      <c r="C96" t="str">
        <f t="shared" si="73"/>
        <v/>
      </c>
      <c r="D96" t="str">
        <f t="shared" si="74"/>
        <v/>
      </c>
      <c r="E96" t="str">
        <f t="shared" si="75"/>
        <v/>
      </c>
      <c r="F96" t="str">
        <f t="shared" si="76"/>
        <v/>
      </c>
      <c r="G96" t="str">
        <f t="shared" si="77"/>
        <v/>
      </c>
      <c r="H96" t="str">
        <f t="shared" si="56"/>
        <v/>
      </c>
      <c r="I96" t="str">
        <f t="shared" si="57"/>
        <v/>
      </c>
      <c r="J96" t="str">
        <f t="shared" si="58"/>
        <v/>
      </c>
      <c r="K96" t="str">
        <f>IF(A96="","",IF(OR(I96=1,I96="S"),IF(VLOOKUP(J96,Tables!E$1:F$50,2,FALSE)=1,IF(MOD(BE96,2)=1,1,2),IF(MOD(BE96,2)=1,2,1)),IF(MOD(BE96,2)=1,1,2)))</f>
        <v/>
      </c>
      <c r="L96" t="str">
        <f t="shared" si="55"/>
        <v/>
      </c>
      <c r="M96" s="1" t="str">
        <f t="shared" si="59"/>
        <v/>
      </c>
      <c r="N96" s="39"/>
      <c r="O96" s="39"/>
      <c r="P96" s="39"/>
      <c r="Q96" s="4" t="str">
        <f t="shared" si="78"/>
        <v/>
      </c>
      <c r="R96" s="4" t="str">
        <f t="shared" si="79"/>
        <v/>
      </c>
      <c r="S96" s="4" t="str">
        <f t="shared" si="80"/>
        <v/>
      </c>
      <c r="T96" s="4" t="str">
        <f t="shared" si="81"/>
        <v/>
      </c>
      <c r="U96" s="4" t="str">
        <f t="shared" si="82"/>
        <v/>
      </c>
      <c r="V96" s="4" t="str">
        <f t="shared" si="83"/>
        <v/>
      </c>
      <c r="W96" t="str">
        <f t="shared" si="84"/>
        <v/>
      </c>
      <c r="X96" t="str">
        <f t="shared" si="85"/>
        <v/>
      </c>
      <c r="Y96" t="str">
        <f t="shared" si="86"/>
        <v/>
      </c>
      <c r="Z96" t="str">
        <f t="shared" si="87"/>
        <v/>
      </c>
      <c r="AA96" s="4" t="str">
        <f t="shared" si="88"/>
        <v/>
      </c>
      <c r="AB96" s="4" t="str">
        <f t="shared" si="89"/>
        <v/>
      </c>
      <c r="AC96" s="5" t="str">
        <f t="shared" si="90"/>
        <v/>
      </c>
      <c r="AD96" t="str">
        <f t="shared" si="91"/>
        <v/>
      </c>
      <c r="AE96" t="str">
        <f t="shared" si="92"/>
        <v/>
      </c>
      <c r="AF96" s="2" t="str">
        <f t="shared" si="93"/>
        <v/>
      </c>
      <c r="AG96" t="str">
        <f t="shared" si="94"/>
        <v/>
      </c>
      <c r="AH96" t="str">
        <f t="shared" si="95"/>
        <v/>
      </c>
      <c r="AI96" t="str">
        <f t="shared" si="60"/>
        <v/>
      </c>
      <c r="AJ96" s="28" t="str">
        <f t="shared" si="96"/>
        <v/>
      </c>
      <c r="AK96" t="str">
        <f t="shared" si="97"/>
        <v/>
      </c>
      <c r="AL96" t="str">
        <f t="shared" si="98"/>
        <v/>
      </c>
      <c r="AM96" t="str">
        <f t="shared" si="61"/>
        <v/>
      </c>
      <c r="AN96" t="str">
        <f t="shared" si="62"/>
        <v/>
      </c>
      <c r="AO96" t="str">
        <f t="shared" si="63"/>
        <v/>
      </c>
      <c r="AP96" t="str">
        <f>IF(AN96="","",IF(I96=0,IF(AO96=1,VLOOKUP(F96,Tables!A$1:C$18,2,FALSE),VLOOKUP(F96,Tables!A$1:C$18,3,FALSE)),IF(I96=1, IF(AO96=1,VLOOKUP(F96,Tables!H$1:J$95,2,FALSE),VLOOKUP(F96,Tables!H$1:J$95,3,FALSE)),IF(AO96=1,VLOOKUP(F96,Tables!Q$1:S$137,2,FALSE),VLOOKUP(F96,Tables!Q$1:S$137,3,FALSE)))))</f>
        <v/>
      </c>
      <c r="AQ96" t="str">
        <f t="shared" si="99"/>
        <v/>
      </c>
      <c r="AR96" t="str">
        <f t="shared" si="64"/>
        <v/>
      </c>
      <c r="AS96" t="str">
        <f t="shared" si="65"/>
        <v/>
      </c>
      <c r="AT96" t="str">
        <f t="shared" si="54"/>
        <v/>
      </c>
      <c r="AU96" t="str">
        <f t="shared" si="66"/>
        <v/>
      </c>
      <c r="AV96" t="str">
        <f t="shared" si="67"/>
        <v/>
      </c>
      <c r="AW96" t="str">
        <f t="shared" si="100"/>
        <v/>
      </c>
      <c r="AX96" t="str">
        <f t="shared" si="101"/>
        <v/>
      </c>
      <c r="AY96" t="str">
        <f t="shared" si="102"/>
        <v/>
      </c>
      <c r="BA96" t="str">
        <f t="shared" si="68"/>
        <v/>
      </c>
      <c r="BB96" t="str">
        <f t="shared" si="69"/>
        <v/>
      </c>
      <c r="BC96" t="str">
        <f t="shared" si="70"/>
        <v/>
      </c>
      <c r="BD96" t="str">
        <f t="shared" si="52"/>
        <v/>
      </c>
      <c r="BE96" t="str">
        <f t="shared" si="103"/>
        <v/>
      </c>
      <c r="BF96" t="str">
        <f t="shared" si="104"/>
        <v/>
      </c>
    </row>
    <row r="97" spans="1:58" ht="15.75" x14ac:dyDescent="0.3">
      <c r="A97" t="str">
        <f t="shared" si="71"/>
        <v/>
      </c>
      <c r="B97" t="str">
        <f t="shared" si="72"/>
        <v/>
      </c>
      <c r="C97" t="str">
        <f t="shared" si="73"/>
        <v/>
      </c>
      <c r="D97" t="str">
        <f t="shared" si="74"/>
        <v/>
      </c>
      <c r="E97" t="str">
        <f t="shared" si="75"/>
        <v/>
      </c>
      <c r="F97" t="str">
        <f t="shared" si="76"/>
        <v/>
      </c>
      <c r="G97" t="str">
        <f t="shared" si="77"/>
        <v/>
      </c>
      <c r="H97" t="str">
        <f t="shared" si="56"/>
        <v/>
      </c>
      <c r="I97" t="str">
        <f t="shared" si="57"/>
        <v/>
      </c>
      <c r="J97" t="str">
        <f t="shared" si="58"/>
        <v/>
      </c>
      <c r="K97" t="str">
        <f>IF(A97="","",IF(OR(I97=1,I97="S"),IF(VLOOKUP(J97,Tables!E$1:F$50,2,FALSE)=1,IF(MOD(BE97,2)=1,1,2),IF(MOD(BE97,2)=1,2,1)),IF(MOD(BE97,2)=1,1,2)))</f>
        <v/>
      </c>
      <c r="L97" t="str">
        <f t="shared" si="55"/>
        <v/>
      </c>
      <c r="M97" s="1" t="str">
        <f t="shared" si="59"/>
        <v/>
      </c>
      <c r="N97" s="39"/>
      <c r="O97" s="39"/>
      <c r="P97" s="39"/>
      <c r="Q97" s="4" t="str">
        <f t="shared" si="78"/>
        <v/>
      </c>
      <c r="R97" s="4" t="str">
        <f t="shared" si="79"/>
        <v/>
      </c>
      <c r="S97" s="4" t="str">
        <f t="shared" si="80"/>
        <v/>
      </c>
      <c r="T97" s="4" t="str">
        <f t="shared" si="81"/>
        <v/>
      </c>
      <c r="U97" s="4" t="str">
        <f t="shared" si="82"/>
        <v/>
      </c>
      <c r="V97" s="4" t="str">
        <f t="shared" si="83"/>
        <v/>
      </c>
      <c r="W97" t="str">
        <f t="shared" si="84"/>
        <v/>
      </c>
      <c r="X97" t="str">
        <f t="shared" si="85"/>
        <v/>
      </c>
      <c r="Y97" t="str">
        <f t="shared" si="86"/>
        <v/>
      </c>
      <c r="Z97" t="str">
        <f t="shared" si="87"/>
        <v/>
      </c>
      <c r="AA97" s="4" t="str">
        <f t="shared" si="88"/>
        <v/>
      </c>
      <c r="AB97" s="4" t="str">
        <f t="shared" si="89"/>
        <v/>
      </c>
      <c r="AC97" s="5" t="str">
        <f t="shared" si="90"/>
        <v/>
      </c>
      <c r="AD97" t="str">
        <f t="shared" si="91"/>
        <v/>
      </c>
      <c r="AE97" t="str">
        <f t="shared" si="92"/>
        <v/>
      </c>
      <c r="AF97" s="2" t="str">
        <f t="shared" si="93"/>
        <v/>
      </c>
      <c r="AG97" t="str">
        <f t="shared" si="94"/>
        <v/>
      </c>
      <c r="AH97" t="str">
        <f t="shared" si="95"/>
        <v/>
      </c>
      <c r="AI97" t="str">
        <f t="shared" si="60"/>
        <v/>
      </c>
      <c r="AJ97" s="28" t="str">
        <f t="shared" si="96"/>
        <v/>
      </c>
      <c r="AK97" t="str">
        <f t="shared" si="97"/>
        <v/>
      </c>
      <c r="AL97" t="str">
        <f t="shared" si="98"/>
        <v/>
      </c>
      <c r="AM97" t="str">
        <f t="shared" si="61"/>
        <v/>
      </c>
      <c r="AN97" t="str">
        <f t="shared" si="62"/>
        <v/>
      </c>
      <c r="AO97" t="str">
        <f t="shared" si="63"/>
        <v/>
      </c>
      <c r="AP97" t="str">
        <f>IF(AN97="","",IF(I97=0,IF(AO97=1,VLOOKUP(F97,Tables!A$1:C$18,2,FALSE),VLOOKUP(F97,Tables!A$1:C$18,3,FALSE)),IF(I97=1, IF(AO97=1,VLOOKUP(F97,Tables!H$1:J$95,2,FALSE),VLOOKUP(F97,Tables!H$1:J$95,3,FALSE)),IF(AO97=1,VLOOKUP(F97,Tables!Q$1:S$137,2,FALSE),VLOOKUP(F97,Tables!Q$1:S$137,3,FALSE)))))</f>
        <v/>
      </c>
      <c r="AQ97" t="str">
        <f t="shared" si="99"/>
        <v/>
      </c>
      <c r="AR97" t="str">
        <f t="shared" si="64"/>
        <v/>
      </c>
      <c r="AS97" t="str">
        <f t="shared" si="65"/>
        <v/>
      </c>
      <c r="AT97" t="str">
        <f t="shared" si="54"/>
        <v/>
      </c>
      <c r="AU97" t="str">
        <f t="shared" si="66"/>
        <v/>
      </c>
      <c r="AV97" t="str">
        <f t="shared" si="67"/>
        <v/>
      </c>
      <c r="AW97" t="str">
        <f t="shared" si="100"/>
        <v/>
      </c>
      <c r="AX97" t="str">
        <f t="shared" si="101"/>
        <v/>
      </c>
      <c r="AY97" t="str">
        <f t="shared" si="102"/>
        <v/>
      </c>
      <c r="BA97" t="str">
        <f t="shared" si="68"/>
        <v/>
      </c>
      <c r="BB97" t="str">
        <f t="shared" si="69"/>
        <v/>
      </c>
      <c r="BC97" t="str">
        <f t="shared" si="70"/>
        <v/>
      </c>
      <c r="BD97" t="str">
        <f t="shared" si="52"/>
        <v/>
      </c>
      <c r="BE97" t="str">
        <f t="shared" si="103"/>
        <v/>
      </c>
      <c r="BF97" t="str">
        <f t="shared" si="104"/>
        <v/>
      </c>
    </row>
    <row r="98" spans="1:58" ht="15.75" x14ac:dyDescent="0.3">
      <c r="A98" t="str">
        <f t="shared" si="71"/>
        <v/>
      </c>
      <c r="B98" t="str">
        <f t="shared" si="72"/>
        <v/>
      </c>
      <c r="C98" t="str">
        <f t="shared" si="73"/>
        <v/>
      </c>
      <c r="D98" t="str">
        <f t="shared" si="74"/>
        <v/>
      </c>
      <c r="E98" t="str">
        <f t="shared" si="75"/>
        <v/>
      </c>
      <c r="F98" t="str">
        <f t="shared" si="76"/>
        <v/>
      </c>
      <c r="G98" t="str">
        <f t="shared" si="77"/>
        <v/>
      </c>
      <c r="H98" t="str">
        <f t="shared" si="56"/>
        <v/>
      </c>
      <c r="I98" t="str">
        <f t="shared" si="57"/>
        <v/>
      </c>
      <c r="J98" t="str">
        <f t="shared" si="58"/>
        <v/>
      </c>
      <c r="K98" t="str">
        <f>IF(A98="","",IF(OR(I98=1,I98="S"),IF(VLOOKUP(J98,Tables!E$1:F$50,2,FALSE)=1,IF(MOD(BE98,2)=1,1,2),IF(MOD(BE98,2)=1,2,1)),IF(MOD(BE98,2)=1,1,2)))</f>
        <v/>
      </c>
      <c r="L98" t="str">
        <f t="shared" si="55"/>
        <v/>
      </c>
      <c r="M98" s="1" t="str">
        <f t="shared" si="59"/>
        <v/>
      </c>
      <c r="N98" s="39"/>
      <c r="O98" s="39"/>
      <c r="P98" s="39"/>
      <c r="Q98" s="4" t="str">
        <f t="shared" si="78"/>
        <v/>
      </c>
      <c r="R98" s="4" t="str">
        <f t="shared" si="79"/>
        <v/>
      </c>
      <c r="S98" s="4" t="str">
        <f t="shared" si="80"/>
        <v/>
      </c>
      <c r="T98" s="4" t="str">
        <f t="shared" si="81"/>
        <v/>
      </c>
      <c r="U98" s="4" t="str">
        <f t="shared" si="82"/>
        <v/>
      </c>
      <c r="V98" s="4" t="str">
        <f t="shared" si="83"/>
        <v/>
      </c>
      <c r="W98" t="str">
        <f t="shared" si="84"/>
        <v/>
      </c>
      <c r="X98" t="str">
        <f t="shared" si="85"/>
        <v/>
      </c>
      <c r="Y98" t="str">
        <f t="shared" si="86"/>
        <v/>
      </c>
      <c r="Z98" t="str">
        <f t="shared" si="87"/>
        <v/>
      </c>
      <c r="AA98" s="4" t="str">
        <f t="shared" si="88"/>
        <v/>
      </c>
      <c r="AB98" s="4" t="str">
        <f t="shared" si="89"/>
        <v/>
      </c>
      <c r="AC98" s="5" t="str">
        <f t="shared" si="90"/>
        <v/>
      </c>
      <c r="AD98" t="str">
        <f t="shared" si="91"/>
        <v/>
      </c>
      <c r="AE98" t="str">
        <f t="shared" si="92"/>
        <v/>
      </c>
      <c r="AF98" s="2" t="str">
        <f t="shared" si="93"/>
        <v/>
      </c>
      <c r="AG98" t="str">
        <f t="shared" si="94"/>
        <v/>
      </c>
      <c r="AH98" t="str">
        <f t="shared" si="95"/>
        <v/>
      </c>
      <c r="AI98" t="str">
        <f t="shared" si="60"/>
        <v/>
      </c>
      <c r="AJ98" s="28" t="str">
        <f t="shared" si="96"/>
        <v/>
      </c>
      <c r="AK98" t="str">
        <f t="shared" si="97"/>
        <v/>
      </c>
      <c r="AL98" t="str">
        <f t="shared" si="98"/>
        <v/>
      </c>
      <c r="AM98" t="str">
        <f t="shared" si="61"/>
        <v/>
      </c>
      <c r="AN98" t="str">
        <f t="shared" si="62"/>
        <v/>
      </c>
      <c r="AO98" t="str">
        <f t="shared" si="63"/>
        <v/>
      </c>
      <c r="AP98" t="str">
        <f>IF(AN98="","",IF(I98=0,IF(AO98=1,VLOOKUP(F98,Tables!A$1:C$18,2,FALSE),VLOOKUP(F98,Tables!A$1:C$18,3,FALSE)),IF(I98=1, IF(AO98=1,VLOOKUP(F98,Tables!H$1:J$95,2,FALSE),VLOOKUP(F98,Tables!H$1:J$95,3,FALSE)),IF(AO98=1,VLOOKUP(F98,Tables!Q$1:S$137,2,FALSE),VLOOKUP(F98,Tables!Q$1:S$137,3,FALSE)))))</f>
        <v/>
      </c>
      <c r="AQ98" t="str">
        <f t="shared" si="99"/>
        <v/>
      </c>
      <c r="AR98" t="str">
        <f t="shared" si="64"/>
        <v/>
      </c>
      <c r="AS98" t="str">
        <f t="shared" si="65"/>
        <v/>
      </c>
      <c r="AT98" t="str">
        <f t="shared" si="54"/>
        <v/>
      </c>
      <c r="AU98" t="str">
        <f t="shared" si="66"/>
        <v/>
      </c>
      <c r="AV98" t="str">
        <f t="shared" si="67"/>
        <v/>
      </c>
      <c r="AW98" t="str">
        <f t="shared" si="100"/>
        <v/>
      </c>
      <c r="AX98" t="str">
        <f t="shared" si="101"/>
        <v/>
      </c>
      <c r="AY98" t="str">
        <f t="shared" si="102"/>
        <v/>
      </c>
      <c r="BA98" t="str">
        <f t="shared" si="68"/>
        <v/>
      </c>
      <c r="BB98" t="str">
        <f t="shared" si="69"/>
        <v/>
      </c>
      <c r="BC98" t="str">
        <f t="shared" si="70"/>
        <v/>
      </c>
      <c r="BD98" t="str">
        <f t="shared" si="52"/>
        <v/>
      </c>
      <c r="BE98" t="str">
        <f t="shared" si="103"/>
        <v/>
      </c>
      <c r="BF98" t="str">
        <f t="shared" si="104"/>
        <v/>
      </c>
    </row>
    <row r="99" spans="1:58" ht="15.75" x14ac:dyDescent="0.3">
      <c r="A99" t="str">
        <f t="shared" si="71"/>
        <v/>
      </c>
      <c r="B99" t="str">
        <f t="shared" si="72"/>
        <v/>
      </c>
      <c r="C99" t="str">
        <f t="shared" si="73"/>
        <v/>
      </c>
      <c r="D99" t="str">
        <f t="shared" si="74"/>
        <v/>
      </c>
      <c r="E99" t="str">
        <f t="shared" si="75"/>
        <v/>
      </c>
      <c r="F99" t="str">
        <f t="shared" si="76"/>
        <v/>
      </c>
      <c r="G99" t="str">
        <f t="shared" si="77"/>
        <v/>
      </c>
      <c r="H99" t="str">
        <f t="shared" si="56"/>
        <v/>
      </c>
      <c r="I99" t="str">
        <f t="shared" si="57"/>
        <v/>
      </c>
      <c r="J99" t="str">
        <f t="shared" si="58"/>
        <v/>
      </c>
      <c r="K99" t="str">
        <f>IF(A99="","",IF(OR(I99=1,I99="S"),IF(VLOOKUP(J99,Tables!E$1:F$50,2,FALSE)=1,IF(MOD(BE99,2)=1,1,2),IF(MOD(BE99,2)=1,2,1)),IF(MOD(BE99,2)=1,1,2)))</f>
        <v/>
      </c>
      <c r="L99" t="str">
        <f t="shared" si="55"/>
        <v/>
      </c>
      <c r="M99" s="1" t="str">
        <f t="shared" si="59"/>
        <v/>
      </c>
      <c r="N99" s="39"/>
      <c r="O99" s="39"/>
      <c r="P99" s="39"/>
      <c r="Q99" s="4" t="str">
        <f t="shared" si="78"/>
        <v/>
      </c>
      <c r="R99" s="4" t="str">
        <f t="shared" si="79"/>
        <v/>
      </c>
      <c r="S99" s="4" t="str">
        <f t="shared" si="80"/>
        <v/>
      </c>
      <c r="T99" s="4" t="str">
        <f t="shared" si="81"/>
        <v/>
      </c>
      <c r="U99" s="4" t="str">
        <f t="shared" si="82"/>
        <v/>
      </c>
      <c r="V99" s="4" t="str">
        <f t="shared" si="83"/>
        <v/>
      </c>
      <c r="W99" t="str">
        <f t="shared" si="84"/>
        <v/>
      </c>
      <c r="X99" t="str">
        <f t="shared" si="85"/>
        <v/>
      </c>
      <c r="Y99" t="str">
        <f t="shared" si="86"/>
        <v/>
      </c>
      <c r="Z99" t="str">
        <f t="shared" si="87"/>
        <v/>
      </c>
      <c r="AA99" s="4" t="str">
        <f t="shared" si="88"/>
        <v/>
      </c>
      <c r="AB99" s="4" t="str">
        <f t="shared" si="89"/>
        <v/>
      </c>
      <c r="AC99" s="5" t="str">
        <f t="shared" si="90"/>
        <v/>
      </c>
      <c r="AD99" t="str">
        <f t="shared" si="91"/>
        <v/>
      </c>
      <c r="AE99" t="str">
        <f t="shared" si="92"/>
        <v/>
      </c>
      <c r="AF99" s="2" t="str">
        <f t="shared" si="93"/>
        <v/>
      </c>
      <c r="AG99" t="str">
        <f t="shared" si="94"/>
        <v/>
      </c>
      <c r="AH99" t="str">
        <f t="shared" si="95"/>
        <v/>
      </c>
      <c r="AI99" t="str">
        <f t="shared" si="60"/>
        <v/>
      </c>
      <c r="AJ99" s="28" t="str">
        <f t="shared" si="96"/>
        <v/>
      </c>
      <c r="AK99" t="str">
        <f t="shared" si="97"/>
        <v/>
      </c>
      <c r="AL99" t="str">
        <f t="shared" si="98"/>
        <v/>
      </c>
      <c r="AM99" t="str">
        <f t="shared" si="61"/>
        <v/>
      </c>
      <c r="AN99" t="str">
        <f t="shared" si="62"/>
        <v/>
      </c>
      <c r="AO99" t="str">
        <f t="shared" si="63"/>
        <v/>
      </c>
      <c r="AP99" t="str">
        <f>IF(AN99="","",IF(I99=0,IF(AO99=1,VLOOKUP(F99,Tables!A$1:C$18,2,FALSE),VLOOKUP(F99,Tables!A$1:C$18,3,FALSE)),IF(I99=1, IF(AO99=1,VLOOKUP(F99,Tables!H$1:J$95,2,FALSE),VLOOKUP(F99,Tables!H$1:J$95,3,FALSE)),IF(AO99=1,VLOOKUP(F99,Tables!Q$1:S$137,2,FALSE),VLOOKUP(F99,Tables!Q$1:S$137,3,FALSE)))))</f>
        <v/>
      </c>
      <c r="AQ99" t="str">
        <f t="shared" si="99"/>
        <v/>
      </c>
      <c r="AR99" t="str">
        <f t="shared" si="64"/>
        <v/>
      </c>
      <c r="AS99" t="str">
        <f t="shared" si="65"/>
        <v/>
      </c>
      <c r="AT99" t="str">
        <f t="shared" si="54"/>
        <v/>
      </c>
      <c r="AU99" t="str">
        <f t="shared" si="66"/>
        <v/>
      </c>
      <c r="AV99" t="str">
        <f t="shared" si="67"/>
        <v/>
      </c>
      <c r="AW99" t="str">
        <f t="shared" si="100"/>
        <v/>
      </c>
      <c r="AX99" t="str">
        <f t="shared" si="101"/>
        <v/>
      </c>
      <c r="AY99" t="str">
        <f t="shared" si="102"/>
        <v/>
      </c>
      <c r="BA99" t="str">
        <f t="shared" si="68"/>
        <v/>
      </c>
      <c r="BB99" t="str">
        <f t="shared" si="69"/>
        <v/>
      </c>
      <c r="BC99" t="str">
        <f t="shared" si="70"/>
        <v/>
      </c>
      <c r="BD99" t="str">
        <f t="shared" si="52"/>
        <v/>
      </c>
      <c r="BE99" t="str">
        <f t="shared" si="103"/>
        <v/>
      </c>
      <c r="BF99" t="str">
        <f t="shared" si="104"/>
        <v/>
      </c>
    </row>
    <row r="100" spans="1:58" ht="15.75" x14ac:dyDescent="0.3">
      <c r="A100" t="str">
        <f t="shared" si="71"/>
        <v/>
      </c>
      <c r="B100" t="str">
        <f t="shared" si="72"/>
        <v/>
      </c>
      <c r="C100" t="str">
        <f t="shared" si="73"/>
        <v/>
      </c>
      <c r="D100" t="str">
        <f t="shared" si="74"/>
        <v/>
      </c>
      <c r="E100" t="str">
        <f t="shared" si="75"/>
        <v/>
      </c>
      <c r="F100" t="str">
        <f t="shared" si="76"/>
        <v/>
      </c>
      <c r="G100" t="str">
        <f t="shared" si="77"/>
        <v/>
      </c>
      <c r="H100" t="str">
        <f t="shared" si="56"/>
        <v/>
      </c>
      <c r="I100" t="str">
        <f t="shared" si="57"/>
        <v/>
      </c>
      <c r="J100" t="str">
        <f t="shared" si="58"/>
        <v/>
      </c>
      <c r="K100" t="str">
        <f>IF(A100="","",IF(OR(I100=1,I100="S"),IF(VLOOKUP(J100,Tables!E$1:F$50,2,FALSE)=1,IF(MOD(BE100,2)=1,1,2),IF(MOD(BE100,2)=1,2,1)),IF(MOD(BE100,2)=1,1,2)))</f>
        <v/>
      </c>
      <c r="L100" t="str">
        <f t="shared" si="55"/>
        <v/>
      </c>
      <c r="M100" s="1" t="str">
        <f t="shared" si="59"/>
        <v/>
      </c>
      <c r="N100" s="39"/>
      <c r="O100" s="39"/>
      <c r="P100" s="39"/>
      <c r="Q100" s="4" t="str">
        <f t="shared" si="78"/>
        <v/>
      </c>
      <c r="R100" s="4" t="str">
        <f t="shared" si="79"/>
        <v/>
      </c>
      <c r="S100" s="4" t="str">
        <f t="shared" si="80"/>
        <v/>
      </c>
      <c r="T100" s="4" t="str">
        <f t="shared" si="81"/>
        <v/>
      </c>
      <c r="U100" s="4" t="str">
        <f t="shared" si="82"/>
        <v/>
      </c>
      <c r="V100" s="4" t="str">
        <f t="shared" si="83"/>
        <v/>
      </c>
      <c r="W100" t="str">
        <f t="shared" si="84"/>
        <v/>
      </c>
      <c r="X100" t="str">
        <f t="shared" si="85"/>
        <v/>
      </c>
      <c r="Y100" t="str">
        <f t="shared" si="86"/>
        <v/>
      </c>
      <c r="Z100" t="str">
        <f t="shared" si="87"/>
        <v/>
      </c>
      <c r="AA100" s="4" t="str">
        <f t="shared" si="88"/>
        <v/>
      </c>
      <c r="AB100" s="4" t="str">
        <f t="shared" si="89"/>
        <v/>
      </c>
      <c r="AC100" s="5" t="str">
        <f t="shared" si="90"/>
        <v/>
      </c>
      <c r="AD100" t="str">
        <f t="shared" si="91"/>
        <v/>
      </c>
      <c r="AE100" t="str">
        <f t="shared" si="92"/>
        <v/>
      </c>
      <c r="AF100" s="2" t="str">
        <f t="shared" si="93"/>
        <v/>
      </c>
      <c r="AG100" t="str">
        <f t="shared" si="94"/>
        <v/>
      </c>
      <c r="AH100" t="str">
        <f t="shared" si="95"/>
        <v/>
      </c>
      <c r="AI100" t="str">
        <f t="shared" si="60"/>
        <v/>
      </c>
      <c r="AJ100" s="28" t="str">
        <f t="shared" si="96"/>
        <v/>
      </c>
      <c r="AK100" t="str">
        <f t="shared" si="97"/>
        <v/>
      </c>
      <c r="AL100" t="str">
        <f t="shared" si="98"/>
        <v/>
      </c>
      <c r="AM100" t="str">
        <f t="shared" si="61"/>
        <v/>
      </c>
      <c r="AN100" t="str">
        <f t="shared" si="62"/>
        <v/>
      </c>
      <c r="AO100" t="str">
        <f t="shared" si="63"/>
        <v/>
      </c>
      <c r="AP100" t="str">
        <f>IF(AN100="","",IF(I100=0,IF(AO100=1,VLOOKUP(F100,Tables!A$1:C$18,2,FALSE),VLOOKUP(F100,Tables!A$1:C$18,3,FALSE)),IF(I100=1, IF(AO100=1,VLOOKUP(F100,Tables!H$1:J$95,2,FALSE),VLOOKUP(F100,Tables!H$1:J$95,3,FALSE)),IF(AO100=1,VLOOKUP(F100,Tables!Q$1:S$137,2,FALSE),VLOOKUP(F100,Tables!Q$1:S$137,3,FALSE)))))</f>
        <v/>
      </c>
      <c r="AQ100" t="str">
        <f t="shared" si="99"/>
        <v/>
      </c>
      <c r="AR100" t="str">
        <f t="shared" si="64"/>
        <v/>
      </c>
      <c r="AS100" t="str">
        <f t="shared" si="65"/>
        <v/>
      </c>
      <c r="AT100" t="str">
        <f t="shared" si="54"/>
        <v/>
      </c>
      <c r="AU100" t="str">
        <f t="shared" si="66"/>
        <v/>
      </c>
      <c r="AV100" t="str">
        <f t="shared" si="67"/>
        <v/>
      </c>
      <c r="AW100" t="str">
        <f t="shared" si="100"/>
        <v/>
      </c>
      <c r="AX100" t="str">
        <f t="shared" si="101"/>
        <v/>
      </c>
      <c r="AY100" t="str">
        <f t="shared" si="102"/>
        <v/>
      </c>
      <c r="BA100" t="str">
        <f t="shared" si="68"/>
        <v/>
      </c>
      <c r="BB100" t="str">
        <f t="shared" si="69"/>
        <v/>
      </c>
      <c r="BC100" t="str">
        <f t="shared" si="70"/>
        <v/>
      </c>
      <c r="BD100" t="str">
        <f t="shared" si="52"/>
        <v/>
      </c>
      <c r="BE100" t="str">
        <f t="shared" si="103"/>
        <v/>
      </c>
      <c r="BF100" t="str">
        <f t="shared" si="104"/>
        <v/>
      </c>
    </row>
    <row r="101" spans="1:58" ht="15.75" x14ac:dyDescent="0.3">
      <c r="A101" t="str">
        <f t="shared" si="71"/>
        <v/>
      </c>
      <c r="B101" t="str">
        <f t="shared" si="72"/>
        <v/>
      </c>
      <c r="C101" t="str">
        <f t="shared" si="73"/>
        <v/>
      </c>
      <c r="D101" t="str">
        <f t="shared" si="74"/>
        <v/>
      </c>
      <c r="E101" t="str">
        <f t="shared" si="75"/>
        <v/>
      </c>
      <c r="F101" t="str">
        <f t="shared" si="76"/>
        <v/>
      </c>
      <c r="G101" t="str">
        <f t="shared" si="77"/>
        <v/>
      </c>
      <c r="H101" t="str">
        <f t="shared" si="56"/>
        <v/>
      </c>
      <c r="I101" t="str">
        <f t="shared" si="57"/>
        <v/>
      </c>
      <c r="J101" t="str">
        <f t="shared" si="58"/>
        <v/>
      </c>
      <c r="K101" t="str">
        <f>IF(A101="","",IF(OR(I101=1,I101="S"),IF(VLOOKUP(J101,Tables!E$1:F$50,2,FALSE)=1,IF(MOD(BE101,2)=1,1,2),IF(MOD(BE101,2)=1,2,1)),IF(MOD(BE101,2)=1,1,2)))</f>
        <v/>
      </c>
      <c r="L101" t="str">
        <f t="shared" si="55"/>
        <v/>
      </c>
      <c r="M101" s="1" t="str">
        <f t="shared" si="59"/>
        <v/>
      </c>
      <c r="N101" s="39"/>
      <c r="O101" s="39"/>
      <c r="P101" s="39"/>
      <c r="Q101" s="4" t="str">
        <f t="shared" si="78"/>
        <v/>
      </c>
      <c r="R101" s="4" t="str">
        <f t="shared" si="79"/>
        <v/>
      </c>
      <c r="S101" s="4" t="str">
        <f t="shared" si="80"/>
        <v/>
      </c>
      <c r="T101" s="4" t="str">
        <f t="shared" si="81"/>
        <v/>
      </c>
      <c r="U101" s="4" t="str">
        <f t="shared" si="82"/>
        <v/>
      </c>
      <c r="V101" s="4" t="str">
        <f t="shared" si="83"/>
        <v/>
      </c>
      <c r="W101" t="str">
        <f t="shared" si="84"/>
        <v/>
      </c>
      <c r="X101" t="str">
        <f t="shared" si="85"/>
        <v/>
      </c>
      <c r="Y101" t="str">
        <f t="shared" si="86"/>
        <v/>
      </c>
      <c r="Z101" t="str">
        <f t="shared" si="87"/>
        <v/>
      </c>
      <c r="AA101" s="4" t="str">
        <f t="shared" si="88"/>
        <v/>
      </c>
      <c r="AB101" s="4" t="str">
        <f t="shared" si="89"/>
        <v/>
      </c>
      <c r="AC101" s="5" t="str">
        <f t="shared" si="90"/>
        <v/>
      </c>
      <c r="AD101" t="str">
        <f t="shared" si="91"/>
        <v/>
      </c>
      <c r="AE101" t="str">
        <f t="shared" si="92"/>
        <v/>
      </c>
      <c r="AF101" s="2" t="str">
        <f t="shared" si="93"/>
        <v/>
      </c>
      <c r="AG101" t="str">
        <f t="shared" si="94"/>
        <v/>
      </c>
      <c r="AH101" t="str">
        <f t="shared" si="95"/>
        <v/>
      </c>
      <c r="AI101" t="str">
        <f t="shared" si="60"/>
        <v/>
      </c>
      <c r="AJ101" s="28" t="str">
        <f t="shared" si="96"/>
        <v/>
      </c>
      <c r="AK101" t="str">
        <f t="shared" si="97"/>
        <v/>
      </c>
      <c r="AL101" t="str">
        <f t="shared" si="98"/>
        <v/>
      </c>
      <c r="AM101" t="str">
        <f t="shared" si="61"/>
        <v/>
      </c>
      <c r="AN101" t="str">
        <f t="shared" si="62"/>
        <v/>
      </c>
      <c r="AO101" t="str">
        <f t="shared" si="63"/>
        <v/>
      </c>
      <c r="AP101" t="str">
        <f>IF(AN101="","",IF(I101=0,IF(AO101=1,VLOOKUP(F101,Tables!A$1:C$18,2,FALSE),VLOOKUP(F101,Tables!A$1:C$18,3,FALSE)),IF(I101=1, IF(AO101=1,VLOOKUP(F101,Tables!H$1:J$95,2,FALSE),VLOOKUP(F101,Tables!H$1:J$95,3,FALSE)),IF(AO101=1,VLOOKUP(F101,Tables!Q$1:S$137,2,FALSE),VLOOKUP(F101,Tables!Q$1:S$137,3,FALSE)))))</f>
        <v/>
      </c>
      <c r="AQ101" t="str">
        <f t="shared" si="99"/>
        <v/>
      </c>
      <c r="AR101" t="str">
        <f t="shared" si="64"/>
        <v/>
      </c>
      <c r="AS101" t="str">
        <f t="shared" si="65"/>
        <v/>
      </c>
      <c r="AT101" t="str">
        <f t="shared" si="54"/>
        <v/>
      </c>
      <c r="AU101" t="str">
        <f t="shared" si="66"/>
        <v/>
      </c>
      <c r="AV101" t="str">
        <f t="shared" si="67"/>
        <v/>
      </c>
      <c r="AW101" t="str">
        <f t="shared" si="100"/>
        <v/>
      </c>
      <c r="AX101" t="str">
        <f t="shared" si="101"/>
        <v/>
      </c>
      <c r="AY101" t="str">
        <f t="shared" si="102"/>
        <v/>
      </c>
      <c r="BA101" t="str">
        <f t="shared" si="68"/>
        <v/>
      </c>
      <c r="BB101" t="str">
        <f t="shared" si="69"/>
        <v/>
      </c>
      <c r="BC101" t="str">
        <f t="shared" si="70"/>
        <v/>
      </c>
      <c r="BD101" t="str">
        <f t="shared" si="52"/>
        <v/>
      </c>
      <c r="BE101" t="str">
        <f t="shared" si="103"/>
        <v/>
      </c>
      <c r="BF101" t="str">
        <f t="shared" si="104"/>
        <v/>
      </c>
    </row>
    <row r="102" spans="1:58" ht="15.75" x14ac:dyDescent="0.3">
      <c r="A102" t="str">
        <f t="shared" si="71"/>
        <v/>
      </c>
      <c r="B102" t="str">
        <f t="shared" si="72"/>
        <v/>
      </c>
      <c r="C102" t="str">
        <f t="shared" si="73"/>
        <v/>
      </c>
      <c r="D102" t="str">
        <f t="shared" si="74"/>
        <v/>
      </c>
      <c r="E102" t="str">
        <f t="shared" si="75"/>
        <v/>
      </c>
      <c r="F102" t="str">
        <f t="shared" si="76"/>
        <v/>
      </c>
      <c r="G102" t="str">
        <f t="shared" si="77"/>
        <v/>
      </c>
      <c r="H102" t="str">
        <f t="shared" si="56"/>
        <v/>
      </c>
      <c r="I102" t="str">
        <f t="shared" si="57"/>
        <v/>
      </c>
      <c r="J102" t="str">
        <f t="shared" si="58"/>
        <v/>
      </c>
      <c r="K102" t="str">
        <f>IF(A102="","",IF(OR(I102=1,I102="S"),IF(VLOOKUP(J102,Tables!E$1:F$50,2,FALSE)=1,IF(MOD(BE102,2)=1,1,2),IF(MOD(BE102,2)=1,2,1)),IF(MOD(BE102,2)=1,1,2)))</f>
        <v/>
      </c>
      <c r="L102" t="str">
        <f t="shared" si="55"/>
        <v/>
      </c>
      <c r="M102" s="1" t="str">
        <f t="shared" si="59"/>
        <v/>
      </c>
      <c r="N102" s="39"/>
      <c r="O102" s="39"/>
      <c r="P102" s="39"/>
      <c r="Q102" s="4" t="str">
        <f t="shared" si="78"/>
        <v/>
      </c>
      <c r="R102" s="4" t="str">
        <f t="shared" si="79"/>
        <v/>
      </c>
      <c r="S102" s="4" t="str">
        <f t="shared" si="80"/>
        <v/>
      </c>
      <c r="T102" s="4" t="str">
        <f t="shared" si="81"/>
        <v/>
      </c>
      <c r="U102" s="4" t="str">
        <f t="shared" si="82"/>
        <v/>
      </c>
      <c r="V102" s="4" t="str">
        <f t="shared" si="83"/>
        <v/>
      </c>
      <c r="W102" t="str">
        <f t="shared" si="84"/>
        <v/>
      </c>
      <c r="X102" t="str">
        <f t="shared" si="85"/>
        <v/>
      </c>
      <c r="Y102" t="str">
        <f t="shared" si="86"/>
        <v/>
      </c>
      <c r="Z102" t="str">
        <f t="shared" si="87"/>
        <v/>
      </c>
      <c r="AA102" s="4" t="str">
        <f t="shared" si="88"/>
        <v/>
      </c>
      <c r="AB102" s="4" t="str">
        <f t="shared" si="89"/>
        <v/>
      </c>
      <c r="AC102" s="5" t="str">
        <f t="shared" si="90"/>
        <v/>
      </c>
      <c r="AD102" t="str">
        <f t="shared" si="91"/>
        <v/>
      </c>
      <c r="AE102" t="str">
        <f t="shared" si="92"/>
        <v/>
      </c>
      <c r="AF102" s="2" t="str">
        <f t="shared" si="93"/>
        <v/>
      </c>
      <c r="AG102" t="str">
        <f t="shared" si="94"/>
        <v/>
      </c>
      <c r="AH102" t="str">
        <f t="shared" si="95"/>
        <v/>
      </c>
      <c r="AI102" t="str">
        <f t="shared" si="60"/>
        <v/>
      </c>
      <c r="AJ102" s="28" t="str">
        <f t="shared" si="96"/>
        <v/>
      </c>
      <c r="AK102" t="str">
        <f t="shared" si="97"/>
        <v/>
      </c>
      <c r="AL102" t="str">
        <f t="shared" si="98"/>
        <v/>
      </c>
      <c r="AM102" t="str">
        <f t="shared" si="61"/>
        <v/>
      </c>
      <c r="AN102" t="str">
        <f t="shared" si="62"/>
        <v/>
      </c>
      <c r="AO102" t="str">
        <f t="shared" si="63"/>
        <v/>
      </c>
      <c r="AP102" t="str">
        <f>IF(AN102="","",IF(I102=0,IF(AO102=1,VLOOKUP(F102,Tables!A$1:C$18,2,FALSE),VLOOKUP(F102,Tables!A$1:C$18,3,FALSE)),IF(I102=1, IF(AO102=1,VLOOKUP(F102,Tables!H$1:J$95,2,FALSE),VLOOKUP(F102,Tables!H$1:J$95,3,FALSE)),IF(AO102=1,VLOOKUP(F102,Tables!Q$1:S$137,2,FALSE),VLOOKUP(F102,Tables!Q$1:S$137,3,FALSE)))))</f>
        <v/>
      </c>
      <c r="AQ102" t="str">
        <f t="shared" si="99"/>
        <v/>
      </c>
      <c r="AR102" t="str">
        <f t="shared" si="64"/>
        <v/>
      </c>
      <c r="AS102" t="str">
        <f t="shared" si="65"/>
        <v/>
      </c>
      <c r="AT102" t="str">
        <f t="shared" si="54"/>
        <v/>
      </c>
      <c r="AU102" t="str">
        <f t="shared" si="66"/>
        <v/>
      </c>
      <c r="AV102" t="str">
        <f t="shared" si="67"/>
        <v/>
      </c>
      <c r="AW102" t="str">
        <f t="shared" si="100"/>
        <v/>
      </c>
      <c r="AX102" t="str">
        <f t="shared" si="101"/>
        <v/>
      </c>
      <c r="AY102" t="str">
        <f t="shared" si="102"/>
        <v/>
      </c>
      <c r="BA102" t="str">
        <f t="shared" si="68"/>
        <v/>
      </c>
      <c r="BB102" t="str">
        <f t="shared" si="69"/>
        <v/>
      </c>
      <c r="BC102" t="str">
        <f t="shared" si="70"/>
        <v/>
      </c>
      <c r="BD102" t="str">
        <f t="shared" si="52"/>
        <v/>
      </c>
      <c r="BE102" t="str">
        <f t="shared" si="103"/>
        <v/>
      </c>
      <c r="BF102" t="str">
        <f t="shared" si="104"/>
        <v/>
      </c>
    </row>
    <row r="103" spans="1:58" ht="15.75" x14ac:dyDescent="0.3">
      <c r="A103" t="str">
        <f t="shared" si="71"/>
        <v/>
      </c>
      <c r="B103" t="str">
        <f t="shared" si="72"/>
        <v/>
      </c>
      <c r="C103" t="str">
        <f t="shared" si="73"/>
        <v/>
      </c>
      <c r="D103" t="str">
        <f t="shared" si="74"/>
        <v/>
      </c>
      <c r="E103" t="str">
        <f t="shared" si="75"/>
        <v/>
      </c>
      <c r="F103" t="str">
        <f t="shared" si="76"/>
        <v/>
      </c>
      <c r="G103" t="str">
        <f t="shared" si="77"/>
        <v/>
      </c>
      <c r="H103" t="str">
        <f t="shared" si="56"/>
        <v/>
      </c>
      <c r="I103" t="str">
        <f t="shared" si="57"/>
        <v/>
      </c>
      <c r="J103" t="str">
        <f t="shared" si="58"/>
        <v/>
      </c>
      <c r="K103" t="str">
        <f>IF(A103="","",IF(OR(I103=1,I103="S"),IF(VLOOKUP(J103,Tables!E$1:F$50,2,FALSE)=1,IF(MOD(BE103,2)=1,1,2),IF(MOD(BE103,2)=1,2,1)),IF(MOD(BE103,2)=1,1,2)))</f>
        <v/>
      </c>
      <c r="L103" t="str">
        <f t="shared" si="55"/>
        <v/>
      </c>
      <c r="M103" s="1" t="str">
        <f t="shared" si="59"/>
        <v/>
      </c>
      <c r="N103" s="39"/>
      <c r="O103" s="39"/>
      <c r="P103" s="39"/>
      <c r="Q103" s="4" t="str">
        <f t="shared" si="78"/>
        <v/>
      </c>
      <c r="R103" s="4" t="str">
        <f t="shared" si="79"/>
        <v/>
      </c>
      <c r="S103" s="4" t="str">
        <f t="shared" si="80"/>
        <v/>
      </c>
      <c r="T103" s="4" t="str">
        <f t="shared" si="81"/>
        <v/>
      </c>
      <c r="U103" s="4" t="str">
        <f t="shared" si="82"/>
        <v/>
      </c>
      <c r="V103" s="4" t="str">
        <f t="shared" si="83"/>
        <v/>
      </c>
      <c r="W103" t="str">
        <f t="shared" si="84"/>
        <v/>
      </c>
      <c r="X103" t="str">
        <f t="shared" si="85"/>
        <v/>
      </c>
      <c r="Y103" t="str">
        <f t="shared" si="86"/>
        <v/>
      </c>
      <c r="Z103" t="str">
        <f t="shared" si="87"/>
        <v/>
      </c>
      <c r="AA103" s="4" t="str">
        <f t="shared" si="88"/>
        <v/>
      </c>
      <c r="AB103" s="4" t="str">
        <f t="shared" si="89"/>
        <v/>
      </c>
      <c r="AC103" s="5" t="str">
        <f t="shared" si="90"/>
        <v/>
      </c>
      <c r="AD103" t="str">
        <f t="shared" si="91"/>
        <v/>
      </c>
      <c r="AE103" t="str">
        <f t="shared" si="92"/>
        <v/>
      </c>
      <c r="AF103" s="2" t="str">
        <f t="shared" si="93"/>
        <v/>
      </c>
      <c r="AG103" t="str">
        <f t="shared" si="94"/>
        <v/>
      </c>
      <c r="AH103" t="str">
        <f t="shared" si="95"/>
        <v/>
      </c>
      <c r="AI103" t="str">
        <f t="shared" si="60"/>
        <v/>
      </c>
      <c r="AJ103" s="28" t="str">
        <f t="shared" si="96"/>
        <v/>
      </c>
      <c r="AK103" t="str">
        <f t="shared" si="97"/>
        <v/>
      </c>
      <c r="AL103" t="str">
        <f t="shared" si="98"/>
        <v/>
      </c>
      <c r="AM103" t="str">
        <f t="shared" si="61"/>
        <v/>
      </c>
      <c r="AN103" t="str">
        <f t="shared" si="62"/>
        <v/>
      </c>
      <c r="AO103" t="str">
        <f t="shared" si="63"/>
        <v/>
      </c>
      <c r="AP103" t="str">
        <f>IF(AN103="","",IF(I103=0,IF(AO103=1,VLOOKUP(F103,Tables!A$1:C$18,2,FALSE),VLOOKUP(F103,Tables!A$1:C$18,3,FALSE)),IF(I103=1, IF(AO103=1,VLOOKUP(F103,Tables!H$1:J$95,2,FALSE),VLOOKUP(F103,Tables!H$1:J$95,3,FALSE)),IF(AO103=1,VLOOKUP(F103,Tables!Q$1:S$137,2,FALSE),VLOOKUP(F103,Tables!Q$1:S$137,3,FALSE)))))</f>
        <v/>
      </c>
      <c r="AQ103" t="str">
        <f t="shared" si="99"/>
        <v/>
      </c>
      <c r="AR103" t="str">
        <f t="shared" si="64"/>
        <v/>
      </c>
      <c r="AS103" t="str">
        <f t="shared" si="65"/>
        <v/>
      </c>
      <c r="AT103" t="str">
        <f t="shared" si="54"/>
        <v/>
      </c>
      <c r="AU103" t="str">
        <f t="shared" si="66"/>
        <v/>
      </c>
      <c r="AV103" t="str">
        <f t="shared" si="67"/>
        <v/>
      </c>
      <c r="AW103" t="str">
        <f t="shared" si="100"/>
        <v/>
      </c>
      <c r="AX103" t="str">
        <f t="shared" si="101"/>
        <v/>
      </c>
      <c r="AY103" t="str">
        <f t="shared" si="102"/>
        <v/>
      </c>
      <c r="BA103" t="str">
        <f t="shared" si="68"/>
        <v/>
      </c>
      <c r="BB103" t="str">
        <f t="shared" si="69"/>
        <v/>
      </c>
      <c r="BC103" t="str">
        <f t="shared" si="70"/>
        <v/>
      </c>
      <c r="BD103" t="str">
        <f t="shared" si="52"/>
        <v/>
      </c>
      <c r="BE103" t="str">
        <f t="shared" si="103"/>
        <v/>
      </c>
      <c r="BF103" t="str">
        <f t="shared" si="104"/>
        <v/>
      </c>
    </row>
    <row r="104" spans="1:58" ht="15.75" x14ac:dyDescent="0.3">
      <c r="A104" t="str">
        <f t="shared" si="71"/>
        <v/>
      </c>
      <c r="B104" t="str">
        <f t="shared" si="72"/>
        <v/>
      </c>
      <c r="C104" t="str">
        <f t="shared" si="73"/>
        <v/>
      </c>
      <c r="D104" t="str">
        <f t="shared" si="74"/>
        <v/>
      </c>
      <c r="E104" t="str">
        <f t="shared" si="75"/>
        <v/>
      </c>
      <c r="F104" t="str">
        <f t="shared" si="76"/>
        <v/>
      </c>
      <c r="G104" t="str">
        <f t="shared" si="77"/>
        <v/>
      </c>
      <c r="H104" t="str">
        <f t="shared" si="56"/>
        <v/>
      </c>
      <c r="I104" t="str">
        <f t="shared" si="57"/>
        <v/>
      </c>
      <c r="J104" t="str">
        <f t="shared" si="58"/>
        <v/>
      </c>
      <c r="K104" t="str">
        <f>IF(A104="","",IF(OR(I104=1,I104="S"),IF(VLOOKUP(J104,Tables!E$1:F$50,2,FALSE)=1,IF(MOD(BE104,2)=1,1,2),IF(MOD(BE104,2)=1,2,1)),IF(MOD(BE104,2)=1,1,2)))</f>
        <v/>
      </c>
      <c r="L104" t="str">
        <f t="shared" si="55"/>
        <v/>
      </c>
      <c r="M104" s="1" t="str">
        <f t="shared" si="59"/>
        <v/>
      </c>
      <c r="N104" s="39"/>
      <c r="O104" s="39"/>
      <c r="P104" s="39"/>
      <c r="Q104" s="4" t="str">
        <f t="shared" si="78"/>
        <v/>
      </c>
      <c r="R104" s="4" t="str">
        <f t="shared" si="79"/>
        <v/>
      </c>
      <c r="S104" s="4" t="str">
        <f t="shared" si="80"/>
        <v/>
      </c>
      <c r="T104" s="4" t="str">
        <f t="shared" si="81"/>
        <v/>
      </c>
      <c r="U104" s="4" t="str">
        <f t="shared" si="82"/>
        <v/>
      </c>
      <c r="V104" s="4" t="str">
        <f t="shared" si="83"/>
        <v/>
      </c>
      <c r="W104" t="str">
        <f t="shared" si="84"/>
        <v/>
      </c>
      <c r="X104" t="str">
        <f t="shared" si="85"/>
        <v/>
      </c>
      <c r="Y104" t="str">
        <f t="shared" si="86"/>
        <v/>
      </c>
      <c r="Z104" t="str">
        <f t="shared" si="87"/>
        <v/>
      </c>
      <c r="AA104" s="4" t="str">
        <f t="shared" si="88"/>
        <v/>
      </c>
      <c r="AB104" s="4" t="str">
        <f t="shared" si="89"/>
        <v/>
      </c>
      <c r="AC104" s="5" t="str">
        <f t="shared" si="90"/>
        <v/>
      </c>
      <c r="AD104" t="str">
        <f t="shared" si="91"/>
        <v/>
      </c>
      <c r="AE104" t="str">
        <f t="shared" si="92"/>
        <v/>
      </c>
      <c r="AF104" s="2" t="str">
        <f t="shared" si="93"/>
        <v/>
      </c>
      <c r="AG104" t="str">
        <f t="shared" si="94"/>
        <v/>
      </c>
      <c r="AH104" t="str">
        <f t="shared" si="95"/>
        <v/>
      </c>
      <c r="AI104" t="str">
        <f t="shared" si="60"/>
        <v/>
      </c>
      <c r="AJ104" s="28" t="str">
        <f t="shared" si="96"/>
        <v/>
      </c>
      <c r="AK104" t="str">
        <f t="shared" si="97"/>
        <v/>
      </c>
      <c r="AL104" t="str">
        <f t="shared" si="98"/>
        <v/>
      </c>
      <c r="AM104" t="str">
        <f t="shared" si="61"/>
        <v/>
      </c>
      <c r="AN104" t="str">
        <f t="shared" si="62"/>
        <v/>
      </c>
      <c r="AO104" t="str">
        <f t="shared" si="63"/>
        <v/>
      </c>
      <c r="AP104" t="str">
        <f>IF(AN104="","",IF(I104=0,IF(AO104=1,VLOOKUP(F104,Tables!A$1:C$18,2,FALSE),VLOOKUP(F104,Tables!A$1:C$18,3,FALSE)),IF(I104=1, IF(AO104=1,VLOOKUP(F104,Tables!H$1:J$95,2,FALSE),VLOOKUP(F104,Tables!H$1:J$95,3,FALSE)),IF(AO104=1,VLOOKUP(F104,Tables!Q$1:S$137,2,FALSE),VLOOKUP(F104,Tables!Q$1:S$137,3,FALSE)))))</f>
        <v/>
      </c>
      <c r="AQ104" t="str">
        <f t="shared" si="99"/>
        <v/>
      </c>
      <c r="AR104" t="str">
        <f t="shared" si="64"/>
        <v/>
      </c>
      <c r="AS104" t="str">
        <f t="shared" si="65"/>
        <v/>
      </c>
      <c r="AT104" t="str">
        <f t="shared" si="54"/>
        <v/>
      </c>
      <c r="AU104" t="str">
        <f t="shared" si="66"/>
        <v/>
      </c>
      <c r="AV104" t="str">
        <f t="shared" si="67"/>
        <v/>
      </c>
      <c r="AW104" t="str">
        <f t="shared" si="100"/>
        <v/>
      </c>
      <c r="AX104" t="str">
        <f t="shared" si="101"/>
        <v/>
      </c>
      <c r="AY104" t="str">
        <f t="shared" si="102"/>
        <v/>
      </c>
      <c r="BA104" t="str">
        <f t="shared" si="68"/>
        <v/>
      </c>
      <c r="BB104" t="str">
        <f t="shared" si="69"/>
        <v/>
      </c>
      <c r="BC104" t="str">
        <f t="shared" si="70"/>
        <v/>
      </c>
      <c r="BD104" t="str">
        <f t="shared" si="52"/>
        <v/>
      </c>
      <c r="BE104" t="str">
        <f t="shared" si="103"/>
        <v/>
      </c>
      <c r="BF104" t="str">
        <f t="shared" si="104"/>
        <v/>
      </c>
    </row>
    <row r="105" spans="1:58" ht="15.75" x14ac:dyDescent="0.3">
      <c r="A105" t="str">
        <f t="shared" si="71"/>
        <v/>
      </c>
      <c r="B105" t="str">
        <f t="shared" si="72"/>
        <v/>
      </c>
      <c r="C105" t="str">
        <f t="shared" si="73"/>
        <v/>
      </c>
      <c r="D105" t="str">
        <f t="shared" si="74"/>
        <v/>
      </c>
      <c r="E105" t="str">
        <f t="shared" si="75"/>
        <v/>
      </c>
      <c r="F105" t="str">
        <f t="shared" si="76"/>
        <v/>
      </c>
      <c r="G105" t="str">
        <f t="shared" si="77"/>
        <v/>
      </c>
      <c r="H105" t="str">
        <f t="shared" si="56"/>
        <v/>
      </c>
      <c r="I105" t="str">
        <f t="shared" si="57"/>
        <v/>
      </c>
      <c r="J105" t="str">
        <f t="shared" si="58"/>
        <v/>
      </c>
      <c r="K105" t="str">
        <f>IF(A105="","",IF(OR(I105=1,I105="S"),IF(VLOOKUP(J105,Tables!E$1:F$50,2,FALSE)=1,IF(MOD(BE105,2)=1,1,2),IF(MOD(BE105,2)=1,2,1)),IF(MOD(BE105,2)=1,1,2)))</f>
        <v/>
      </c>
      <c r="L105" t="str">
        <f t="shared" si="55"/>
        <v/>
      </c>
      <c r="M105" s="1" t="str">
        <f t="shared" si="59"/>
        <v/>
      </c>
      <c r="N105" s="39"/>
      <c r="O105" s="39"/>
      <c r="P105" s="39"/>
      <c r="Q105" s="4" t="str">
        <f t="shared" si="78"/>
        <v/>
      </c>
      <c r="R105" s="4" t="str">
        <f t="shared" si="79"/>
        <v/>
      </c>
      <c r="S105" s="4" t="str">
        <f t="shared" si="80"/>
        <v/>
      </c>
      <c r="T105" s="4" t="str">
        <f t="shared" si="81"/>
        <v/>
      </c>
      <c r="U105" s="4" t="str">
        <f t="shared" si="82"/>
        <v/>
      </c>
      <c r="V105" s="4" t="str">
        <f t="shared" si="83"/>
        <v/>
      </c>
      <c r="W105" t="str">
        <f t="shared" si="84"/>
        <v/>
      </c>
      <c r="X105" t="str">
        <f t="shared" si="85"/>
        <v/>
      </c>
      <c r="Y105" t="str">
        <f t="shared" si="86"/>
        <v/>
      </c>
      <c r="Z105" t="str">
        <f t="shared" si="87"/>
        <v/>
      </c>
      <c r="AA105" s="4" t="str">
        <f t="shared" si="88"/>
        <v/>
      </c>
      <c r="AB105" s="4" t="str">
        <f t="shared" si="89"/>
        <v/>
      </c>
      <c r="AC105" s="5" t="str">
        <f t="shared" si="90"/>
        <v/>
      </c>
      <c r="AD105" t="str">
        <f t="shared" si="91"/>
        <v/>
      </c>
      <c r="AE105" t="str">
        <f t="shared" si="92"/>
        <v/>
      </c>
      <c r="AF105" s="2" t="str">
        <f t="shared" si="93"/>
        <v/>
      </c>
      <c r="AG105" t="str">
        <f t="shared" si="94"/>
        <v/>
      </c>
      <c r="AH105" t="str">
        <f t="shared" si="95"/>
        <v/>
      </c>
      <c r="AI105" t="str">
        <f t="shared" si="60"/>
        <v/>
      </c>
      <c r="AJ105" s="28" t="str">
        <f t="shared" si="96"/>
        <v/>
      </c>
      <c r="AK105" t="str">
        <f t="shared" si="97"/>
        <v/>
      </c>
      <c r="AL105" t="str">
        <f t="shared" si="98"/>
        <v/>
      </c>
      <c r="AM105" t="str">
        <f t="shared" si="61"/>
        <v/>
      </c>
      <c r="AN105" t="str">
        <f t="shared" si="62"/>
        <v/>
      </c>
      <c r="AO105" t="str">
        <f t="shared" si="63"/>
        <v/>
      </c>
      <c r="AP105" t="str">
        <f>IF(AN105="","",IF(I105=0,IF(AO105=1,VLOOKUP(F105,Tables!A$1:C$18,2,FALSE),VLOOKUP(F105,Tables!A$1:C$18,3,FALSE)),IF(I105=1, IF(AO105=1,VLOOKUP(F105,Tables!H$1:J$95,2,FALSE),VLOOKUP(F105,Tables!H$1:J$95,3,FALSE)),IF(AO105=1,VLOOKUP(F105,Tables!Q$1:S$137,2,FALSE),VLOOKUP(F105,Tables!Q$1:S$137,3,FALSE)))))</f>
        <v/>
      </c>
      <c r="AQ105" t="str">
        <f t="shared" si="99"/>
        <v/>
      </c>
      <c r="AR105" t="str">
        <f t="shared" si="64"/>
        <v/>
      </c>
      <c r="AS105" t="str">
        <f t="shared" si="65"/>
        <v/>
      </c>
      <c r="AT105" t="str">
        <f t="shared" si="54"/>
        <v/>
      </c>
      <c r="AU105" t="str">
        <f t="shared" si="66"/>
        <v/>
      </c>
      <c r="AV105" t="str">
        <f t="shared" si="67"/>
        <v/>
      </c>
      <c r="AW105" t="str">
        <f t="shared" si="100"/>
        <v/>
      </c>
      <c r="AX105" t="str">
        <f t="shared" si="101"/>
        <v/>
      </c>
      <c r="AY105" t="str">
        <f t="shared" si="102"/>
        <v/>
      </c>
      <c r="BA105" t="str">
        <f t="shared" si="68"/>
        <v/>
      </c>
      <c r="BB105" t="str">
        <f t="shared" si="69"/>
        <v/>
      </c>
      <c r="BC105" t="str">
        <f t="shared" si="70"/>
        <v/>
      </c>
      <c r="BD105" t="str">
        <f t="shared" si="52"/>
        <v/>
      </c>
      <c r="BE105" t="str">
        <f t="shared" si="103"/>
        <v/>
      </c>
      <c r="BF105" t="str">
        <f t="shared" si="104"/>
        <v/>
      </c>
    </row>
    <row r="106" spans="1:58" ht="15.75" x14ac:dyDescent="0.3">
      <c r="A106" t="str">
        <f t="shared" si="71"/>
        <v/>
      </c>
      <c r="B106" t="str">
        <f t="shared" si="72"/>
        <v/>
      </c>
      <c r="C106" t="str">
        <f t="shared" si="73"/>
        <v/>
      </c>
      <c r="D106" t="str">
        <f t="shared" si="74"/>
        <v/>
      </c>
      <c r="E106" t="str">
        <f t="shared" si="75"/>
        <v/>
      </c>
      <c r="F106" t="str">
        <f t="shared" si="76"/>
        <v/>
      </c>
      <c r="G106" t="str">
        <f t="shared" si="77"/>
        <v/>
      </c>
      <c r="H106" t="str">
        <f t="shared" si="56"/>
        <v/>
      </c>
      <c r="I106" t="str">
        <f t="shared" si="57"/>
        <v/>
      </c>
      <c r="J106" t="str">
        <f t="shared" si="58"/>
        <v/>
      </c>
      <c r="K106" t="str">
        <f>IF(A106="","",IF(OR(I106=1,I106="S"),IF(VLOOKUP(J106,Tables!E$1:F$50,2,FALSE)=1,IF(MOD(BE106,2)=1,1,2),IF(MOD(BE106,2)=1,2,1)),IF(MOD(BE106,2)=1,1,2)))</f>
        <v/>
      </c>
      <c r="L106" t="str">
        <f t="shared" si="55"/>
        <v/>
      </c>
      <c r="M106" s="1" t="str">
        <f t="shared" si="59"/>
        <v/>
      </c>
      <c r="N106" s="39"/>
      <c r="O106" s="39"/>
      <c r="P106" s="39"/>
      <c r="Q106" s="4" t="str">
        <f t="shared" si="78"/>
        <v/>
      </c>
      <c r="R106" s="4" t="str">
        <f t="shared" si="79"/>
        <v/>
      </c>
      <c r="S106" s="4" t="str">
        <f t="shared" si="80"/>
        <v/>
      </c>
      <c r="T106" s="4" t="str">
        <f t="shared" si="81"/>
        <v/>
      </c>
      <c r="U106" s="4" t="str">
        <f t="shared" si="82"/>
        <v/>
      </c>
      <c r="V106" s="4" t="str">
        <f t="shared" si="83"/>
        <v/>
      </c>
      <c r="W106" t="str">
        <f t="shared" si="84"/>
        <v/>
      </c>
      <c r="X106" t="str">
        <f t="shared" si="85"/>
        <v/>
      </c>
      <c r="Y106" t="str">
        <f t="shared" si="86"/>
        <v/>
      </c>
      <c r="Z106" t="str">
        <f t="shared" si="87"/>
        <v/>
      </c>
      <c r="AA106" s="4" t="str">
        <f t="shared" si="88"/>
        <v/>
      </c>
      <c r="AB106" s="4" t="str">
        <f t="shared" si="89"/>
        <v/>
      </c>
      <c r="AC106" s="5" t="str">
        <f t="shared" si="90"/>
        <v/>
      </c>
      <c r="AD106" t="str">
        <f t="shared" si="91"/>
        <v/>
      </c>
      <c r="AE106" t="str">
        <f t="shared" si="92"/>
        <v/>
      </c>
      <c r="AF106" s="2" t="str">
        <f t="shared" si="93"/>
        <v/>
      </c>
      <c r="AG106" t="str">
        <f t="shared" si="94"/>
        <v/>
      </c>
      <c r="AH106" t="str">
        <f t="shared" si="95"/>
        <v/>
      </c>
      <c r="AI106" t="str">
        <f t="shared" si="60"/>
        <v/>
      </c>
      <c r="AJ106" s="28" t="str">
        <f t="shared" si="96"/>
        <v/>
      </c>
      <c r="AK106" t="str">
        <f t="shared" si="97"/>
        <v/>
      </c>
      <c r="AL106" t="str">
        <f t="shared" si="98"/>
        <v/>
      </c>
      <c r="AM106" t="str">
        <f t="shared" si="61"/>
        <v/>
      </c>
      <c r="AN106" t="str">
        <f t="shared" si="62"/>
        <v/>
      </c>
      <c r="AO106" t="str">
        <f t="shared" si="63"/>
        <v/>
      </c>
      <c r="AP106" t="str">
        <f>IF(AN106="","",IF(I106=0,IF(AO106=1,VLOOKUP(F106,Tables!A$1:C$18,2,FALSE),VLOOKUP(F106,Tables!A$1:C$18,3,FALSE)),IF(I106=1, IF(AO106=1,VLOOKUP(F106,Tables!H$1:J$95,2,FALSE),VLOOKUP(F106,Tables!H$1:J$95,3,FALSE)),IF(AO106=1,VLOOKUP(F106,Tables!Q$1:S$137,2,FALSE),VLOOKUP(F106,Tables!Q$1:S$137,3,FALSE)))))</f>
        <v/>
      </c>
      <c r="AQ106" t="str">
        <f t="shared" si="99"/>
        <v/>
      </c>
      <c r="AR106" t="str">
        <f t="shared" si="64"/>
        <v/>
      </c>
      <c r="AS106" t="str">
        <f t="shared" si="65"/>
        <v/>
      </c>
      <c r="AT106" t="str">
        <f t="shared" si="54"/>
        <v/>
      </c>
      <c r="AU106" t="str">
        <f t="shared" si="66"/>
        <v/>
      </c>
      <c r="AV106" t="str">
        <f t="shared" si="67"/>
        <v/>
      </c>
      <c r="AW106" t="str">
        <f t="shared" si="100"/>
        <v/>
      </c>
      <c r="AX106" t="str">
        <f t="shared" si="101"/>
        <v/>
      </c>
      <c r="AY106" t="str">
        <f t="shared" si="102"/>
        <v/>
      </c>
      <c r="BA106" t="str">
        <f t="shared" si="68"/>
        <v/>
      </c>
      <c r="BB106" t="str">
        <f t="shared" si="69"/>
        <v/>
      </c>
      <c r="BC106" t="str">
        <f t="shared" si="70"/>
        <v/>
      </c>
      <c r="BD106" t="str">
        <f t="shared" si="52"/>
        <v/>
      </c>
      <c r="BE106" t="str">
        <f t="shared" si="103"/>
        <v/>
      </c>
      <c r="BF106" t="str">
        <f t="shared" si="104"/>
        <v/>
      </c>
    </row>
    <row r="107" spans="1:58" ht="15.75" x14ac:dyDescent="0.3">
      <c r="A107" t="str">
        <f t="shared" si="71"/>
        <v/>
      </c>
      <c r="B107" t="str">
        <f t="shared" si="72"/>
        <v/>
      </c>
      <c r="C107" t="str">
        <f t="shared" si="73"/>
        <v/>
      </c>
      <c r="D107" t="str">
        <f t="shared" si="74"/>
        <v/>
      </c>
      <c r="E107" t="str">
        <f t="shared" si="75"/>
        <v/>
      </c>
      <c r="F107" t="str">
        <f t="shared" si="76"/>
        <v/>
      </c>
      <c r="G107" t="str">
        <f t="shared" si="77"/>
        <v/>
      </c>
      <c r="H107" t="str">
        <f t="shared" si="56"/>
        <v/>
      </c>
      <c r="I107" t="str">
        <f t="shared" si="57"/>
        <v/>
      </c>
      <c r="J107" t="str">
        <f t="shared" si="58"/>
        <v/>
      </c>
      <c r="K107" t="str">
        <f>IF(A107="","",IF(OR(I107=1,I107="S"),IF(VLOOKUP(J107,Tables!E$1:F$50,2,FALSE)=1,IF(MOD(BE107,2)=1,1,2),IF(MOD(BE107,2)=1,2,1)),IF(MOD(BE107,2)=1,1,2)))</f>
        <v/>
      </c>
      <c r="L107" t="str">
        <f t="shared" si="55"/>
        <v/>
      </c>
      <c r="M107" s="1" t="str">
        <f t="shared" si="59"/>
        <v/>
      </c>
      <c r="N107" s="39"/>
      <c r="O107" s="39"/>
      <c r="P107" s="39"/>
      <c r="Q107" s="4" t="str">
        <f t="shared" si="78"/>
        <v/>
      </c>
      <c r="R107" s="4" t="str">
        <f t="shared" si="79"/>
        <v/>
      </c>
      <c r="S107" s="4" t="str">
        <f t="shared" si="80"/>
        <v/>
      </c>
      <c r="T107" s="4" t="str">
        <f t="shared" si="81"/>
        <v/>
      </c>
      <c r="U107" s="4" t="str">
        <f t="shared" si="82"/>
        <v/>
      </c>
      <c r="V107" s="4" t="str">
        <f t="shared" si="83"/>
        <v/>
      </c>
      <c r="W107" t="str">
        <f t="shared" si="84"/>
        <v/>
      </c>
      <c r="X107" t="str">
        <f t="shared" si="85"/>
        <v/>
      </c>
      <c r="Y107" t="str">
        <f t="shared" si="86"/>
        <v/>
      </c>
      <c r="Z107" t="str">
        <f t="shared" si="87"/>
        <v/>
      </c>
      <c r="AA107" s="4" t="str">
        <f t="shared" si="88"/>
        <v/>
      </c>
      <c r="AB107" s="4" t="str">
        <f t="shared" si="89"/>
        <v/>
      </c>
      <c r="AC107" s="5" t="str">
        <f t="shared" si="90"/>
        <v/>
      </c>
      <c r="AD107" t="str">
        <f t="shared" si="91"/>
        <v/>
      </c>
      <c r="AE107" t="str">
        <f t="shared" si="92"/>
        <v/>
      </c>
      <c r="AF107" s="2" t="str">
        <f t="shared" si="93"/>
        <v/>
      </c>
      <c r="AG107" t="str">
        <f t="shared" si="94"/>
        <v/>
      </c>
      <c r="AH107" t="str">
        <f t="shared" si="95"/>
        <v/>
      </c>
      <c r="AI107" t="str">
        <f t="shared" si="60"/>
        <v/>
      </c>
      <c r="AJ107" s="28" t="str">
        <f t="shared" si="96"/>
        <v/>
      </c>
      <c r="AK107" t="str">
        <f t="shared" si="97"/>
        <v/>
      </c>
      <c r="AL107" t="str">
        <f t="shared" si="98"/>
        <v/>
      </c>
      <c r="AM107" t="str">
        <f t="shared" si="61"/>
        <v/>
      </c>
      <c r="AN107" t="str">
        <f t="shared" si="62"/>
        <v/>
      </c>
      <c r="AO107" t="str">
        <f t="shared" si="63"/>
        <v/>
      </c>
      <c r="AP107" t="str">
        <f>IF(AN107="","",IF(I107=0,IF(AO107=1,VLOOKUP(F107,Tables!A$1:C$18,2,FALSE),VLOOKUP(F107,Tables!A$1:C$18,3,FALSE)),IF(I107=1, IF(AO107=1,VLOOKUP(F107,Tables!H$1:J$95,2,FALSE),VLOOKUP(F107,Tables!H$1:J$95,3,FALSE)),IF(AO107=1,VLOOKUP(F107,Tables!Q$1:S$137,2,FALSE),VLOOKUP(F107,Tables!Q$1:S$137,3,FALSE)))))</f>
        <v/>
      </c>
      <c r="AQ107" t="str">
        <f t="shared" si="99"/>
        <v/>
      </c>
      <c r="AR107" t="str">
        <f t="shared" si="64"/>
        <v/>
      </c>
      <c r="AS107" t="str">
        <f t="shared" si="65"/>
        <v/>
      </c>
      <c r="AT107" t="str">
        <f t="shared" si="54"/>
        <v/>
      </c>
      <c r="AU107" t="str">
        <f t="shared" si="66"/>
        <v/>
      </c>
      <c r="AV107" t="str">
        <f t="shared" si="67"/>
        <v/>
      </c>
      <c r="AW107" t="str">
        <f t="shared" si="100"/>
        <v/>
      </c>
      <c r="AX107" t="str">
        <f t="shared" si="101"/>
        <v/>
      </c>
      <c r="AY107" t="str">
        <f t="shared" si="102"/>
        <v/>
      </c>
      <c r="BA107" t="str">
        <f t="shared" si="68"/>
        <v/>
      </c>
      <c r="BB107" t="str">
        <f t="shared" si="69"/>
        <v/>
      </c>
      <c r="BC107" t="str">
        <f t="shared" si="70"/>
        <v/>
      </c>
      <c r="BD107" t="str">
        <f t="shared" si="52"/>
        <v/>
      </c>
      <c r="BE107" t="str">
        <f t="shared" si="103"/>
        <v/>
      </c>
      <c r="BF107" t="str">
        <f t="shared" si="104"/>
        <v/>
      </c>
    </row>
    <row r="108" spans="1:58" ht="15.75" x14ac:dyDescent="0.3">
      <c r="A108" t="str">
        <f t="shared" si="71"/>
        <v/>
      </c>
      <c r="B108" t="str">
        <f t="shared" si="72"/>
        <v/>
      </c>
      <c r="C108" t="str">
        <f t="shared" si="73"/>
        <v/>
      </c>
      <c r="D108" t="str">
        <f t="shared" si="74"/>
        <v/>
      </c>
      <c r="E108" t="str">
        <f t="shared" si="75"/>
        <v/>
      </c>
      <c r="F108" t="str">
        <f t="shared" si="76"/>
        <v/>
      </c>
      <c r="G108" t="str">
        <f t="shared" si="77"/>
        <v/>
      </c>
      <c r="H108" t="str">
        <f t="shared" si="56"/>
        <v/>
      </c>
      <c r="I108" t="str">
        <f t="shared" si="57"/>
        <v/>
      </c>
      <c r="J108" t="str">
        <f t="shared" si="58"/>
        <v/>
      </c>
      <c r="K108" t="str">
        <f>IF(A108="","",IF(OR(I108=1,I108="S"),IF(VLOOKUP(J108,Tables!E$1:F$50,2,FALSE)=1,IF(MOD(BE108,2)=1,1,2),IF(MOD(BE108,2)=1,2,1)),IF(MOD(BE108,2)=1,1,2)))</f>
        <v/>
      </c>
      <c r="L108" t="str">
        <f t="shared" si="55"/>
        <v/>
      </c>
      <c r="M108" s="1" t="str">
        <f t="shared" si="59"/>
        <v/>
      </c>
      <c r="N108" s="39"/>
      <c r="O108" s="39"/>
      <c r="P108" s="39"/>
      <c r="Q108" s="4" t="str">
        <f t="shared" si="78"/>
        <v/>
      </c>
      <c r="R108" s="4" t="str">
        <f t="shared" si="79"/>
        <v/>
      </c>
      <c r="S108" s="4" t="str">
        <f t="shared" si="80"/>
        <v/>
      </c>
      <c r="T108" s="4" t="str">
        <f t="shared" si="81"/>
        <v/>
      </c>
      <c r="U108" s="4" t="str">
        <f t="shared" si="82"/>
        <v/>
      </c>
      <c r="V108" s="4" t="str">
        <f t="shared" si="83"/>
        <v/>
      </c>
      <c r="W108" t="str">
        <f t="shared" si="84"/>
        <v/>
      </c>
      <c r="X108" t="str">
        <f t="shared" si="85"/>
        <v/>
      </c>
      <c r="Y108" t="str">
        <f t="shared" si="86"/>
        <v/>
      </c>
      <c r="Z108" t="str">
        <f t="shared" si="87"/>
        <v/>
      </c>
      <c r="AA108" s="4" t="str">
        <f t="shared" si="88"/>
        <v/>
      </c>
      <c r="AB108" s="4" t="str">
        <f t="shared" si="89"/>
        <v/>
      </c>
      <c r="AC108" s="5" t="str">
        <f t="shared" si="90"/>
        <v/>
      </c>
      <c r="AD108" t="str">
        <f t="shared" si="91"/>
        <v/>
      </c>
      <c r="AE108" t="str">
        <f t="shared" si="92"/>
        <v/>
      </c>
      <c r="AF108" s="2" t="str">
        <f t="shared" si="93"/>
        <v/>
      </c>
      <c r="AG108" t="str">
        <f t="shared" si="94"/>
        <v/>
      </c>
      <c r="AH108" t="str">
        <f t="shared" si="95"/>
        <v/>
      </c>
      <c r="AI108" t="str">
        <f t="shared" si="60"/>
        <v/>
      </c>
      <c r="AJ108" s="28" t="str">
        <f t="shared" si="96"/>
        <v/>
      </c>
      <c r="AK108" t="str">
        <f t="shared" si="97"/>
        <v/>
      </c>
      <c r="AL108" t="str">
        <f t="shared" si="98"/>
        <v/>
      </c>
      <c r="AM108" t="str">
        <f t="shared" si="61"/>
        <v/>
      </c>
      <c r="AN108" t="str">
        <f t="shared" si="62"/>
        <v/>
      </c>
      <c r="AO108" t="str">
        <f t="shared" si="63"/>
        <v/>
      </c>
      <c r="AP108" t="str">
        <f>IF(AN108="","",IF(I108=0,IF(AO108=1,VLOOKUP(F108,Tables!A$1:C$18,2,FALSE),VLOOKUP(F108,Tables!A$1:C$18,3,FALSE)),IF(I108=1, IF(AO108=1,VLOOKUP(F108,Tables!H$1:J$95,2,FALSE),VLOOKUP(F108,Tables!H$1:J$95,3,FALSE)),IF(AO108=1,VLOOKUP(F108,Tables!Q$1:S$137,2,FALSE),VLOOKUP(F108,Tables!Q$1:S$137,3,FALSE)))))</f>
        <v/>
      </c>
      <c r="AQ108" t="str">
        <f t="shared" si="99"/>
        <v/>
      </c>
      <c r="AR108" t="str">
        <f t="shared" si="64"/>
        <v/>
      </c>
      <c r="AS108" t="str">
        <f t="shared" si="65"/>
        <v/>
      </c>
      <c r="AT108" t="str">
        <f t="shared" si="54"/>
        <v/>
      </c>
      <c r="AU108" t="str">
        <f t="shared" si="66"/>
        <v/>
      </c>
      <c r="AV108" t="str">
        <f t="shared" si="67"/>
        <v/>
      </c>
      <c r="AW108" t="str">
        <f t="shared" si="100"/>
        <v/>
      </c>
      <c r="AX108" t="str">
        <f t="shared" si="101"/>
        <v/>
      </c>
      <c r="AY108" t="str">
        <f t="shared" si="102"/>
        <v/>
      </c>
      <c r="BA108" t="str">
        <f t="shared" si="68"/>
        <v/>
      </c>
      <c r="BB108" t="str">
        <f t="shared" si="69"/>
        <v/>
      </c>
      <c r="BC108" t="str">
        <f t="shared" si="70"/>
        <v/>
      </c>
      <c r="BD108" t="str">
        <f t="shared" si="52"/>
        <v/>
      </c>
      <c r="BE108" t="str">
        <f t="shared" si="103"/>
        <v/>
      </c>
      <c r="BF108" t="str">
        <f t="shared" si="104"/>
        <v/>
      </c>
    </row>
    <row r="109" spans="1:58" ht="15.75" x14ac:dyDescent="0.3">
      <c r="A109" t="str">
        <f t="shared" si="71"/>
        <v/>
      </c>
      <c r="B109" t="str">
        <f t="shared" si="72"/>
        <v/>
      </c>
      <c r="C109" t="str">
        <f t="shared" si="73"/>
        <v/>
      </c>
      <c r="D109" t="str">
        <f t="shared" si="74"/>
        <v/>
      </c>
      <c r="E109" t="str">
        <f t="shared" si="75"/>
        <v/>
      </c>
      <c r="F109" t="str">
        <f t="shared" si="76"/>
        <v/>
      </c>
      <c r="G109" t="str">
        <f t="shared" si="77"/>
        <v/>
      </c>
      <c r="H109" t="str">
        <f t="shared" si="56"/>
        <v/>
      </c>
      <c r="I109" t="str">
        <f t="shared" si="57"/>
        <v/>
      </c>
      <c r="J109" t="str">
        <f t="shared" si="58"/>
        <v/>
      </c>
      <c r="K109" t="str">
        <f>IF(A109="","",IF(OR(I109=1,I109="S"),IF(VLOOKUP(J109,Tables!E$1:F$50,2,FALSE)=1,IF(MOD(BE109,2)=1,1,2),IF(MOD(BE109,2)=1,2,1)),IF(MOD(BE109,2)=1,1,2)))</f>
        <v/>
      </c>
      <c r="L109" t="str">
        <f t="shared" si="55"/>
        <v/>
      </c>
      <c r="M109" s="1" t="str">
        <f t="shared" si="59"/>
        <v/>
      </c>
      <c r="N109" s="39"/>
      <c r="O109" s="39"/>
      <c r="P109" s="39"/>
      <c r="Q109" s="4" t="str">
        <f t="shared" si="78"/>
        <v/>
      </c>
      <c r="R109" s="4" t="str">
        <f t="shared" si="79"/>
        <v/>
      </c>
      <c r="S109" s="4" t="str">
        <f t="shared" si="80"/>
        <v/>
      </c>
      <c r="T109" s="4" t="str">
        <f t="shared" si="81"/>
        <v/>
      </c>
      <c r="U109" s="4" t="str">
        <f t="shared" si="82"/>
        <v/>
      </c>
      <c r="V109" s="4" t="str">
        <f t="shared" si="83"/>
        <v/>
      </c>
      <c r="W109" t="str">
        <f t="shared" si="84"/>
        <v/>
      </c>
      <c r="X109" t="str">
        <f t="shared" si="85"/>
        <v/>
      </c>
      <c r="Y109" t="str">
        <f t="shared" si="86"/>
        <v/>
      </c>
      <c r="Z109" t="str">
        <f t="shared" si="87"/>
        <v/>
      </c>
      <c r="AA109" s="4" t="str">
        <f t="shared" si="88"/>
        <v/>
      </c>
      <c r="AB109" s="4" t="str">
        <f t="shared" si="89"/>
        <v/>
      </c>
      <c r="AC109" s="5" t="str">
        <f t="shared" si="90"/>
        <v/>
      </c>
      <c r="AD109" t="str">
        <f t="shared" si="91"/>
        <v/>
      </c>
      <c r="AE109" t="str">
        <f t="shared" si="92"/>
        <v/>
      </c>
      <c r="AF109" s="2" t="str">
        <f t="shared" si="93"/>
        <v/>
      </c>
      <c r="AG109" t="str">
        <f t="shared" si="94"/>
        <v/>
      </c>
      <c r="AH109" t="str">
        <f t="shared" si="95"/>
        <v/>
      </c>
      <c r="AI109" t="str">
        <f t="shared" si="60"/>
        <v/>
      </c>
      <c r="AJ109" s="28" t="str">
        <f t="shared" si="96"/>
        <v/>
      </c>
      <c r="AK109" t="str">
        <f t="shared" si="97"/>
        <v/>
      </c>
      <c r="AL109" t="str">
        <f t="shared" si="98"/>
        <v/>
      </c>
      <c r="AM109" t="str">
        <f t="shared" si="61"/>
        <v/>
      </c>
      <c r="AN109" t="str">
        <f t="shared" si="62"/>
        <v/>
      </c>
      <c r="AO109" t="str">
        <f t="shared" si="63"/>
        <v/>
      </c>
      <c r="AP109" t="str">
        <f>IF(AN109="","",IF(I109=0,IF(AO109=1,VLOOKUP(F109,Tables!A$1:C$18,2,FALSE),VLOOKUP(F109,Tables!A$1:C$18,3,FALSE)),IF(I109=1, IF(AO109=1,VLOOKUP(F109,Tables!H$1:J$95,2,FALSE),VLOOKUP(F109,Tables!H$1:J$95,3,FALSE)),IF(AO109=1,VLOOKUP(F109,Tables!Q$1:S$137,2,FALSE),VLOOKUP(F109,Tables!Q$1:S$137,3,FALSE)))))</f>
        <v/>
      </c>
      <c r="AQ109" t="str">
        <f t="shared" si="99"/>
        <v/>
      </c>
      <c r="AR109" t="str">
        <f t="shared" si="64"/>
        <v/>
      </c>
      <c r="AS109" t="str">
        <f t="shared" si="65"/>
        <v/>
      </c>
      <c r="AT109" t="str">
        <f t="shared" si="54"/>
        <v/>
      </c>
      <c r="AU109" t="str">
        <f t="shared" si="66"/>
        <v/>
      </c>
      <c r="AV109" t="str">
        <f t="shared" si="67"/>
        <v/>
      </c>
      <c r="AW109" t="str">
        <f t="shared" si="100"/>
        <v/>
      </c>
      <c r="AX109" t="str">
        <f t="shared" si="101"/>
        <v/>
      </c>
      <c r="AY109" t="str">
        <f t="shared" si="102"/>
        <v/>
      </c>
      <c r="BA109" t="str">
        <f t="shared" si="68"/>
        <v/>
      </c>
      <c r="BB109" t="str">
        <f t="shared" si="69"/>
        <v/>
      </c>
      <c r="BC109" t="str">
        <f t="shared" si="70"/>
        <v/>
      </c>
      <c r="BD109" t="str">
        <f t="shared" si="52"/>
        <v/>
      </c>
      <c r="BE109" t="str">
        <f t="shared" si="103"/>
        <v/>
      </c>
      <c r="BF109" t="str">
        <f t="shared" si="104"/>
        <v/>
      </c>
    </row>
    <row r="110" spans="1:58" ht="15.75" x14ac:dyDescent="0.3">
      <c r="A110" t="str">
        <f t="shared" si="71"/>
        <v/>
      </c>
      <c r="B110" t="str">
        <f t="shared" si="72"/>
        <v/>
      </c>
      <c r="C110" t="str">
        <f t="shared" si="73"/>
        <v/>
      </c>
      <c r="D110" t="str">
        <f t="shared" si="74"/>
        <v/>
      </c>
      <c r="E110" t="str">
        <f t="shared" si="75"/>
        <v/>
      </c>
      <c r="F110" t="str">
        <f t="shared" si="76"/>
        <v/>
      </c>
      <c r="G110" t="str">
        <f t="shared" si="77"/>
        <v/>
      </c>
      <c r="H110" t="str">
        <f t="shared" si="56"/>
        <v/>
      </c>
      <c r="I110" t="str">
        <f t="shared" si="57"/>
        <v/>
      </c>
      <c r="J110" t="str">
        <f t="shared" si="58"/>
        <v/>
      </c>
      <c r="K110" t="str">
        <f>IF(A110="","",IF(OR(I110=1,I110="S"),IF(VLOOKUP(J110,Tables!E$1:F$50,2,FALSE)=1,IF(MOD(BE110,2)=1,1,2),IF(MOD(BE110,2)=1,2,1)),IF(MOD(BE110,2)=1,1,2)))</f>
        <v/>
      </c>
      <c r="L110" t="str">
        <f t="shared" si="55"/>
        <v/>
      </c>
      <c r="M110" s="1" t="str">
        <f t="shared" si="59"/>
        <v/>
      </c>
      <c r="N110" s="39"/>
      <c r="O110" s="39"/>
      <c r="P110" s="39"/>
      <c r="Q110" s="4" t="str">
        <f t="shared" si="78"/>
        <v/>
      </c>
      <c r="R110" s="4" t="str">
        <f t="shared" si="79"/>
        <v/>
      </c>
      <c r="S110" s="4" t="str">
        <f t="shared" si="80"/>
        <v/>
      </c>
      <c r="T110" s="4" t="str">
        <f t="shared" si="81"/>
        <v/>
      </c>
      <c r="U110" s="4" t="str">
        <f t="shared" si="82"/>
        <v/>
      </c>
      <c r="V110" s="4" t="str">
        <f t="shared" si="83"/>
        <v/>
      </c>
      <c r="W110" t="str">
        <f t="shared" si="84"/>
        <v/>
      </c>
      <c r="X110" t="str">
        <f t="shared" si="85"/>
        <v/>
      </c>
      <c r="Y110" t="str">
        <f t="shared" si="86"/>
        <v/>
      </c>
      <c r="Z110" t="str">
        <f t="shared" si="87"/>
        <v/>
      </c>
      <c r="AA110" s="4" t="str">
        <f t="shared" si="88"/>
        <v/>
      </c>
      <c r="AB110" s="4" t="str">
        <f t="shared" si="89"/>
        <v/>
      </c>
      <c r="AC110" s="5" t="str">
        <f t="shared" si="90"/>
        <v/>
      </c>
      <c r="AD110" t="str">
        <f t="shared" si="91"/>
        <v/>
      </c>
      <c r="AE110" t="str">
        <f t="shared" si="92"/>
        <v/>
      </c>
      <c r="AF110" s="2" t="str">
        <f t="shared" si="93"/>
        <v/>
      </c>
      <c r="AG110" t="str">
        <f t="shared" si="94"/>
        <v/>
      </c>
      <c r="AH110" t="str">
        <f t="shared" si="95"/>
        <v/>
      </c>
      <c r="AI110" t="str">
        <f t="shared" si="60"/>
        <v/>
      </c>
      <c r="AJ110" s="28" t="str">
        <f t="shared" si="96"/>
        <v/>
      </c>
      <c r="AK110" t="str">
        <f t="shared" si="97"/>
        <v/>
      </c>
      <c r="AL110" t="str">
        <f t="shared" si="98"/>
        <v/>
      </c>
      <c r="AM110" t="str">
        <f t="shared" si="61"/>
        <v/>
      </c>
      <c r="AN110" t="str">
        <f t="shared" si="62"/>
        <v/>
      </c>
      <c r="AO110" t="str">
        <f t="shared" si="63"/>
        <v/>
      </c>
      <c r="AP110" t="str">
        <f>IF(AN110="","",IF(I110=0,IF(AO110=1,VLOOKUP(F110,Tables!A$1:C$18,2,FALSE),VLOOKUP(F110,Tables!A$1:C$18,3,FALSE)),IF(I110=1, IF(AO110=1,VLOOKUP(F110,Tables!H$1:J$95,2,FALSE),VLOOKUP(F110,Tables!H$1:J$95,3,FALSE)),IF(AO110=1,VLOOKUP(F110,Tables!Q$1:S$137,2,FALSE),VLOOKUP(F110,Tables!Q$1:S$137,3,FALSE)))))</f>
        <v/>
      </c>
      <c r="AQ110" t="str">
        <f t="shared" si="99"/>
        <v/>
      </c>
      <c r="AR110" t="str">
        <f t="shared" si="64"/>
        <v/>
      </c>
      <c r="AS110" t="str">
        <f t="shared" si="65"/>
        <v/>
      </c>
      <c r="AT110" t="str">
        <f t="shared" si="54"/>
        <v/>
      </c>
      <c r="AU110" t="str">
        <f t="shared" si="66"/>
        <v/>
      </c>
      <c r="AV110" t="str">
        <f t="shared" si="67"/>
        <v/>
      </c>
      <c r="AW110" t="str">
        <f t="shared" si="100"/>
        <v/>
      </c>
      <c r="AX110" t="str">
        <f t="shared" si="101"/>
        <v/>
      </c>
      <c r="AY110" t="str">
        <f t="shared" si="102"/>
        <v/>
      </c>
      <c r="BA110" t="str">
        <f t="shared" si="68"/>
        <v/>
      </c>
      <c r="BB110" t="str">
        <f t="shared" si="69"/>
        <v/>
      </c>
      <c r="BC110" t="str">
        <f t="shared" si="70"/>
        <v/>
      </c>
      <c r="BD110" t="str">
        <f t="shared" si="52"/>
        <v/>
      </c>
      <c r="BE110" t="str">
        <f t="shared" si="103"/>
        <v/>
      </c>
      <c r="BF110" t="str">
        <f t="shared" si="104"/>
        <v/>
      </c>
    </row>
    <row r="111" spans="1:58" ht="15.75" x14ac:dyDescent="0.3">
      <c r="A111" t="str">
        <f t="shared" si="71"/>
        <v/>
      </c>
      <c r="B111" t="str">
        <f t="shared" si="72"/>
        <v/>
      </c>
      <c r="C111" t="str">
        <f t="shared" si="73"/>
        <v/>
      </c>
      <c r="D111" t="str">
        <f t="shared" si="74"/>
        <v/>
      </c>
      <c r="E111" t="str">
        <f t="shared" si="75"/>
        <v/>
      </c>
      <c r="F111" t="str">
        <f t="shared" si="76"/>
        <v/>
      </c>
      <c r="G111" t="str">
        <f t="shared" si="77"/>
        <v/>
      </c>
      <c r="H111" t="str">
        <f t="shared" si="56"/>
        <v/>
      </c>
      <c r="I111" t="str">
        <f t="shared" si="57"/>
        <v/>
      </c>
      <c r="J111" t="str">
        <f t="shared" si="58"/>
        <v/>
      </c>
      <c r="K111" t="str">
        <f>IF(A111="","",IF(OR(I111=1,I111="S"),IF(VLOOKUP(J111,Tables!E$1:F$50,2,FALSE)=1,IF(MOD(BE111,2)=1,1,2),IF(MOD(BE111,2)=1,2,1)),IF(MOD(BE111,2)=1,1,2)))</f>
        <v/>
      </c>
      <c r="L111" t="str">
        <f t="shared" si="55"/>
        <v/>
      </c>
      <c r="M111" s="1" t="str">
        <f t="shared" si="59"/>
        <v/>
      </c>
      <c r="N111" s="39"/>
      <c r="O111" s="39"/>
      <c r="P111" s="39"/>
      <c r="Q111" s="4" t="str">
        <f t="shared" si="78"/>
        <v/>
      </c>
      <c r="R111" s="4" t="str">
        <f t="shared" si="79"/>
        <v/>
      </c>
      <c r="S111" s="4" t="str">
        <f t="shared" si="80"/>
        <v/>
      </c>
      <c r="T111" s="4" t="str">
        <f t="shared" si="81"/>
        <v/>
      </c>
      <c r="U111" s="4" t="str">
        <f t="shared" si="82"/>
        <v/>
      </c>
      <c r="V111" s="4" t="str">
        <f t="shared" si="83"/>
        <v/>
      </c>
      <c r="W111" t="str">
        <f t="shared" si="84"/>
        <v/>
      </c>
      <c r="X111" t="str">
        <f t="shared" si="85"/>
        <v/>
      </c>
      <c r="Y111" t="str">
        <f t="shared" si="86"/>
        <v/>
      </c>
      <c r="Z111" t="str">
        <f t="shared" si="87"/>
        <v/>
      </c>
      <c r="AA111" s="4" t="str">
        <f t="shared" si="88"/>
        <v/>
      </c>
      <c r="AB111" s="4" t="str">
        <f t="shared" si="89"/>
        <v/>
      </c>
      <c r="AC111" s="5" t="str">
        <f t="shared" si="90"/>
        <v/>
      </c>
      <c r="AD111" t="str">
        <f t="shared" si="91"/>
        <v/>
      </c>
      <c r="AE111" t="str">
        <f t="shared" si="92"/>
        <v/>
      </c>
      <c r="AF111" s="2" t="str">
        <f t="shared" si="93"/>
        <v/>
      </c>
      <c r="AG111" t="str">
        <f t="shared" si="94"/>
        <v/>
      </c>
      <c r="AH111" t="str">
        <f t="shared" si="95"/>
        <v/>
      </c>
      <c r="AI111" t="str">
        <f t="shared" si="60"/>
        <v/>
      </c>
      <c r="AJ111" s="28" t="str">
        <f t="shared" si="96"/>
        <v/>
      </c>
      <c r="AK111" t="str">
        <f t="shared" si="97"/>
        <v/>
      </c>
      <c r="AL111" t="str">
        <f t="shared" si="98"/>
        <v/>
      </c>
      <c r="AM111" t="str">
        <f t="shared" si="61"/>
        <v/>
      </c>
      <c r="AN111" t="str">
        <f t="shared" si="62"/>
        <v/>
      </c>
      <c r="AO111" t="str">
        <f t="shared" si="63"/>
        <v/>
      </c>
      <c r="AP111" t="str">
        <f>IF(AN111="","",IF(I111=0,IF(AO111=1,VLOOKUP(F111,Tables!A$1:C$18,2,FALSE),VLOOKUP(F111,Tables!A$1:C$18,3,FALSE)),IF(I111=1, IF(AO111=1,VLOOKUP(F111,Tables!H$1:J$95,2,FALSE),VLOOKUP(F111,Tables!H$1:J$95,3,FALSE)),IF(AO111=1,VLOOKUP(F111,Tables!Q$1:S$137,2,FALSE),VLOOKUP(F111,Tables!Q$1:S$137,3,FALSE)))))</f>
        <v/>
      </c>
      <c r="AQ111" t="str">
        <f t="shared" si="99"/>
        <v/>
      </c>
      <c r="AR111" t="str">
        <f t="shared" si="64"/>
        <v/>
      </c>
      <c r="AS111" t="str">
        <f t="shared" si="65"/>
        <v/>
      </c>
      <c r="AT111" t="str">
        <f t="shared" si="54"/>
        <v/>
      </c>
      <c r="AU111" t="str">
        <f t="shared" si="66"/>
        <v/>
      </c>
      <c r="AV111" t="str">
        <f t="shared" si="67"/>
        <v/>
      </c>
      <c r="AW111" t="str">
        <f t="shared" si="100"/>
        <v/>
      </c>
      <c r="AX111" t="str">
        <f t="shared" si="101"/>
        <v/>
      </c>
      <c r="AY111" t="str">
        <f t="shared" si="102"/>
        <v/>
      </c>
      <c r="BA111" t="str">
        <f t="shared" si="68"/>
        <v/>
      </c>
      <c r="BB111" t="str">
        <f t="shared" si="69"/>
        <v/>
      </c>
      <c r="BC111" t="str">
        <f t="shared" si="70"/>
        <v/>
      </c>
      <c r="BD111" t="str">
        <f t="shared" ref="BD111:BD174" si="105">IF(NOT(BC111=""),AR111&amp;"-"&amp;AS111,"")</f>
        <v/>
      </c>
      <c r="BE111" t="str">
        <f t="shared" si="103"/>
        <v/>
      </c>
      <c r="BF111" t="str">
        <f t="shared" si="104"/>
        <v/>
      </c>
    </row>
    <row r="112" spans="1:58" ht="15.75" x14ac:dyDescent="0.3">
      <c r="A112" t="str">
        <f t="shared" si="71"/>
        <v/>
      </c>
      <c r="B112" t="str">
        <f t="shared" si="72"/>
        <v/>
      </c>
      <c r="C112" t="str">
        <f t="shared" si="73"/>
        <v/>
      </c>
      <c r="D112" t="str">
        <f t="shared" si="74"/>
        <v/>
      </c>
      <c r="E112" t="str">
        <f t="shared" si="75"/>
        <v/>
      </c>
      <c r="F112" t="str">
        <f t="shared" si="76"/>
        <v/>
      </c>
      <c r="G112" t="str">
        <f t="shared" si="77"/>
        <v/>
      </c>
      <c r="H112" t="str">
        <f t="shared" si="56"/>
        <v/>
      </c>
      <c r="I112" t="str">
        <f t="shared" si="57"/>
        <v/>
      </c>
      <c r="J112" t="str">
        <f t="shared" si="58"/>
        <v/>
      </c>
      <c r="K112" t="str">
        <f>IF(A112="","",IF(OR(I112=1,I112="S"),IF(VLOOKUP(J112,Tables!E$1:F$50,2,FALSE)=1,IF(MOD(BE112,2)=1,1,2),IF(MOD(BE112,2)=1,2,1)),IF(MOD(BE112,2)=1,1,2)))</f>
        <v/>
      </c>
      <c r="L112" t="str">
        <f t="shared" si="55"/>
        <v/>
      </c>
      <c r="M112" s="1" t="str">
        <f t="shared" si="59"/>
        <v/>
      </c>
      <c r="N112" s="39"/>
      <c r="O112" s="39"/>
      <c r="P112" s="39"/>
      <c r="Q112" s="4" t="str">
        <f t="shared" si="78"/>
        <v/>
      </c>
      <c r="R112" s="4" t="str">
        <f t="shared" si="79"/>
        <v/>
      </c>
      <c r="S112" s="4" t="str">
        <f t="shared" si="80"/>
        <v/>
      </c>
      <c r="T112" s="4" t="str">
        <f t="shared" si="81"/>
        <v/>
      </c>
      <c r="U112" s="4" t="str">
        <f t="shared" si="82"/>
        <v/>
      </c>
      <c r="V112" s="4" t="str">
        <f t="shared" si="83"/>
        <v/>
      </c>
      <c r="W112" t="str">
        <f t="shared" si="84"/>
        <v/>
      </c>
      <c r="X112" t="str">
        <f t="shared" si="85"/>
        <v/>
      </c>
      <c r="Y112" t="str">
        <f t="shared" si="86"/>
        <v/>
      </c>
      <c r="Z112" t="str">
        <f t="shared" si="87"/>
        <v/>
      </c>
      <c r="AA112" s="4" t="str">
        <f t="shared" si="88"/>
        <v/>
      </c>
      <c r="AB112" s="4" t="str">
        <f t="shared" si="89"/>
        <v/>
      </c>
      <c r="AC112" s="5" t="str">
        <f t="shared" si="90"/>
        <v/>
      </c>
      <c r="AD112" t="str">
        <f t="shared" si="91"/>
        <v/>
      </c>
      <c r="AE112" t="str">
        <f t="shared" si="92"/>
        <v/>
      </c>
      <c r="AF112" s="2" t="str">
        <f t="shared" si="93"/>
        <v/>
      </c>
      <c r="AG112" t="str">
        <f t="shared" si="94"/>
        <v/>
      </c>
      <c r="AH112" t="str">
        <f t="shared" si="95"/>
        <v/>
      </c>
      <c r="AI112" t="str">
        <f t="shared" si="60"/>
        <v/>
      </c>
      <c r="AJ112" s="28" t="str">
        <f t="shared" si="96"/>
        <v/>
      </c>
      <c r="AK112" t="str">
        <f t="shared" si="97"/>
        <v/>
      </c>
      <c r="AL112" t="str">
        <f t="shared" si="98"/>
        <v/>
      </c>
      <c r="AM112" t="str">
        <f t="shared" si="61"/>
        <v/>
      </c>
      <c r="AN112" t="str">
        <f t="shared" si="62"/>
        <v/>
      </c>
      <c r="AO112" t="str">
        <f t="shared" si="63"/>
        <v/>
      </c>
      <c r="AP112" t="str">
        <f>IF(AN112="","",IF(I112=0,IF(AO112=1,VLOOKUP(F112,Tables!A$1:C$18,2,FALSE),VLOOKUP(F112,Tables!A$1:C$18,3,FALSE)),IF(I112=1, IF(AO112=1,VLOOKUP(F112,Tables!H$1:J$95,2,FALSE),VLOOKUP(F112,Tables!H$1:J$95,3,FALSE)),IF(AO112=1,VLOOKUP(F112,Tables!Q$1:S$137,2,FALSE),VLOOKUP(F112,Tables!Q$1:S$137,3,FALSE)))))</f>
        <v/>
      </c>
      <c r="AQ112" t="str">
        <f t="shared" si="99"/>
        <v/>
      </c>
      <c r="AR112" t="str">
        <f t="shared" si="64"/>
        <v/>
      </c>
      <c r="AS112" t="str">
        <f t="shared" si="65"/>
        <v/>
      </c>
      <c r="AT112" t="str">
        <f t="shared" si="54"/>
        <v/>
      </c>
      <c r="AU112" t="str">
        <f t="shared" si="66"/>
        <v/>
      </c>
      <c r="AV112" t="str">
        <f t="shared" si="67"/>
        <v/>
      </c>
      <c r="AW112" t="str">
        <f t="shared" si="100"/>
        <v/>
      </c>
      <c r="AX112" t="str">
        <f t="shared" si="101"/>
        <v/>
      </c>
      <c r="AY112" t="str">
        <f t="shared" si="102"/>
        <v/>
      </c>
      <c r="BA112" t="str">
        <f t="shared" si="68"/>
        <v/>
      </c>
      <c r="BB112" t="str">
        <f t="shared" si="69"/>
        <v/>
      </c>
      <c r="BC112" t="str">
        <f t="shared" si="70"/>
        <v/>
      </c>
      <c r="BD112" t="str">
        <f t="shared" si="105"/>
        <v/>
      </c>
      <c r="BE112" t="str">
        <f t="shared" si="103"/>
        <v/>
      </c>
      <c r="BF112" t="str">
        <f t="shared" si="104"/>
        <v/>
      </c>
    </row>
    <row r="113" spans="1:58" ht="15.75" x14ac:dyDescent="0.3">
      <c r="A113" t="str">
        <f t="shared" si="71"/>
        <v/>
      </c>
      <c r="B113" t="str">
        <f t="shared" si="72"/>
        <v/>
      </c>
      <c r="C113" t="str">
        <f t="shared" si="73"/>
        <v/>
      </c>
      <c r="D113" t="str">
        <f t="shared" si="74"/>
        <v/>
      </c>
      <c r="E113" t="str">
        <f t="shared" si="75"/>
        <v/>
      </c>
      <c r="F113" t="str">
        <f t="shared" si="76"/>
        <v/>
      </c>
      <c r="G113" t="str">
        <f t="shared" si="77"/>
        <v/>
      </c>
      <c r="H113" t="str">
        <f t="shared" si="56"/>
        <v/>
      </c>
      <c r="I113" t="str">
        <f t="shared" si="57"/>
        <v/>
      </c>
      <c r="J113" t="str">
        <f t="shared" si="58"/>
        <v/>
      </c>
      <c r="K113" t="str">
        <f>IF(A113="","",IF(OR(I113=1,I113="S"),IF(VLOOKUP(J113,Tables!E$1:F$50,2,FALSE)=1,IF(MOD(BE113,2)=1,1,2),IF(MOD(BE113,2)=1,2,1)),IF(MOD(BE113,2)=1,1,2)))</f>
        <v/>
      </c>
      <c r="L113" t="str">
        <f t="shared" si="55"/>
        <v/>
      </c>
      <c r="M113" s="1" t="str">
        <f t="shared" si="59"/>
        <v/>
      </c>
      <c r="N113" s="39"/>
      <c r="O113" s="39"/>
      <c r="P113" s="39"/>
      <c r="Q113" s="4" t="str">
        <f t="shared" si="78"/>
        <v/>
      </c>
      <c r="R113" s="4" t="str">
        <f t="shared" si="79"/>
        <v/>
      </c>
      <c r="S113" s="4" t="str">
        <f t="shared" si="80"/>
        <v/>
      </c>
      <c r="T113" s="4" t="str">
        <f t="shared" si="81"/>
        <v/>
      </c>
      <c r="U113" s="4" t="str">
        <f t="shared" si="82"/>
        <v/>
      </c>
      <c r="V113" s="4" t="str">
        <f t="shared" si="83"/>
        <v/>
      </c>
      <c r="W113" t="str">
        <f t="shared" si="84"/>
        <v/>
      </c>
      <c r="X113" t="str">
        <f t="shared" si="85"/>
        <v/>
      </c>
      <c r="Y113" t="str">
        <f t="shared" si="86"/>
        <v/>
      </c>
      <c r="Z113" t="str">
        <f t="shared" si="87"/>
        <v/>
      </c>
      <c r="AA113" s="4" t="str">
        <f t="shared" si="88"/>
        <v/>
      </c>
      <c r="AB113" s="4" t="str">
        <f t="shared" si="89"/>
        <v/>
      </c>
      <c r="AC113" s="5" t="str">
        <f t="shared" si="90"/>
        <v/>
      </c>
      <c r="AD113" t="str">
        <f t="shared" si="91"/>
        <v/>
      </c>
      <c r="AE113" t="str">
        <f t="shared" si="92"/>
        <v/>
      </c>
      <c r="AF113" s="2" t="str">
        <f t="shared" si="93"/>
        <v/>
      </c>
      <c r="AG113" t="str">
        <f t="shared" si="94"/>
        <v/>
      </c>
      <c r="AH113" t="str">
        <f t="shared" si="95"/>
        <v/>
      </c>
      <c r="AI113" t="str">
        <f t="shared" si="60"/>
        <v/>
      </c>
      <c r="AJ113" s="28" t="str">
        <f t="shared" si="96"/>
        <v/>
      </c>
      <c r="AK113" t="str">
        <f t="shared" si="97"/>
        <v/>
      </c>
      <c r="AL113" t="str">
        <f t="shared" si="98"/>
        <v/>
      </c>
      <c r="AM113" t="str">
        <f t="shared" si="61"/>
        <v/>
      </c>
      <c r="AN113" t="str">
        <f t="shared" si="62"/>
        <v/>
      </c>
      <c r="AO113" t="str">
        <f t="shared" si="63"/>
        <v/>
      </c>
      <c r="AP113" t="str">
        <f>IF(AN113="","",IF(I113=0,IF(AO113=1,VLOOKUP(F113,Tables!A$1:C$18,2,FALSE),VLOOKUP(F113,Tables!A$1:C$18,3,FALSE)),IF(I113=1, IF(AO113=1,VLOOKUP(F113,Tables!H$1:J$95,2,FALSE),VLOOKUP(F113,Tables!H$1:J$95,3,FALSE)),IF(AO113=1,VLOOKUP(F113,Tables!Q$1:S$137,2,FALSE),VLOOKUP(F113,Tables!Q$1:S$137,3,FALSE)))))</f>
        <v/>
      </c>
      <c r="AQ113" t="str">
        <f t="shared" si="99"/>
        <v/>
      </c>
      <c r="AR113" t="str">
        <f t="shared" si="64"/>
        <v/>
      </c>
      <c r="AS113" t="str">
        <f t="shared" si="65"/>
        <v/>
      </c>
      <c r="AT113" t="str">
        <f t="shared" si="54"/>
        <v/>
      </c>
      <c r="AU113" t="str">
        <f t="shared" si="66"/>
        <v/>
      </c>
      <c r="AV113" t="str">
        <f t="shared" si="67"/>
        <v/>
      </c>
      <c r="AW113" t="str">
        <f t="shared" si="100"/>
        <v/>
      </c>
      <c r="AX113" t="str">
        <f t="shared" si="101"/>
        <v/>
      </c>
      <c r="AY113" t="str">
        <f t="shared" si="102"/>
        <v/>
      </c>
      <c r="BA113" t="str">
        <f t="shared" si="68"/>
        <v/>
      </c>
      <c r="BB113" t="str">
        <f t="shared" si="69"/>
        <v/>
      </c>
      <c r="BC113" t="str">
        <f t="shared" si="70"/>
        <v/>
      </c>
      <c r="BD113" t="str">
        <f t="shared" si="105"/>
        <v/>
      </c>
      <c r="BE113" t="str">
        <f t="shared" si="103"/>
        <v/>
      </c>
      <c r="BF113" t="str">
        <f t="shared" si="104"/>
        <v/>
      </c>
    </row>
    <row r="114" spans="1:58" ht="15.75" x14ac:dyDescent="0.3">
      <c r="A114" t="str">
        <f t="shared" si="71"/>
        <v/>
      </c>
      <c r="B114" t="str">
        <f t="shared" si="72"/>
        <v/>
      </c>
      <c r="C114" t="str">
        <f t="shared" si="73"/>
        <v/>
      </c>
      <c r="D114" t="str">
        <f t="shared" si="74"/>
        <v/>
      </c>
      <c r="E114" t="str">
        <f t="shared" si="75"/>
        <v/>
      </c>
      <c r="F114" t="str">
        <f t="shared" si="76"/>
        <v/>
      </c>
      <c r="G114" t="str">
        <f t="shared" si="77"/>
        <v/>
      </c>
      <c r="H114" t="str">
        <f t="shared" si="56"/>
        <v/>
      </c>
      <c r="I114" t="str">
        <f t="shared" si="57"/>
        <v/>
      </c>
      <c r="J114" t="str">
        <f t="shared" si="58"/>
        <v/>
      </c>
      <c r="K114" t="str">
        <f>IF(A114="","",IF(OR(I114=1,I114="S"),IF(VLOOKUP(J114,Tables!E$1:F$50,2,FALSE)=1,IF(MOD(BE114,2)=1,1,2),IF(MOD(BE114,2)=1,2,1)),IF(MOD(BE114,2)=1,1,2)))</f>
        <v/>
      </c>
      <c r="L114" t="str">
        <f t="shared" si="55"/>
        <v/>
      </c>
      <c r="M114" s="1" t="str">
        <f t="shared" si="59"/>
        <v/>
      </c>
      <c r="N114" s="39"/>
      <c r="O114" s="39"/>
      <c r="P114" s="39"/>
      <c r="Q114" s="4" t="str">
        <f t="shared" si="78"/>
        <v/>
      </c>
      <c r="R114" s="4" t="str">
        <f t="shared" si="79"/>
        <v/>
      </c>
      <c r="S114" s="4" t="str">
        <f t="shared" si="80"/>
        <v/>
      </c>
      <c r="T114" s="4" t="str">
        <f t="shared" si="81"/>
        <v/>
      </c>
      <c r="U114" s="4" t="str">
        <f t="shared" si="82"/>
        <v/>
      </c>
      <c r="V114" s="4" t="str">
        <f t="shared" si="83"/>
        <v/>
      </c>
      <c r="W114" t="str">
        <f t="shared" si="84"/>
        <v/>
      </c>
      <c r="X114" t="str">
        <f t="shared" si="85"/>
        <v/>
      </c>
      <c r="Y114" t="str">
        <f t="shared" si="86"/>
        <v/>
      </c>
      <c r="Z114" t="str">
        <f t="shared" si="87"/>
        <v/>
      </c>
      <c r="AA114" s="4" t="str">
        <f t="shared" si="88"/>
        <v/>
      </c>
      <c r="AB114" s="4" t="str">
        <f t="shared" si="89"/>
        <v/>
      </c>
      <c r="AC114" s="5" t="str">
        <f t="shared" si="90"/>
        <v/>
      </c>
      <c r="AD114" t="str">
        <f t="shared" si="91"/>
        <v/>
      </c>
      <c r="AE114" t="str">
        <f t="shared" si="92"/>
        <v/>
      </c>
      <c r="AF114" s="2" t="str">
        <f t="shared" si="93"/>
        <v/>
      </c>
      <c r="AG114" t="str">
        <f t="shared" si="94"/>
        <v/>
      </c>
      <c r="AH114" t="str">
        <f t="shared" si="95"/>
        <v/>
      </c>
      <c r="AI114" t="str">
        <f t="shared" si="60"/>
        <v/>
      </c>
      <c r="AJ114" s="28" t="str">
        <f t="shared" si="96"/>
        <v/>
      </c>
      <c r="AK114" t="str">
        <f t="shared" si="97"/>
        <v/>
      </c>
      <c r="AL114" t="str">
        <f t="shared" si="98"/>
        <v/>
      </c>
      <c r="AM114" t="str">
        <f t="shared" si="61"/>
        <v/>
      </c>
      <c r="AN114" t="str">
        <f t="shared" si="62"/>
        <v/>
      </c>
      <c r="AO114" t="str">
        <f t="shared" si="63"/>
        <v/>
      </c>
      <c r="AP114" t="str">
        <f>IF(AN114="","",IF(I114=0,IF(AO114=1,VLOOKUP(F114,Tables!A$1:C$18,2,FALSE),VLOOKUP(F114,Tables!A$1:C$18,3,FALSE)),IF(I114=1, IF(AO114=1,VLOOKUP(F114,Tables!H$1:J$95,2,FALSE),VLOOKUP(F114,Tables!H$1:J$95,3,FALSE)),IF(AO114=1,VLOOKUP(F114,Tables!Q$1:S$137,2,FALSE),VLOOKUP(F114,Tables!Q$1:S$137,3,FALSE)))))</f>
        <v/>
      </c>
      <c r="AQ114" t="str">
        <f t="shared" si="99"/>
        <v/>
      </c>
      <c r="AR114" t="str">
        <f t="shared" si="64"/>
        <v/>
      </c>
      <c r="AS114" t="str">
        <f t="shared" si="65"/>
        <v/>
      </c>
      <c r="AT114" t="str">
        <f t="shared" si="54"/>
        <v/>
      </c>
      <c r="AU114" t="str">
        <f t="shared" si="66"/>
        <v/>
      </c>
      <c r="AV114" t="str">
        <f t="shared" si="67"/>
        <v/>
      </c>
      <c r="AW114" t="str">
        <f t="shared" si="100"/>
        <v/>
      </c>
      <c r="AX114" t="str">
        <f t="shared" si="101"/>
        <v/>
      </c>
      <c r="AY114" t="str">
        <f t="shared" si="102"/>
        <v/>
      </c>
      <c r="BA114" t="str">
        <f t="shared" si="68"/>
        <v/>
      </c>
      <c r="BB114" t="str">
        <f t="shared" si="69"/>
        <v/>
      </c>
      <c r="BC114" t="str">
        <f t="shared" si="70"/>
        <v/>
      </c>
      <c r="BD114" t="str">
        <f t="shared" si="105"/>
        <v/>
      </c>
      <c r="BE114" t="str">
        <f t="shared" si="103"/>
        <v/>
      </c>
      <c r="BF114" t="str">
        <f t="shared" si="104"/>
        <v/>
      </c>
    </row>
    <row r="115" spans="1:58" ht="15.75" x14ac:dyDescent="0.3">
      <c r="A115" t="str">
        <f t="shared" si="71"/>
        <v/>
      </c>
      <c r="B115" t="str">
        <f t="shared" si="72"/>
        <v/>
      </c>
      <c r="C115" t="str">
        <f t="shared" si="73"/>
        <v/>
      </c>
      <c r="D115" t="str">
        <f t="shared" si="74"/>
        <v/>
      </c>
      <c r="E115" t="str">
        <f t="shared" si="75"/>
        <v/>
      </c>
      <c r="F115" t="str">
        <f t="shared" si="76"/>
        <v/>
      </c>
      <c r="G115" t="str">
        <f t="shared" si="77"/>
        <v/>
      </c>
      <c r="H115" t="str">
        <f t="shared" si="56"/>
        <v/>
      </c>
      <c r="I115" t="str">
        <f t="shared" si="57"/>
        <v/>
      </c>
      <c r="J115" t="str">
        <f t="shared" si="58"/>
        <v/>
      </c>
      <c r="K115" t="str">
        <f>IF(A115="","",IF(OR(I115=1,I115="S"),IF(VLOOKUP(J115,Tables!E$1:F$50,2,FALSE)=1,IF(MOD(BE115,2)=1,1,2),IF(MOD(BE115,2)=1,2,1)),IF(MOD(BE115,2)=1,1,2)))</f>
        <v/>
      </c>
      <c r="L115" t="str">
        <f t="shared" si="55"/>
        <v/>
      </c>
      <c r="M115" s="1" t="str">
        <f t="shared" si="59"/>
        <v/>
      </c>
      <c r="N115" s="39"/>
      <c r="O115" s="39"/>
      <c r="P115" s="39"/>
      <c r="Q115" s="4" t="str">
        <f t="shared" si="78"/>
        <v/>
      </c>
      <c r="R115" s="4" t="str">
        <f t="shared" si="79"/>
        <v/>
      </c>
      <c r="S115" s="4" t="str">
        <f t="shared" si="80"/>
        <v/>
      </c>
      <c r="T115" s="4" t="str">
        <f t="shared" si="81"/>
        <v/>
      </c>
      <c r="U115" s="4" t="str">
        <f t="shared" si="82"/>
        <v/>
      </c>
      <c r="V115" s="4" t="str">
        <f t="shared" si="83"/>
        <v/>
      </c>
      <c r="W115" t="str">
        <f t="shared" si="84"/>
        <v/>
      </c>
      <c r="X115" t="str">
        <f t="shared" si="85"/>
        <v/>
      </c>
      <c r="Y115" t="str">
        <f t="shared" si="86"/>
        <v/>
      </c>
      <c r="Z115" t="str">
        <f t="shared" si="87"/>
        <v/>
      </c>
      <c r="AA115" s="4" t="str">
        <f t="shared" si="88"/>
        <v/>
      </c>
      <c r="AB115" s="4" t="str">
        <f t="shared" si="89"/>
        <v/>
      </c>
      <c r="AC115" s="5" t="str">
        <f t="shared" si="90"/>
        <v/>
      </c>
      <c r="AD115" t="str">
        <f t="shared" si="91"/>
        <v/>
      </c>
      <c r="AE115" t="str">
        <f t="shared" si="92"/>
        <v/>
      </c>
      <c r="AF115" s="2" t="str">
        <f t="shared" si="93"/>
        <v/>
      </c>
      <c r="AG115" t="str">
        <f t="shared" si="94"/>
        <v/>
      </c>
      <c r="AH115" t="str">
        <f t="shared" si="95"/>
        <v/>
      </c>
      <c r="AI115" t="str">
        <f t="shared" si="60"/>
        <v/>
      </c>
      <c r="AJ115" s="28" t="str">
        <f t="shared" si="96"/>
        <v/>
      </c>
      <c r="AK115" t="str">
        <f t="shared" si="97"/>
        <v/>
      </c>
      <c r="AL115" t="str">
        <f t="shared" si="98"/>
        <v/>
      </c>
      <c r="AM115" t="str">
        <f t="shared" si="61"/>
        <v/>
      </c>
      <c r="AN115" t="str">
        <f t="shared" si="62"/>
        <v/>
      </c>
      <c r="AO115" t="str">
        <f t="shared" si="63"/>
        <v/>
      </c>
      <c r="AP115" t="str">
        <f>IF(AN115="","",IF(I115=0,IF(AO115=1,VLOOKUP(F115,Tables!A$1:C$18,2,FALSE),VLOOKUP(F115,Tables!A$1:C$18,3,FALSE)),IF(I115=1, IF(AO115=1,VLOOKUP(F115,Tables!H$1:J$95,2,FALSE),VLOOKUP(F115,Tables!H$1:J$95,3,FALSE)),IF(AO115=1,VLOOKUP(F115,Tables!Q$1:S$137,2,FALSE),VLOOKUP(F115,Tables!Q$1:S$137,3,FALSE)))))</f>
        <v/>
      </c>
      <c r="AQ115" t="str">
        <f t="shared" si="99"/>
        <v/>
      </c>
      <c r="AR115" t="str">
        <f t="shared" si="64"/>
        <v/>
      </c>
      <c r="AS115" t="str">
        <f t="shared" si="65"/>
        <v/>
      </c>
      <c r="AT115" t="str">
        <f t="shared" si="54"/>
        <v/>
      </c>
      <c r="AU115" t="str">
        <f t="shared" si="66"/>
        <v/>
      </c>
      <c r="AV115" t="str">
        <f t="shared" si="67"/>
        <v/>
      </c>
      <c r="AW115" t="str">
        <f t="shared" si="100"/>
        <v/>
      </c>
      <c r="AX115" t="str">
        <f t="shared" si="101"/>
        <v/>
      </c>
      <c r="AY115" t="str">
        <f t="shared" si="102"/>
        <v/>
      </c>
      <c r="BA115" t="str">
        <f t="shared" si="68"/>
        <v/>
      </c>
      <c r="BB115" t="str">
        <f t="shared" si="69"/>
        <v/>
      </c>
      <c r="BC115" t="str">
        <f t="shared" si="70"/>
        <v/>
      </c>
      <c r="BD115" t="str">
        <f t="shared" si="105"/>
        <v/>
      </c>
      <c r="BE115" t="str">
        <f t="shared" si="103"/>
        <v/>
      </c>
      <c r="BF115" t="str">
        <f t="shared" si="104"/>
        <v/>
      </c>
    </row>
    <row r="116" spans="1:58" ht="15.75" x14ac:dyDescent="0.3">
      <c r="A116" t="str">
        <f t="shared" si="71"/>
        <v/>
      </c>
      <c r="B116" t="str">
        <f t="shared" si="72"/>
        <v/>
      </c>
      <c r="C116" t="str">
        <f t="shared" si="73"/>
        <v/>
      </c>
      <c r="D116" t="str">
        <f t="shared" si="74"/>
        <v/>
      </c>
      <c r="E116" t="str">
        <f t="shared" si="75"/>
        <v/>
      </c>
      <c r="F116" t="str">
        <f t="shared" si="76"/>
        <v/>
      </c>
      <c r="G116" t="str">
        <f t="shared" si="77"/>
        <v/>
      </c>
      <c r="H116" t="str">
        <f t="shared" si="56"/>
        <v/>
      </c>
      <c r="I116" t="str">
        <f t="shared" si="57"/>
        <v/>
      </c>
      <c r="J116" t="str">
        <f t="shared" si="58"/>
        <v/>
      </c>
      <c r="K116" t="str">
        <f>IF(A116="","",IF(OR(I116=1,I116="S"),IF(VLOOKUP(J116,Tables!E$1:F$50,2,FALSE)=1,IF(MOD(BE116,2)=1,1,2),IF(MOD(BE116,2)=1,2,1)),IF(MOD(BE116,2)=1,1,2)))</f>
        <v/>
      </c>
      <c r="L116" t="str">
        <f t="shared" si="55"/>
        <v/>
      </c>
      <c r="M116" s="1" t="str">
        <f t="shared" si="59"/>
        <v/>
      </c>
      <c r="N116" s="39"/>
      <c r="O116" s="39"/>
      <c r="P116" s="39"/>
      <c r="Q116" s="4" t="str">
        <f t="shared" si="78"/>
        <v/>
      </c>
      <c r="R116" s="4" t="str">
        <f t="shared" si="79"/>
        <v/>
      </c>
      <c r="S116" s="4" t="str">
        <f t="shared" si="80"/>
        <v/>
      </c>
      <c r="T116" s="4" t="str">
        <f t="shared" si="81"/>
        <v/>
      </c>
      <c r="U116" s="4" t="str">
        <f t="shared" si="82"/>
        <v/>
      </c>
      <c r="V116" s="4" t="str">
        <f t="shared" si="83"/>
        <v/>
      </c>
      <c r="W116" t="str">
        <f t="shared" si="84"/>
        <v/>
      </c>
      <c r="X116" t="str">
        <f t="shared" si="85"/>
        <v/>
      </c>
      <c r="Y116" t="str">
        <f t="shared" si="86"/>
        <v/>
      </c>
      <c r="Z116" t="str">
        <f t="shared" si="87"/>
        <v/>
      </c>
      <c r="AA116" s="4" t="str">
        <f t="shared" si="88"/>
        <v/>
      </c>
      <c r="AB116" s="4" t="str">
        <f t="shared" si="89"/>
        <v/>
      </c>
      <c r="AC116" s="5" t="str">
        <f t="shared" si="90"/>
        <v/>
      </c>
      <c r="AD116" t="str">
        <f t="shared" si="91"/>
        <v/>
      </c>
      <c r="AE116" t="str">
        <f t="shared" si="92"/>
        <v/>
      </c>
      <c r="AF116" s="2" t="str">
        <f t="shared" si="93"/>
        <v/>
      </c>
      <c r="AG116" t="str">
        <f t="shared" si="94"/>
        <v/>
      </c>
      <c r="AH116" t="str">
        <f t="shared" si="95"/>
        <v/>
      </c>
      <c r="AI116" t="str">
        <f t="shared" si="60"/>
        <v/>
      </c>
      <c r="AJ116" s="28" t="str">
        <f t="shared" si="96"/>
        <v/>
      </c>
      <c r="AK116" t="str">
        <f t="shared" si="97"/>
        <v/>
      </c>
      <c r="AL116" t="str">
        <f t="shared" si="98"/>
        <v/>
      </c>
      <c r="AM116" t="str">
        <f t="shared" si="61"/>
        <v/>
      </c>
      <c r="AN116" t="str">
        <f t="shared" si="62"/>
        <v/>
      </c>
      <c r="AO116" t="str">
        <f t="shared" si="63"/>
        <v/>
      </c>
      <c r="AP116" t="str">
        <f>IF(AN116="","",IF(I116=0,IF(AO116=1,VLOOKUP(F116,Tables!A$1:C$18,2,FALSE),VLOOKUP(F116,Tables!A$1:C$18,3,FALSE)),IF(I116=1, IF(AO116=1,VLOOKUP(F116,Tables!H$1:J$95,2,FALSE),VLOOKUP(F116,Tables!H$1:J$95,3,FALSE)),IF(AO116=1,VLOOKUP(F116,Tables!Q$1:S$137,2,FALSE),VLOOKUP(F116,Tables!Q$1:S$137,3,FALSE)))))</f>
        <v/>
      </c>
      <c r="AQ116" t="str">
        <f t="shared" si="99"/>
        <v/>
      </c>
      <c r="AR116" t="str">
        <f t="shared" si="64"/>
        <v/>
      </c>
      <c r="AS116" t="str">
        <f t="shared" si="65"/>
        <v/>
      </c>
      <c r="AT116" t="str">
        <f t="shared" si="54"/>
        <v/>
      </c>
      <c r="AU116" t="str">
        <f t="shared" si="66"/>
        <v/>
      </c>
      <c r="AV116" t="str">
        <f t="shared" si="67"/>
        <v/>
      </c>
      <c r="AW116" t="str">
        <f t="shared" si="100"/>
        <v/>
      </c>
      <c r="AX116" t="str">
        <f t="shared" si="101"/>
        <v/>
      </c>
      <c r="AY116" t="str">
        <f t="shared" si="102"/>
        <v/>
      </c>
      <c r="BA116" t="str">
        <f t="shared" si="68"/>
        <v/>
      </c>
      <c r="BB116" t="str">
        <f t="shared" si="69"/>
        <v/>
      </c>
      <c r="BC116" t="str">
        <f t="shared" si="70"/>
        <v/>
      </c>
      <c r="BD116" t="str">
        <f t="shared" si="105"/>
        <v/>
      </c>
      <c r="BE116" t="str">
        <f t="shared" si="103"/>
        <v/>
      </c>
      <c r="BF116" t="str">
        <f t="shared" si="104"/>
        <v/>
      </c>
    </row>
    <row r="117" spans="1:58" ht="15.75" x14ac:dyDescent="0.3">
      <c r="A117" t="str">
        <f t="shared" si="71"/>
        <v/>
      </c>
      <c r="B117" t="str">
        <f t="shared" si="72"/>
        <v/>
      </c>
      <c r="C117" t="str">
        <f t="shared" si="73"/>
        <v/>
      </c>
      <c r="D117" t="str">
        <f t="shared" si="74"/>
        <v/>
      </c>
      <c r="E117" t="str">
        <f t="shared" si="75"/>
        <v/>
      </c>
      <c r="F117" t="str">
        <f t="shared" si="76"/>
        <v/>
      </c>
      <c r="G117" t="str">
        <f t="shared" si="77"/>
        <v/>
      </c>
      <c r="H117" t="str">
        <f t="shared" si="56"/>
        <v/>
      </c>
      <c r="I117" t="str">
        <f t="shared" si="57"/>
        <v/>
      </c>
      <c r="J117" t="str">
        <f t="shared" si="58"/>
        <v/>
      </c>
      <c r="K117" t="str">
        <f>IF(A117="","",IF(OR(I117=1,I117="S"),IF(VLOOKUP(J117,Tables!E$1:F$50,2,FALSE)=1,IF(MOD(BE117,2)=1,1,2),IF(MOD(BE117,2)=1,2,1)),IF(MOD(BE117,2)=1,1,2)))</f>
        <v/>
      </c>
      <c r="L117" t="str">
        <f t="shared" si="55"/>
        <v/>
      </c>
      <c r="M117" s="1" t="str">
        <f t="shared" si="59"/>
        <v/>
      </c>
      <c r="N117" s="39"/>
      <c r="O117" s="39"/>
      <c r="P117" s="39"/>
      <c r="Q117" s="4" t="str">
        <f t="shared" si="78"/>
        <v/>
      </c>
      <c r="R117" s="4" t="str">
        <f t="shared" si="79"/>
        <v/>
      </c>
      <c r="S117" s="4" t="str">
        <f t="shared" si="80"/>
        <v/>
      </c>
      <c r="T117" s="4" t="str">
        <f t="shared" si="81"/>
        <v/>
      </c>
      <c r="U117" s="4" t="str">
        <f t="shared" si="82"/>
        <v/>
      </c>
      <c r="V117" s="4" t="str">
        <f t="shared" si="83"/>
        <v/>
      </c>
      <c r="W117" t="str">
        <f t="shared" si="84"/>
        <v/>
      </c>
      <c r="X117" t="str">
        <f t="shared" si="85"/>
        <v/>
      </c>
      <c r="Y117" t="str">
        <f t="shared" si="86"/>
        <v/>
      </c>
      <c r="Z117" t="str">
        <f t="shared" si="87"/>
        <v/>
      </c>
      <c r="AA117" s="4" t="str">
        <f t="shared" si="88"/>
        <v/>
      </c>
      <c r="AB117" s="4" t="str">
        <f t="shared" si="89"/>
        <v/>
      </c>
      <c r="AC117" s="5" t="str">
        <f t="shared" si="90"/>
        <v/>
      </c>
      <c r="AD117" t="str">
        <f t="shared" si="91"/>
        <v/>
      </c>
      <c r="AE117" t="str">
        <f t="shared" si="92"/>
        <v/>
      </c>
      <c r="AF117" s="2" t="str">
        <f t="shared" si="93"/>
        <v/>
      </c>
      <c r="AG117" t="str">
        <f t="shared" si="94"/>
        <v/>
      </c>
      <c r="AH117" t="str">
        <f t="shared" si="95"/>
        <v/>
      </c>
      <c r="AI117" t="str">
        <f t="shared" si="60"/>
        <v/>
      </c>
      <c r="AJ117" s="28" t="str">
        <f t="shared" si="96"/>
        <v/>
      </c>
      <c r="AK117" t="str">
        <f t="shared" si="97"/>
        <v/>
      </c>
      <c r="AL117" t="str">
        <f t="shared" si="98"/>
        <v/>
      </c>
      <c r="AM117" t="str">
        <f t="shared" si="61"/>
        <v/>
      </c>
      <c r="AN117" t="str">
        <f t="shared" si="62"/>
        <v/>
      </c>
      <c r="AO117" t="str">
        <f t="shared" si="63"/>
        <v/>
      </c>
      <c r="AP117" t="str">
        <f>IF(AN117="","",IF(I117=0,IF(AO117=1,VLOOKUP(F117,Tables!A$1:C$18,2,FALSE),VLOOKUP(F117,Tables!A$1:C$18,3,FALSE)),IF(I117=1, IF(AO117=1,VLOOKUP(F117,Tables!H$1:J$95,2,FALSE),VLOOKUP(F117,Tables!H$1:J$95,3,FALSE)),IF(AO117=1,VLOOKUP(F117,Tables!Q$1:S$137,2,FALSE),VLOOKUP(F117,Tables!Q$1:S$137,3,FALSE)))))</f>
        <v/>
      </c>
      <c r="AQ117" t="str">
        <f t="shared" si="99"/>
        <v/>
      </c>
      <c r="AR117" t="str">
        <f t="shared" si="64"/>
        <v/>
      </c>
      <c r="AS117" t="str">
        <f t="shared" si="65"/>
        <v/>
      </c>
      <c r="AT117" t="str">
        <f t="shared" si="54"/>
        <v/>
      </c>
      <c r="AU117" t="str">
        <f t="shared" si="66"/>
        <v/>
      </c>
      <c r="AV117" t="str">
        <f t="shared" si="67"/>
        <v/>
      </c>
      <c r="AW117" t="str">
        <f t="shared" si="100"/>
        <v/>
      </c>
      <c r="AX117" t="str">
        <f t="shared" si="101"/>
        <v/>
      </c>
      <c r="AY117" t="str">
        <f t="shared" si="102"/>
        <v/>
      </c>
      <c r="BA117" t="str">
        <f t="shared" si="68"/>
        <v/>
      </c>
      <c r="BB117" t="str">
        <f t="shared" si="69"/>
        <v/>
      </c>
      <c r="BC117" t="str">
        <f t="shared" si="70"/>
        <v/>
      </c>
      <c r="BD117" t="str">
        <f t="shared" si="105"/>
        <v/>
      </c>
      <c r="BE117" t="str">
        <f t="shared" si="103"/>
        <v/>
      </c>
      <c r="BF117" t="str">
        <f t="shared" si="104"/>
        <v/>
      </c>
    </row>
    <row r="118" spans="1:58" ht="15.75" x14ac:dyDescent="0.3">
      <c r="A118" t="str">
        <f t="shared" si="71"/>
        <v/>
      </c>
      <c r="B118" t="str">
        <f t="shared" si="72"/>
        <v/>
      </c>
      <c r="C118" t="str">
        <f t="shared" si="73"/>
        <v/>
      </c>
      <c r="D118" t="str">
        <f t="shared" si="74"/>
        <v/>
      </c>
      <c r="E118" t="str">
        <f t="shared" si="75"/>
        <v/>
      </c>
      <c r="F118" t="str">
        <f t="shared" si="76"/>
        <v/>
      </c>
      <c r="G118" t="str">
        <f t="shared" si="77"/>
        <v/>
      </c>
      <c r="H118" t="str">
        <f t="shared" si="56"/>
        <v/>
      </c>
      <c r="I118" t="str">
        <f t="shared" si="57"/>
        <v/>
      </c>
      <c r="J118" t="str">
        <f t="shared" si="58"/>
        <v/>
      </c>
      <c r="K118" t="str">
        <f>IF(A118="","",IF(OR(I118=1,I118="S"),IF(VLOOKUP(J118,Tables!E$1:F$50,2,FALSE)=1,IF(MOD(BE118,2)=1,1,2),IF(MOD(BE118,2)=1,2,1)),IF(MOD(BE118,2)=1,1,2)))</f>
        <v/>
      </c>
      <c r="L118" t="str">
        <f t="shared" si="55"/>
        <v/>
      </c>
      <c r="M118" s="1" t="str">
        <f t="shared" si="59"/>
        <v/>
      </c>
      <c r="N118" s="39"/>
      <c r="O118" s="39"/>
      <c r="P118" s="39"/>
      <c r="Q118" s="4" t="str">
        <f t="shared" si="78"/>
        <v/>
      </c>
      <c r="R118" s="4" t="str">
        <f t="shared" si="79"/>
        <v/>
      </c>
      <c r="S118" s="4" t="str">
        <f t="shared" si="80"/>
        <v/>
      </c>
      <c r="T118" s="4" t="str">
        <f t="shared" si="81"/>
        <v/>
      </c>
      <c r="U118" s="4" t="str">
        <f t="shared" si="82"/>
        <v/>
      </c>
      <c r="V118" s="4" t="str">
        <f t="shared" si="83"/>
        <v/>
      </c>
      <c r="W118" t="str">
        <f t="shared" si="84"/>
        <v/>
      </c>
      <c r="X118" t="str">
        <f t="shared" si="85"/>
        <v/>
      </c>
      <c r="Y118" t="str">
        <f t="shared" si="86"/>
        <v/>
      </c>
      <c r="Z118" t="str">
        <f t="shared" si="87"/>
        <v/>
      </c>
      <c r="AA118" s="4" t="str">
        <f t="shared" si="88"/>
        <v/>
      </c>
      <c r="AB118" s="4" t="str">
        <f t="shared" si="89"/>
        <v/>
      </c>
      <c r="AC118" s="5" t="str">
        <f t="shared" si="90"/>
        <v/>
      </c>
      <c r="AD118" t="str">
        <f t="shared" si="91"/>
        <v/>
      </c>
      <c r="AE118" t="str">
        <f t="shared" si="92"/>
        <v/>
      </c>
      <c r="AF118" s="2" t="str">
        <f t="shared" si="93"/>
        <v/>
      </c>
      <c r="AG118" t="str">
        <f t="shared" si="94"/>
        <v/>
      </c>
      <c r="AH118" t="str">
        <f t="shared" si="95"/>
        <v/>
      </c>
      <c r="AI118" t="str">
        <f t="shared" si="60"/>
        <v/>
      </c>
      <c r="AJ118" s="28" t="str">
        <f t="shared" si="96"/>
        <v/>
      </c>
      <c r="AK118" t="str">
        <f t="shared" si="97"/>
        <v/>
      </c>
      <c r="AL118" t="str">
        <f t="shared" si="98"/>
        <v/>
      </c>
      <c r="AM118" t="str">
        <f t="shared" si="61"/>
        <v/>
      </c>
      <c r="AN118" t="str">
        <f t="shared" si="62"/>
        <v/>
      </c>
      <c r="AO118" t="str">
        <f t="shared" si="63"/>
        <v/>
      </c>
      <c r="AP118" t="str">
        <f>IF(AN118="","",IF(I118=0,IF(AO118=1,VLOOKUP(F118,Tables!A$1:C$18,2,FALSE),VLOOKUP(F118,Tables!A$1:C$18,3,FALSE)),IF(I118=1, IF(AO118=1,VLOOKUP(F118,Tables!H$1:J$95,2,FALSE),VLOOKUP(F118,Tables!H$1:J$95,3,FALSE)),IF(AO118=1,VLOOKUP(F118,Tables!Q$1:S$137,2,FALSE),VLOOKUP(F118,Tables!Q$1:S$137,3,FALSE)))))</f>
        <v/>
      </c>
      <c r="AQ118" t="str">
        <f t="shared" si="99"/>
        <v/>
      </c>
      <c r="AR118" t="str">
        <f t="shared" si="64"/>
        <v/>
      </c>
      <c r="AS118" t="str">
        <f t="shared" si="65"/>
        <v/>
      </c>
      <c r="AT118" t="str">
        <f t="shared" si="54"/>
        <v/>
      </c>
      <c r="AU118" t="str">
        <f t="shared" si="66"/>
        <v/>
      </c>
      <c r="AV118" t="str">
        <f t="shared" si="67"/>
        <v/>
      </c>
      <c r="AW118" t="str">
        <f t="shared" si="100"/>
        <v/>
      </c>
      <c r="AX118" t="str">
        <f t="shared" si="101"/>
        <v/>
      </c>
      <c r="AY118" t="str">
        <f t="shared" si="102"/>
        <v/>
      </c>
      <c r="BA118" t="str">
        <f t="shared" si="68"/>
        <v/>
      </c>
      <c r="BB118" t="str">
        <f t="shared" si="69"/>
        <v/>
      </c>
      <c r="BC118" t="str">
        <f t="shared" si="70"/>
        <v/>
      </c>
      <c r="BD118" t="str">
        <f t="shared" si="105"/>
        <v/>
      </c>
      <c r="BE118" t="str">
        <f t="shared" si="103"/>
        <v/>
      </c>
      <c r="BF118" t="str">
        <f t="shared" si="104"/>
        <v/>
      </c>
    </row>
    <row r="119" spans="1:58" ht="15.75" x14ac:dyDescent="0.3">
      <c r="A119" t="str">
        <f t="shared" si="71"/>
        <v/>
      </c>
      <c r="B119" t="str">
        <f t="shared" si="72"/>
        <v/>
      </c>
      <c r="C119" t="str">
        <f t="shared" si="73"/>
        <v/>
      </c>
      <c r="D119" t="str">
        <f t="shared" si="74"/>
        <v/>
      </c>
      <c r="E119" t="str">
        <f t="shared" si="75"/>
        <v/>
      </c>
      <c r="F119" t="str">
        <f t="shared" si="76"/>
        <v/>
      </c>
      <c r="G119" t="str">
        <f t="shared" si="77"/>
        <v/>
      </c>
      <c r="H119" t="str">
        <f t="shared" si="56"/>
        <v/>
      </c>
      <c r="I119" t="str">
        <f t="shared" si="57"/>
        <v/>
      </c>
      <c r="J119" t="str">
        <f t="shared" si="58"/>
        <v/>
      </c>
      <c r="K119" t="str">
        <f>IF(A119="","",IF(OR(I119=1,I119="S"),IF(VLOOKUP(J119,Tables!E$1:F$50,2,FALSE)=1,IF(MOD(BE119,2)=1,1,2),IF(MOD(BE119,2)=1,2,1)),IF(MOD(BE119,2)=1,1,2)))</f>
        <v/>
      </c>
      <c r="L119" t="str">
        <f t="shared" si="55"/>
        <v/>
      </c>
      <c r="M119" s="1" t="str">
        <f t="shared" si="59"/>
        <v/>
      </c>
      <c r="N119" s="39"/>
      <c r="O119" s="39"/>
      <c r="P119" s="39"/>
      <c r="Q119" s="4" t="str">
        <f t="shared" si="78"/>
        <v/>
      </c>
      <c r="R119" s="4" t="str">
        <f t="shared" si="79"/>
        <v/>
      </c>
      <c r="S119" s="4" t="str">
        <f t="shared" si="80"/>
        <v/>
      </c>
      <c r="T119" s="4" t="str">
        <f t="shared" si="81"/>
        <v/>
      </c>
      <c r="U119" s="4" t="str">
        <f t="shared" si="82"/>
        <v/>
      </c>
      <c r="V119" s="4" t="str">
        <f t="shared" si="83"/>
        <v/>
      </c>
      <c r="W119" t="str">
        <f t="shared" si="84"/>
        <v/>
      </c>
      <c r="X119" t="str">
        <f t="shared" si="85"/>
        <v/>
      </c>
      <c r="Y119" t="str">
        <f t="shared" si="86"/>
        <v/>
      </c>
      <c r="Z119" t="str">
        <f t="shared" si="87"/>
        <v/>
      </c>
      <c r="AA119" s="4" t="str">
        <f t="shared" si="88"/>
        <v/>
      </c>
      <c r="AB119" s="4" t="str">
        <f t="shared" si="89"/>
        <v/>
      </c>
      <c r="AC119" s="5" t="str">
        <f t="shared" si="90"/>
        <v/>
      </c>
      <c r="AD119" t="str">
        <f t="shared" si="91"/>
        <v/>
      </c>
      <c r="AE119" t="str">
        <f t="shared" si="92"/>
        <v/>
      </c>
      <c r="AF119" s="2" t="str">
        <f t="shared" si="93"/>
        <v/>
      </c>
      <c r="AG119" t="str">
        <f t="shared" si="94"/>
        <v/>
      </c>
      <c r="AH119" t="str">
        <f t="shared" si="95"/>
        <v/>
      </c>
      <c r="AI119" t="str">
        <f t="shared" si="60"/>
        <v/>
      </c>
      <c r="AJ119" s="28" t="str">
        <f t="shared" si="96"/>
        <v/>
      </c>
      <c r="AK119" t="str">
        <f t="shared" si="97"/>
        <v/>
      </c>
      <c r="AL119" t="str">
        <f t="shared" si="98"/>
        <v/>
      </c>
      <c r="AM119" t="str">
        <f t="shared" si="61"/>
        <v/>
      </c>
      <c r="AN119" t="str">
        <f t="shared" si="62"/>
        <v/>
      </c>
      <c r="AO119" t="str">
        <f t="shared" si="63"/>
        <v/>
      </c>
      <c r="AP119" t="str">
        <f>IF(AN119="","",IF(I119=0,IF(AO119=1,VLOOKUP(F119,Tables!A$1:C$18,2,FALSE),VLOOKUP(F119,Tables!A$1:C$18,3,FALSE)),IF(I119=1, IF(AO119=1,VLOOKUP(F119,Tables!H$1:J$95,2,FALSE),VLOOKUP(F119,Tables!H$1:J$95,3,FALSE)),IF(AO119=1,VLOOKUP(F119,Tables!Q$1:S$137,2,FALSE),VLOOKUP(F119,Tables!Q$1:S$137,3,FALSE)))))</f>
        <v/>
      </c>
      <c r="AQ119" t="str">
        <f t="shared" si="99"/>
        <v/>
      </c>
      <c r="AR119" t="str">
        <f t="shared" si="64"/>
        <v/>
      </c>
      <c r="AS119" t="str">
        <f t="shared" si="65"/>
        <v/>
      </c>
      <c r="AT119" t="str">
        <f t="shared" si="54"/>
        <v/>
      </c>
      <c r="AU119" t="str">
        <f t="shared" si="66"/>
        <v/>
      </c>
      <c r="AV119" t="str">
        <f t="shared" si="67"/>
        <v/>
      </c>
      <c r="AW119" t="str">
        <f t="shared" si="100"/>
        <v/>
      </c>
      <c r="AX119" t="str">
        <f t="shared" si="101"/>
        <v/>
      </c>
      <c r="AY119" t="str">
        <f t="shared" si="102"/>
        <v/>
      </c>
      <c r="BA119" t="str">
        <f t="shared" si="68"/>
        <v/>
      </c>
      <c r="BB119" t="str">
        <f t="shared" si="69"/>
        <v/>
      </c>
      <c r="BC119" t="str">
        <f t="shared" si="70"/>
        <v/>
      </c>
      <c r="BD119" t="str">
        <f t="shared" si="105"/>
        <v/>
      </c>
      <c r="BE119" t="str">
        <f t="shared" si="103"/>
        <v/>
      </c>
      <c r="BF119" t="str">
        <f t="shared" si="104"/>
        <v/>
      </c>
    </row>
    <row r="120" spans="1:58" ht="15.75" x14ac:dyDescent="0.3">
      <c r="A120" t="str">
        <f t="shared" si="71"/>
        <v/>
      </c>
      <c r="B120" t="str">
        <f t="shared" si="72"/>
        <v/>
      </c>
      <c r="C120" t="str">
        <f t="shared" si="73"/>
        <v/>
      </c>
      <c r="D120" t="str">
        <f t="shared" si="74"/>
        <v/>
      </c>
      <c r="E120" t="str">
        <f t="shared" si="75"/>
        <v/>
      </c>
      <c r="F120" t="str">
        <f t="shared" si="76"/>
        <v/>
      </c>
      <c r="G120" t="str">
        <f t="shared" si="77"/>
        <v/>
      </c>
      <c r="H120" t="str">
        <f t="shared" si="56"/>
        <v/>
      </c>
      <c r="I120" t="str">
        <f t="shared" si="57"/>
        <v/>
      </c>
      <c r="J120" t="str">
        <f t="shared" si="58"/>
        <v/>
      </c>
      <c r="K120" t="str">
        <f>IF(A120="","",IF(OR(I120=1,I120="S"),IF(VLOOKUP(J120,Tables!E$1:F$50,2,FALSE)=1,IF(MOD(BE120,2)=1,1,2),IF(MOD(BE120,2)=1,2,1)),IF(MOD(BE120,2)=1,1,2)))</f>
        <v/>
      </c>
      <c r="L120" t="str">
        <f t="shared" si="55"/>
        <v/>
      </c>
      <c r="M120" s="1" t="str">
        <f t="shared" si="59"/>
        <v/>
      </c>
      <c r="N120" s="39"/>
      <c r="O120" s="39"/>
      <c r="P120" s="39"/>
      <c r="Q120" s="4" t="str">
        <f t="shared" si="78"/>
        <v/>
      </c>
      <c r="R120" s="4" t="str">
        <f t="shared" si="79"/>
        <v/>
      </c>
      <c r="S120" s="4" t="str">
        <f t="shared" si="80"/>
        <v/>
      </c>
      <c r="T120" s="4" t="str">
        <f t="shared" si="81"/>
        <v/>
      </c>
      <c r="U120" s="4" t="str">
        <f t="shared" si="82"/>
        <v/>
      </c>
      <c r="V120" s="4" t="str">
        <f t="shared" si="83"/>
        <v/>
      </c>
      <c r="W120" t="str">
        <f t="shared" si="84"/>
        <v/>
      </c>
      <c r="X120" t="str">
        <f t="shared" si="85"/>
        <v/>
      </c>
      <c r="Y120" t="str">
        <f t="shared" si="86"/>
        <v/>
      </c>
      <c r="Z120" t="str">
        <f t="shared" si="87"/>
        <v/>
      </c>
      <c r="AA120" s="4" t="str">
        <f t="shared" si="88"/>
        <v/>
      </c>
      <c r="AB120" s="4" t="str">
        <f t="shared" si="89"/>
        <v/>
      </c>
      <c r="AC120" s="5" t="str">
        <f t="shared" si="90"/>
        <v/>
      </c>
      <c r="AD120" t="str">
        <f t="shared" si="91"/>
        <v/>
      </c>
      <c r="AE120" t="str">
        <f t="shared" si="92"/>
        <v/>
      </c>
      <c r="AF120" s="2" t="str">
        <f t="shared" si="93"/>
        <v/>
      </c>
      <c r="AG120" t="str">
        <f t="shared" si="94"/>
        <v/>
      </c>
      <c r="AH120" t="str">
        <f t="shared" si="95"/>
        <v/>
      </c>
      <c r="AI120" t="str">
        <f t="shared" si="60"/>
        <v/>
      </c>
      <c r="AJ120" s="28" t="str">
        <f t="shared" si="96"/>
        <v/>
      </c>
      <c r="AK120" t="str">
        <f t="shared" si="97"/>
        <v/>
      </c>
      <c r="AL120" t="str">
        <f t="shared" si="98"/>
        <v/>
      </c>
      <c r="AM120" t="str">
        <f t="shared" si="61"/>
        <v/>
      </c>
      <c r="AN120" t="str">
        <f t="shared" si="62"/>
        <v/>
      </c>
      <c r="AO120" t="str">
        <f t="shared" si="63"/>
        <v/>
      </c>
      <c r="AP120" t="str">
        <f>IF(AN120="","",IF(I120=0,IF(AO120=1,VLOOKUP(F120,Tables!A$1:C$18,2,FALSE),VLOOKUP(F120,Tables!A$1:C$18,3,FALSE)),IF(I120=1, IF(AO120=1,VLOOKUP(F120,Tables!H$1:J$95,2,FALSE),VLOOKUP(F120,Tables!H$1:J$95,3,FALSE)),IF(AO120=1,VLOOKUP(F120,Tables!Q$1:S$137,2,FALSE),VLOOKUP(F120,Tables!Q$1:S$137,3,FALSE)))))</f>
        <v/>
      </c>
      <c r="AQ120" t="str">
        <f t="shared" si="99"/>
        <v/>
      </c>
      <c r="AR120" t="str">
        <f t="shared" si="64"/>
        <v/>
      </c>
      <c r="AS120" t="str">
        <f t="shared" si="65"/>
        <v/>
      </c>
      <c r="AT120" t="str">
        <f t="shared" si="54"/>
        <v/>
      </c>
      <c r="AU120" t="str">
        <f t="shared" si="66"/>
        <v/>
      </c>
      <c r="AV120" t="str">
        <f t="shared" si="67"/>
        <v/>
      </c>
      <c r="AW120" t="str">
        <f t="shared" si="100"/>
        <v/>
      </c>
      <c r="AX120" t="str">
        <f t="shared" si="101"/>
        <v/>
      </c>
      <c r="AY120" t="str">
        <f t="shared" si="102"/>
        <v/>
      </c>
      <c r="BA120" t="str">
        <f t="shared" si="68"/>
        <v/>
      </c>
      <c r="BB120" t="str">
        <f t="shared" si="69"/>
        <v/>
      </c>
      <c r="BC120" t="str">
        <f t="shared" si="70"/>
        <v/>
      </c>
      <c r="BD120" t="str">
        <f t="shared" si="105"/>
        <v/>
      </c>
      <c r="BE120" t="str">
        <f t="shared" si="103"/>
        <v/>
      </c>
      <c r="BF120" t="str">
        <f t="shared" si="104"/>
        <v/>
      </c>
    </row>
    <row r="121" spans="1:58" ht="15.75" x14ac:dyDescent="0.3">
      <c r="A121" t="str">
        <f t="shared" si="71"/>
        <v/>
      </c>
      <c r="B121" t="str">
        <f t="shared" si="72"/>
        <v/>
      </c>
      <c r="C121" t="str">
        <f t="shared" si="73"/>
        <v/>
      </c>
      <c r="D121" t="str">
        <f t="shared" si="74"/>
        <v/>
      </c>
      <c r="E121" t="str">
        <f t="shared" si="75"/>
        <v/>
      </c>
      <c r="F121" t="str">
        <f t="shared" si="76"/>
        <v/>
      </c>
      <c r="G121" t="str">
        <f t="shared" si="77"/>
        <v/>
      </c>
      <c r="H121" t="str">
        <f t="shared" si="56"/>
        <v/>
      </c>
      <c r="I121" t="str">
        <f t="shared" si="57"/>
        <v/>
      </c>
      <c r="J121" t="str">
        <f t="shared" si="58"/>
        <v/>
      </c>
      <c r="K121" t="str">
        <f>IF(A121="","",IF(OR(I121=1,I121="S"),IF(VLOOKUP(J121,Tables!E$1:F$50,2,FALSE)=1,IF(MOD(BE121,2)=1,1,2),IF(MOD(BE121,2)=1,2,1)),IF(MOD(BE121,2)=1,1,2)))</f>
        <v/>
      </c>
      <c r="L121" t="str">
        <f t="shared" si="55"/>
        <v/>
      </c>
      <c r="M121" s="1" t="str">
        <f t="shared" si="59"/>
        <v/>
      </c>
      <c r="N121" s="39"/>
      <c r="O121" s="39"/>
      <c r="P121" s="39"/>
      <c r="Q121" s="4" t="str">
        <f t="shared" si="78"/>
        <v/>
      </c>
      <c r="R121" s="4" t="str">
        <f t="shared" si="79"/>
        <v/>
      </c>
      <c r="S121" s="4" t="str">
        <f t="shared" si="80"/>
        <v/>
      </c>
      <c r="T121" s="4" t="str">
        <f t="shared" si="81"/>
        <v/>
      </c>
      <c r="U121" s="4" t="str">
        <f t="shared" si="82"/>
        <v/>
      </c>
      <c r="V121" s="4" t="str">
        <f t="shared" si="83"/>
        <v/>
      </c>
      <c r="W121" t="str">
        <f t="shared" si="84"/>
        <v/>
      </c>
      <c r="X121" t="str">
        <f t="shared" si="85"/>
        <v/>
      </c>
      <c r="Y121" t="str">
        <f t="shared" si="86"/>
        <v/>
      </c>
      <c r="Z121" t="str">
        <f t="shared" si="87"/>
        <v/>
      </c>
      <c r="AA121" s="4" t="str">
        <f t="shared" si="88"/>
        <v/>
      </c>
      <c r="AB121" s="4" t="str">
        <f t="shared" si="89"/>
        <v/>
      </c>
      <c r="AC121" s="5" t="str">
        <f t="shared" si="90"/>
        <v/>
      </c>
      <c r="AD121" t="str">
        <f t="shared" si="91"/>
        <v/>
      </c>
      <c r="AE121" t="str">
        <f t="shared" si="92"/>
        <v/>
      </c>
      <c r="AF121" s="2" t="str">
        <f t="shared" si="93"/>
        <v/>
      </c>
      <c r="AG121" t="str">
        <f t="shared" si="94"/>
        <v/>
      </c>
      <c r="AH121" t="str">
        <f t="shared" si="95"/>
        <v/>
      </c>
      <c r="AI121" t="str">
        <f t="shared" si="60"/>
        <v/>
      </c>
      <c r="AJ121" s="28" t="str">
        <f t="shared" si="96"/>
        <v/>
      </c>
      <c r="AK121" t="str">
        <f t="shared" si="97"/>
        <v/>
      </c>
      <c r="AL121" t="str">
        <f t="shared" si="98"/>
        <v/>
      </c>
      <c r="AM121" t="str">
        <f t="shared" si="61"/>
        <v/>
      </c>
      <c r="AN121" t="str">
        <f t="shared" si="62"/>
        <v/>
      </c>
      <c r="AO121" t="str">
        <f t="shared" si="63"/>
        <v/>
      </c>
      <c r="AP121" t="str">
        <f>IF(AN121="","",IF(I121=0,IF(AO121=1,VLOOKUP(F121,Tables!A$1:C$18,2,FALSE),VLOOKUP(F121,Tables!A$1:C$18,3,FALSE)),IF(I121=1, IF(AO121=1,VLOOKUP(F121,Tables!H$1:J$95,2,FALSE),VLOOKUP(F121,Tables!H$1:J$95,3,FALSE)),IF(AO121=1,VLOOKUP(F121,Tables!Q$1:S$137,2,FALSE),VLOOKUP(F121,Tables!Q$1:S$137,3,FALSE)))))</f>
        <v/>
      </c>
      <c r="AQ121" t="str">
        <f t="shared" si="99"/>
        <v/>
      </c>
      <c r="AR121" t="str">
        <f t="shared" si="64"/>
        <v/>
      </c>
      <c r="AS121" t="str">
        <f t="shared" si="65"/>
        <v/>
      </c>
      <c r="AT121" t="str">
        <f t="shared" si="54"/>
        <v/>
      </c>
      <c r="AU121" t="str">
        <f t="shared" si="66"/>
        <v/>
      </c>
      <c r="AV121" t="str">
        <f t="shared" si="67"/>
        <v/>
      </c>
      <c r="AW121" t="str">
        <f t="shared" si="100"/>
        <v/>
      </c>
      <c r="AX121" t="str">
        <f t="shared" si="101"/>
        <v/>
      </c>
      <c r="AY121" t="str">
        <f t="shared" si="102"/>
        <v/>
      </c>
      <c r="BA121" t="str">
        <f t="shared" si="68"/>
        <v/>
      </c>
      <c r="BB121" t="str">
        <f t="shared" si="69"/>
        <v/>
      </c>
      <c r="BC121" t="str">
        <f t="shared" si="70"/>
        <v/>
      </c>
      <c r="BD121" t="str">
        <f t="shared" si="105"/>
        <v/>
      </c>
      <c r="BE121" t="str">
        <f t="shared" si="103"/>
        <v/>
      </c>
      <c r="BF121" t="str">
        <f t="shared" si="104"/>
        <v/>
      </c>
    </row>
    <row r="122" spans="1:58" ht="15.75" x14ac:dyDescent="0.3">
      <c r="A122" t="str">
        <f t="shared" si="71"/>
        <v/>
      </c>
      <c r="B122" t="str">
        <f t="shared" si="72"/>
        <v/>
      </c>
      <c r="C122" t="str">
        <f t="shared" si="73"/>
        <v/>
      </c>
      <c r="D122" t="str">
        <f t="shared" si="74"/>
        <v/>
      </c>
      <c r="E122" t="str">
        <f t="shared" si="75"/>
        <v/>
      </c>
      <c r="F122" t="str">
        <f t="shared" si="76"/>
        <v/>
      </c>
      <c r="G122" t="str">
        <f t="shared" si="77"/>
        <v/>
      </c>
      <c r="H122" t="str">
        <f t="shared" si="56"/>
        <v/>
      </c>
      <c r="I122" t="str">
        <f t="shared" si="57"/>
        <v/>
      </c>
      <c r="J122" t="str">
        <f t="shared" si="58"/>
        <v/>
      </c>
      <c r="K122" t="str">
        <f>IF(A122="","",IF(OR(I122=1,I122="S"),IF(VLOOKUP(J122,Tables!E$1:F$50,2,FALSE)=1,IF(MOD(BE122,2)=1,1,2),IF(MOD(BE122,2)=1,2,1)),IF(MOD(BE122,2)=1,1,2)))</f>
        <v/>
      </c>
      <c r="L122" t="str">
        <f t="shared" si="55"/>
        <v/>
      </c>
      <c r="M122" s="1" t="str">
        <f t="shared" si="59"/>
        <v/>
      </c>
      <c r="N122" s="39"/>
      <c r="O122" s="39"/>
      <c r="P122" s="39"/>
      <c r="Q122" s="4" t="str">
        <f t="shared" si="78"/>
        <v/>
      </c>
      <c r="R122" s="4" t="str">
        <f t="shared" si="79"/>
        <v/>
      </c>
      <c r="S122" s="4" t="str">
        <f t="shared" si="80"/>
        <v/>
      </c>
      <c r="T122" s="4" t="str">
        <f t="shared" si="81"/>
        <v/>
      </c>
      <c r="U122" s="4" t="str">
        <f t="shared" si="82"/>
        <v/>
      </c>
      <c r="V122" s="4" t="str">
        <f t="shared" si="83"/>
        <v/>
      </c>
      <c r="W122" t="str">
        <f t="shared" si="84"/>
        <v/>
      </c>
      <c r="X122" t="str">
        <f t="shared" si="85"/>
        <v/>
      </c>
      <c r="Y122" t="str">
        <f t="shared" si="86"/>
        <v/>
      </c>
      <c r="Z122" t="str">
        <f t="shared" si="87"/>
        <v/>
      </c>
      <c r="AA122" s="4" t="str">
        <f t="shared" si="88"/>
        <v/>
      </c>
      <c r="AB122" s="4" t="str">
        <f t="shared" si="89"/>
        <v/>
      </c>
      <c r="AC122" s="5" t="str">
        <f t="shared" si="90"/>
        <v/>
      </c>
      <c r="AD122" t="str">
        <f t="shared" si="91"/>
        <v/>
      </c>
      <c r="AE122" t="str">
        <f t="shared" si="92"/>
        <v/>
      </c>
      <c r="AF122" s="2" t="str">
        <f t="shared" si="93"/>
        <v/>
      </c>
      <c r="AG122" t="str">
        <f t="shared" si="94"/>
        <v/>
      </c>
      <c r="AH122" t="str">
        <f t="shared" si="95"/>
        <v/>
      </c>
      <c r="AI122" t="str">
        <f t="shared" si="60"/>
        <v/>
      </c>
      <c r="AJ122" s="28" t="str">
        <f t="shared" si="96"/>
        <v/>
      </c>
      <c r="AK122" t="str">
        <f t="shared" si="97"/>
        <v/>
      </c>
      <c r="AL122" t="str">
        <f t="shared" si="98"/>
        <v/>
      </c>
      <c r="AM122" t="str">
        <f t="shared" si="61"/>
        <v/>
      </c>
      <c r="AN122" t="str">
        <f t="shared" si="62"/>
        <v/>
      </c>
      <c r="AO122" t="str">
        <f t="shared" si="63"/>
        <v/>
      </c>
      <c r="AP122" t="str">
        <f>IF(AN122="","",IF(I122=0,IF(AO122=1,VLOOKUP(F122,Tables!A$1:C$18,2,FALSE),VLOOKUP(F122,Tables!A$1:C$18,3,FALSE)),IF(I122=1, IF(AO122=1,VLOOKUP(F122,Tables!H$1:J$95,2,FALSE),VLOOKUP(F122,Tables!H$1:J$95,3,FALSE)),IF(AO122=1,VLOOKUP(F122,Tables!Q$1:S$137,2,FALSE),VLOOKUP(F122,Tables!Q$1:S$137,3,FALSE)))))</f>
        <v/>
      </c>
      <c r="AQ122" t="str">
        <f t="shared" si="99"/>
        <v/>
      </c>
      <c r="AR122" t="str">
        <f t="shared" si="64"/>
        <v/>
      </c>
      <c r="AS122" t="str">
        <f t="shared" si="65"/>
        <v/>
      </c>
      <c r="AT122" t="str">
        <f t="shared" si="54"/>
        <v/>
      </c>
      <c r="AU122" t="str">
        <f t="shared" si="66"/>
        <v/>
      </c>
      <c r="AV122" t="str">
        <f t="shared" si="67"/>
        <v/>
      </c>
      <c r="AW122" t="str">
        <f t="shared" si="100"/>
        <v/>
      </c>
      <c r="AX122" t="str">
        <f t="shared" si="101"/>
        <v/>
      </c>
      <c r="AY122" t="str">
        <f t="shared" si="102"/>
        <v/>
      </c>
      <c r="BA122" t="str">
        <f t="shared" si="68"/>
        <v/>
      </c>
      <c r="BB122" t="str">
        <f t="shared" si="69"/>
        <v/>
      </c>
      <c r="BC122" t="str">
        <f t="shared" si="70"/>
        <v/>
      </c>
      <c r="BD122" t="str">
        <f t="shared" si="105"/>
        <v/>
      </c>
      <c r="BE122" t="str">
        <f t="shared" si="103"/>
        <v/>
      </c>
      <c r="BF122" t="str">
        <f t="shared" si="104"/>
        <v/>
      </c>
    </row>
    <row r="123" spans="1:58" ht="15.75" x14ac:dyDescent="0.3">
      <c r="A123" t="str">
        <f t="shared" si="71"/>
        <v/>
      </c>
      <c r="B123" t="str">
        <f t="shared" si="72"/>
        <v/>
      </c>
      <c r="C123" t="str">
        <f t="shared" si="73"/>
        <v/>
      </c>
      <c r="D123" t="str">
        <f t="shared" si="74"/>
        <v/>
      </c>
      <c r="E123" t="str">
        <f t="shared" si="75"/>
        <v/>
      </c>
      <c r="F123" t="str">
        <f t="shared" si="76"/>
        <v/>
      </c>
      <c r="G123" t="str">
        <f t="shared" si="77"/>
        <v/>
      </c>
      <c r="H123" t="str">
        <f t="shared" si="56"/>
        <v/>
      </c>
      <c r="I123" t="str">
        <f t="shared" si="57"/>
        <v/>
      </c>
      <c r="J123" t="str">
        <f t="shared" si="58"/>
        <v/>
      </c>
      <c r="K123" t="str">
        <f>IF(A123="","",IF(OR(I123=1,I123="S"),IF(VLOOKUP(J123,Tables!E$1:F$50,2,FALSE)=1,IF(MOD(BE123,2)=1,1,2),IF(MOD(BE123,2)=1,2,1)),IF(MOD(BE123,2)=1,1,2)))</f>
        <v/>
      </c>
      <c r="L123" t="str">
        <f t="shared" si="55"/>
        <v/>
      </c>
      <c r="M123" s="1" t="str">
        <f t="shared" si="59"/>
        <v/>
      </c>
      <c r="N123" s="39"/>
      <c r="O123" s="39"/>
      <c r="P123" s="39"/>
      <c r="Q123" s="4" t="str">
        <f t="shared" si="78"/>
        <v/>
      </c>
      <c r="R123" s="4" t="str">
        <f t="shared" si="79"/>
        <v/>
      </c>
      <c r="S123" s="4" t="str">
        <f t="shared" si="80"/>
        <v/>
      </c>
      <c r="T123" s="4" t="str">
        <f t="shared" si="81"/>
        <v/>
      </c>
      <c r="U123" s="4" t="str">
        <f t="shared" si="82"/>
        <v/>
      </c>
      <c r="V123" s="4" t="str">
        <f t="shared" si="83"/>
        <v/>
      </c>
      <c r="W123" t="str">
        <f t="shared" si="84"/>
        <v/>
      </c>
      <c r="X123" t="str">
        <f t="shared" si="85"/>
        <v/>
      </c>
      <c r="Y123" t="str">
        <f t="shared" si="86"/>
        <v/>
      </c>
      <c r="Z123" t="str">
        <f t="shared" si="87"/>
        <v/>
      </c>
      <c r="AA123" s="4" t="str">
        <f t="shared" si="88"/>
        <v/>
      </c>
      <c r="AB123" s="4" t="str">
        <f t="shared" si="89"/>
        <v/>
      </c>
      <c r="AC123" s="5" t="str">
        <f t="shared" si="90"/>
        <v/>
      </c>
      <c r="AD123" t="str">
        <f t="shared" si="91"/>
        <v/>
      </c>
      <c r="AE123" t="str">
        <f t="shared" si="92"/>
        <v/>
      </c>
      <c r="AF123" s="2" t="str">
        <f t="shared" si="93"/>
        <v/>
      </c>
      <c r="AG123" t="str">
        <f t="shared" si="94"/>
        <v/>
      </c>
      <c r="AH123" t="str">
        <f t="shared" si="95"/>
        <v/>
      </c>
      <c r="AI123" t="str">
        <f t="shared" si="60"/>
        <v/>
      </c>
      <c r="AJ123" s="28" t="str">
        <f t="shared" si="96"/>
        <v/>
      </c>
      <c r="AK123" t="str">
        <f t="shared" si="97"/>
        <v/>
      </c>
      <c r="AL123" t="str">
        <f t="shared" si="98"/>
        <v/>
      </c>
      <c r="AM123" t="str">
        <f t="shared" si="61"/>
        <v/>
      </c>
      <c r="AN123" t="str">
        <f t="shared" si="62"/>
        <v/>
      </c>
      <c r="AO123" t="str">
        <f t="shared" si="63"/>
        <v/>
      </c>
      <c r="AP123" t="str">
        <f>IF(AN123="","",IF(I123=0,IF(AO123=1,VLOOKUP(F123,Tables!A$1:C$18,2,FALSE),VLOOKUP(F123,Tables!A$1:C$18,3,FALSE)),IF(I123=1, IF(AO123=1,VLOOKUP(F123,Tables!H$1:J$95,2,FALSE),VLOOKUP(F123,Tables!H$1:J$95,3,FALSE)),IF(AO123=1,VLOOKUP(F123,Tables!Q$1:S$137,2,FALSE),VLOOKUP(F123,Tables!Q$1:S$137,3,FALSE)))))</f>
        <v/>
      </c>
      <c r="AQ123" t="str">
        <f t="shared" si="99"/>
        <v/>
      </c>
      <c r="AR123" t="str">
        <f t="shared" si="64"/>
        <v/>
      </c>
      <c r="AS123" t="str">
        <f t="shared" si="65"/>
        <v/>
      </c>
      <c r="AT123" t="str">
        <f t="shared" si="54"/>
        <v/>
      </c>
      <c r="AU123" t="str">
        <f t="shared" si="66"/>
        <v/>
      </c>
      <c r="AV123" t="str">
        <f t="shared" si="67"/>
        <v/>
      </c>
      <c r="AW123" t="str">
        <f t="shared" si="100"/>
        <v/>
      </c>
      <c r="AX123" t="str">
        <f t="shared" si="101"/>
        <v/>
      </c>
      <c r="AY123" t="str">
        <f t="shared" si="102"/>
        <v/>
      </c>
      <c r="BA123" t="str">
        <f t="shared" si="68"/>
        <v/>
      </c>
      <c r="BB123" t="str">
        <f t="shared" si="69"/>
        <v/>
      </c>
      <c r="BC123" t="str">
        <f t="shared" si="70"/>
        <v/>
      </c>
      <c r="BD123" t="str">
        <f t="shared" si="105"/>
        <v/>
      </c>
      <c r="BE123" t="str">
        <f t="shared" si="103"/>
        <v/>
      </c>
      <c r="BF123" t="str">
        <f t="shared" si="104"/>
        <v/>
      </c>
    </row>
    <row r="124" spans="1:58" ht="15.75" x14ac:dyDescent="0.3">
      <c r="A124" t="str">
        <f t="shared" si="71"/>
        <v/>
      </c>
      <c r="B124" t="str">
        <f t="shared" si="72"/>
        <v/>
      </c>
      <c r="C124" t="str">
        <f t="shared" si="73"/>
        <v/>
      </c>
      <c r="D124" t="str">
        <f t="shared" si="74"/>
        <v/>
      </c>
      <c r="E124" t="str">
        <f t="shared" si="75"/>
        <v/>
      </c>
      <c r="F124" t="str">
        <f t="shared" si="76"/>
        <v/>
      </c>
      <c r="G124" t="str">
        <f t="shared" si="77"/>
        <v/>
      </c>
      <c r="H124" t="str">
        <f t="shared" si="56"/>
        <v/>
      </c>
      <c r="I124" t="str">
        <f t="shared" si="57"/>
        <v/>
      </c>
      <c r="J124" t="str">
        <f t="shared" si="58"/>
        <v/>
      </c>
      <c r="K124" t="str">
        <f>IF(A124="","",IF(OR(I124=1,I124="S"),IF(VLOOKUP(J124,Tables!E$1:F$50,2,FALSE)=1,IF(MOD(BE124,2)=1,1,2),IF(MOD(BE124,2)=1,2,1)),IF(MOD(BE124,2)=1,1,2)))</f>
        <v/>
      </c>
      <c r="L124" t="str">
        <f t="shared" si="55"/>
        <v/>
      </c>
      <c r="M124" s="1" t="str">
        <f t="shared" si="59"/>
        <v/>
      </c>
      <c r="N124" s="39"/>
      <c r="O124" s="39"/>
      <c r="P124" s="39"/>
      <c r="Q124" s="4" t="str">
        <f t="shared" si="78"/>
        <v/>
      </c>
      <c r="R124" s="4" t="str">
        <f t="shared" si="79"/>
        <v/>
      </c>
      <c r="S124" s="4" t="str">
        <f t="shared" si="80"/>
        <v/>
      </c>
      <c r="T124" s="4" t="str">
        <f t="shared" si="81"/>
        <v/>
      </c>
      <c r="U124" s="4" t="str">
        <f t="shared" si="82"/>
        <v/>
      </c>
      <c r="V124" s="4" t="str">
        <f t="shared" si="83"/>
        <v/>
      </c>
      <c r="W124" t="str">
        <f t="shared" si="84"/>
        <v/>
      </c>
      <c r="X124" t="str">
        <f t="shared" si="85"/>
        <v/>
      </c>
      <c r="Y124" t="str">
        <f t="shared" si="86"/>
        <v/>
      </c>
      <c r="Z124" t="str">
        <f t="shared" si="87"/>
        <v/>
      </c>
      <c r="AA124" s="4" t="str">
        <f t="shared" si="88"/>
        <v/>
      </c>
      <c r="AB124" s="4" t="str">
        <f t="shared" si="89"/>
        <v/>
      </c>
      <c r="AC124" s="5" t="str">
        <f t="shared" si="90"/>
        <v/>
      </c>
      <c r="AD124" t="str">
        <f t="shared" si="91"/>
        <v/>
      </c>
      <c r="AE124" t="str">
        <f t="shared" si="92"/>
        <v/>
      </c>
      <c r="AF124" s="2" t="str">
        <f t="shared" si="93"/>
        <v/>
      </c>
      <c r="AG124" t="str">
        <f t="shared" si="94"/>
        <v/>
      </c>
      <c r="AH124" t="str">
        <f t="shared" si="95"/>
        <v/>
      </c>
      <c r="AI124" t="str">
        <f t="shared" si="60"/>
        <v/>
      </c>
      <c r="AJ124" s="28" t="str">
        <f t="shared" si="96"/>
        <v/>
      </c>
      <c r="AK124" t="str">
        <f t="shared" si="97"/>
        <v/>
      </c>
      <c r="AL124" t="str">
        <f t="shared" si="98"/>
        <v/>
      </c>
      <c r="AM124" t="str">
        <f t="shared" si="61"/>
        <v/>
      </c>
      <c r="AN124" t="str">
        <f t="shared" si="62"/>
        <v/>
      </c>
      <c r="AO124" t="str">
        <f t="shared" si="63"/>
        <v/>
      </c>
      <c r="AP124" t="str">
        <f>IF(AN124="","",IF(I124=0,IF(AO124=1,VLOOKUP(F124,Tables!A$1:C$18,2,FALSE),VLOOKUP(F124,Tables!A$1:C$18,3,FALSE)),IF(I124=1, IF(AO124=1,VLOOKUP(F124,Tables!H$1:J$95,2,FALSE),VLOOKUP(F124,Tables!H$1:J$95,3,FALSE)),IF(AO124=1,VLOOKUP(F124,Tables!Q$1:S$137,2,FALSE),VLOOKUP(F124,Tables!Q$1:S$137,3,FALSE)))))</f>
        <v/>
      </c>
      <c r="AQ124" t="str">
        <f t="shared" si="99"/>
        <v/>
      </c>
      <c r="AR124" t="str">
        <f t="shared" si="64"/>
        <v/>
      </c>
      <c r="AS124" t="str">
        <f t="shared" si="65"/>
        <v/>
      </c>
      <c r="AT124" t="str">
        <f t="shared" si="54"/>
        <v/>
      </c>
      <c r="AU124" t="str">
        <f t="shared" si="66"/>
        <v/>
      </c>
      <c r="AV124" t="str">
        <f t="shared" si="67"/>
        <v/>
      </c>
      <c r="AW124" t="str">
        <f t="shared" si="100"/>
        <v/>
      </c>
      <c r="AX124" t="str">
        <f t="shared" si="101"/>
        <v/>
      </c>
      <c r="AY124" t="str">
        <f t="shared" si="102"/>
        <v/>
      </c>
      <c r="BA124" t="str">
        <f t="shared" si="68"/>
        <v/>
      </c>
      <c r="BB124" t="str">
        <f t="shared" si="69"/>
        <v/>
      </c>
      <c r="BC124" t="str">
        <f t="shared" si="70"/>
        <v/>
      </c>
      <c r="BD124" t="str">
        <f t="shared" si="105"/>
        <v/>
      </c>
      <c r="BE124" t="str">
        <f t="shared" si="103"/>
        <v/>
      </c>
      <c r="BF124" t="str">
        <f t="shared" si="104"/>
        <v/>
      </c>
    </row>
    <row r="125" spans="1:58" ht="15.75" x14ac:dyDescent="0.3">
      <c r="A125" t="str">
        <f t="shared" si="71"/>
        <v/>
      </c>
      <c r="B125" t="str">
        <f t="shared" si="72"/>
        <v/>
      </c>
      <c r="C125" t="str">
        <f t="shared" si="73"/>
        <v/>
      </c>
      <c r="D125" t="str">
        <f t="shared" si="74"/>
        <v/>
      </c>
      <c r="E125" t="str">
        <f t="shared" si="75"/>
        <v/>
      </c>
      <c r="F125" t="str">
        <f t="shared" si="76"/>
        <v/>
      </c>
      <c r="G125" t="str">
        <f t="shared" si="77"/>
        <v/>
      </c>
      <c r="H125" t="str">
        <f t="shared" si="56"/>
        <v/>
      </c>
      <c r="I125" t="str">
        <f t="shared" si="57"/>
        <v/>
      </c>
      <c r="J125" t="str">
        <f t="shared" si="58"/>
        <v/>
      </c>
      <c r="K125" t="str">
        <f>IF(A125="","",IF(OR(I125=1,I125="S"),IF(VLOOKUP(J125,Tables!E$1:F$50,2,FALSE)=1,IF(MOD(BE125,2)=1,1,2),IF(MOD(BE125,2)=1,2,1)),IF(MOD(BE125,2)=1,1,2)))</f>
        <v/>
      </c>
      <c r="L125" t="str">
        <f t="shared" si="55"/>
        <v/>
      </c>
      <c r="M125" s="1" t="str">
        <f t="shared" si="59"/>
        <v/>
      </c>
      <c r="N125" s="39"/>
      <c r="O125" s="39"/>
      <c r="P125" s="39"/>
      <c r="Q125" s="4" t="str">
        <f t="shared" si="78"/>
        <v/>
      </c>
      <c r="R125" s="4" t="str">
        <f t="shared" si="79"/>
        <v/>
      </c>
      <c r="S125" s="4" t="str">
        <f t="shared" si="80"/>
        <v/>
      </c>
      <c r="T125" s="4" t="str">
        <f t="shared" si="81"/>
        <v/>
      </c>
      <c r="U125" s="4" t="str">
        <f t="shared" si="82"/>
        <v/>
      </c>
      <c r="V125" s="4" t="str">
        <f t="shared" si="83"/>
        <v/>
      </c>
      <c r="W125" t="str">
        <f t="shared" si="84"/>
        <v/>
      </c>
      <c r="X125" t="str">
        <f t="shared" si="85"/>
        <v/>
      </c>
      <c r="Y125" t="str">
        <f t="shared" si="86"/>
        <v/>
      </c>
      <c r="Z125" t="str">
        <f t="shared" si="87"/>
        <v/>
      </c>
      <c r="AA125" s="4" t="str">
        <f t="shared" si="88"/>
        <v/>
      </c>
      <c r="AB125" s="4" t="str">
        <f t="shared" si="89"/>
        <v/>
      </c>
      <c r="AC125" s="5" t="str">
        <f t="shared" si="90"/>
        <v/>
      </c>
      <c r="AD125" t="str">
        <f t="shared" si="91"/>
        <v/>
      </c>
      <c r="AE125" t="str">
        <f t="shared" si="92"/>
        <v/>
      </c>
      <c r="AF125" s="2" t="str">
        <f t="shared" si="93"/>
        <v/>
      </c>
      <c r="AG125" t="str">
        <f t="shared" si="94"/>
        <v/>
      </c>
      <c r="AH125" t="str">
        <f t="shared" si="95"/>
        <v/>
      </c>
      <c r="AI125" t="str">
        <f t="shared" si="60"/>
        <v/>
      </c>
      <c r="AJ125" s="28" t="str">
        <f t="shared" si="96"/>
        <v/>
      </c>
      <c r="AK125" t="str">
        <f t="shared" si="97"/>
        <v/>
      </c>
      <c r="AL125" t="str">
        <f t="shared" si="98"/>
        <v/>
      </c>
      <c r="AM125" t="str">
        <f t="shared" si="61"/>
        <v/>
      </c>
      <c r="AN125" t="str">
        <f t="shared" si="62"/>
        <v/>
      </c>
      <c r="AO125" t="str">
        <f t="shared" si="63"/>
        <v/>
      </c>
      <c r="AP125" t="str">
        <f>IF(AN125="","",IF(I125=0,IF(AO125=1,VLOOKUP(F125,Tables!A$1:C$18,2,FALSE),VLOOKUP(F125,Tables!A$1:C$18,3,FALSE)),IF(I125=1, IF(AO125=1,VLOOKUP(F125,Tables!H$1:J$95,2,FALSE),VLOOKUP(F125,Tables!H$1:J$95,3,FALSE)),IF(AO125=1,VLOOKUP(F125,Tables!Q$1:S$137,2,FALSE),VLOOKUP(F125,Tables!Q$1:S$137,3,FALSE)))))</f>
        <v/>
      </c>
      <c r="AQ125" t="str">
        <f t="shared" si="99"/>
        <v/>
      </c>
      <c r="AR125" t="str">
        <f t="shared" si="64"/>
        <v/>
      </c>
      <c r="AS125" t="str">
        <f t="shared" si="65"/>
        <v/>
      </c>
      <c r="AT125" t="str">
        <f t="shared" si="54"/>
        <v/>
      </c>
      <c r="AU125" t="str">
        <f t="shared" si="66"/>
        <v/>
      </c>
      <c r="AV125" t="str">
        <f t="shared" si="67"/>
        <v/>
      </c>
      <c r="AW125" t="str">
        <f t="shared" si="100"/>
        <v/>
      </c>
      <c r="AX125" t="str">
        <f t="shared" si="101"/>
        <v/>
      </c>
      <c r="AY125" t="str">
        <f t="shared" si="102"/>
        <v/>
      </c>
      <c r="BA125" t="str">
        <f t="shared" si="68"/>
        <v/>
      </c>
      <c r="BB125" t="str">
        <f t="shared" si="69"/>
        <v/>
      </c>
      <c r="BC125" t="str">
        <f t="shared" si="70"/>
        <v/>
      </c>
      <c r="BD125" t="str">
        <f t="shared" si="105"/>
        <v/>
      </c>
      <c r="BE125" t="str">
        <f t="shared" si="103"/>
        <v/>
      </c>
      <c r="BF125" t="str">
        <f t="shared" si="104"/>
        <v/>
      </c>
    </row>
    <row r="126" spans="1:58" ht="15.75" x14ac:dyDescent="0.3">
      <c r="A126" t="str">
        <f t="shared" si="71"/>
        <v/>
      </c>
      <c r="B126" t="str">
        <f t="shared" si="72"/>
        <v/>
      </c>
      <c r="C126" t="str">
        <f t="shared" si="73"/>
        <v/>
      </c>
      <c r="D126" t="str">
        <f t="shared" si="74"/>
        <v/>
      </c>
      <c r="E126" t="str">
        <f t="shared" si="75"/>
        <v/>
      </c>
      <c r="F126" t="str">
        <f t="shared" si="76"/>
        <v/>
      </c>
      <c r="G126" t="str">
        <f t="shared" si="77"/>
        <v/>
      </c>
      <c r="H126" t="str">
        <f t="shared" si="56"/>
        <v/>
      </c>
      <c r="I126" t="str">
        <f t="shared" si="57"/>
        <v/>
      </c>
      <c r="J126" t="str">
        <f t="shared" si="58"/>
        <v/>
      </c>
      <c r="K126" t="str">
        <f>IF(A126="","",IF(OR(I126=1,I126="S"),IF(VLOOKUP(J126,Tables!E$1:F$50,2,FALSE)=1,IF(MOD(BE126,2)=1,1,2),IF(MOD(BE126,2)=1,2,1)),IF(MOD(BE126,2)=1,1,2)))</f>
        <v/>
      </c>
      <c r="L126" t="str">
        <f t="shared" si="55"/>
        <v/>
      </c>
      <c r="M126" s="1" t="str">
        <f t="shared" si="59"/>
        <v/>
      </c>
      <c r="N126" s="39"/>
      <c r="O126" s="39"/>
      <c r="P126" s="39"/>
      <c r="Q126" s="4" t="str">
        <f t="shared" si="78"/>
        <v/>
      </c>
      <c r="R126" s="4" t="str">
        <f t="shared" si="79"/>
        <v/>
      </c>
      <c r="S126" s="4" t="str">
        <f t="shared" si="80"/>
        <v/>
      </c>
      <c r="T126" s="4" t="str">
        <f t="shared" si="81"/>
        <v/>
      </c>
      <c r="U126" s="4" t="str">
        <f t="shared" si="82"/>
        <v/>
      </c>
      <c r="V126" s="4" t="str">
        <f t="shared" si="83"/>
        <v/>
      </c>
      <c r="W126" t="str">
        <f t="shared" si="84"/>
        <v/>
      </c>
      <c r="X126" t="str">
        <f t="shared" si="85"/>
        <v/>
      </c>
      <c r="Y126" t="str">
        <f t="shared" si="86"/>
        <v/>
      </c>
      <c r="Z126" t="str">
        <f t="shared" si="87"/>
        <v/>
      </c>
      <c r="AA126" s="4" t="str">
        <f t="shared" si="88"/>
        <v/>
      </c>
      <c r="AB126" s="4" t="str">
        <f t="shared" si="89"/>
        <v/>
      </c>
      <c r="AC126" s="5" t="str">
        <f t="shared" si="90"/>
        <v/>
      </c>
      <c r="AD126" t="str">
        <f t="shared" si="91"/>
        <v/>
      </c>
      <c r="AE126" t="str">
        <f t="shared" si="92"/>
        <v/>
      </c>
      <c r="AF126" s="2" t="str">
        <f t="shared" si="93"/>
        <v/>
      </c>
      <c r="AG126" t="str">
        <f t="shared" si="94"/>
        <v/>
      </c>
      <c r="AH126" t="str">
        <f t="shared" si="95"/>
        <v/>
      </c>
      <c r="AI126" t="str">
        <f t="shared" si="60"/>
        <v/>
      </c>
      <c r="AJ126" s="28" t="str">
        <f t="shared" si="96"/>
        <v/>
      </c>
      <c r="AK126" t="str">
        <f t="shared" si="97"/>
        <v/>
      </c>
      <c r="AL126" t="str">
        <f t="shared" si="98"/>
        <v/>
      </c>
      <c r="AM126" t="str">
        <f t="shared" si="61"/>
        <v/>
      </c>
      <c r="AN126" t="str">
        <f t="shared" si="62"/>
        <v/>
      </c>
      <c r="AO126" t="str">
        <f t="shared" si="63"/>
        <v/>
      </c>
      <c r="AP126" t="str">
        <f>IF(AN126="","",IF(I126=0,IF(AO126=1,VLOOKUP(F126,Tables!A$1:C$18,2,FALSE),VLOOKUP(F126,Tables!A$1:C$18,3,FALSE)),IF(I126=1, IF(AO126=1,VLOOKUP(F126,Tables!H$1:J$95,2,FALSE),VLOOKUP(F126,Tables!H$1:J$95,3,FALSE)),IF(AO126=1,VLOOKUP(F126,Tables!Q$1:S$137,2,FALSE),VLOOKUP(F126,Tables!Q$1:S$137,3,FALSE)))))</f>
        <v/>
      </c>
      <c r="AQ126" t="str">
        <f t="shared" si="99"/>
        <v/>
      </c>
      <c r="AR126" t="str">
        <f t="shared" si="64"/>
        <v/>
      </c>
      <c r="AS126" t="str">
        <f t="shared" si="65"/>
        <v/>
      </c>
      <c r="AT126" t="str">
        <f t="shared" si="54"/>
        <v/>
      </c>
      <c r="AU126" t="str">
        <f t="shared" si="66"/>
        <v/>
      </c>
      <c r="AV126" t="str">
        <f t="shared" si="67"/>
        <v/>
      </c>
      <c r="AW126" t="str">
        <f t="shared" si="100"/>
        <v/>
      </c>
      <c r="AX126" t="str">
        <f t="shared" si="101"/>
        <v/>
      </c>
      <c r="AY126" t="str">
        <f t="shared" si="102"/>
        <v/>
      </c>
      <c r="BA126" t="str">
        <f t="shared" si="68"/>
        <v/>
      </c>
      <c r="BB126" t="str">
        <f t="shared" si="69"/>
        <v/>
      </c>
      <c r="BC126" t="str">
        <f t="shared" si="70"/>
        <v/>
      </c>
      <c r="BD126" t="str">
        <f t="shared" si="105"/>
        <v/>
      </c>
      <c r="BE126" t="str">
        <f t="shared" si="103"/>
        <v/>
      </c>
      <c r="BF126" t="str">
        <f t="shared" si="104"/>
        <v/>
      </c>
    </row>
    <row r="127" spans="1:58" ht="15.75" x14ac:dyDescent="0.3">
      <c r="A127" t="str">
        <f t="shared" si="71"/>
        <v/>
      </c>
      <c r="B127" t="str">
        <f t="shared" si="72"/>
        <v/>
      </c>
      <c r="C127" t="str">
        <f t="shared" si="73"/>
        <v/>
      </c>
      <c r="D127" t="str">
        <f t="shared" si="74"/>
        <v/>
      </c>
      <c r="E127" t="str">
        <f t="shared" si="75"/>
        <v/>
      </c>
      <c r="F127" t="str">
        <f t="shared" si="76"/>
        <v/>
      </c>
      <c r="G127" t="str">
        <f t="shared" si="77"/>
        <v/>
      </c>
      <c r="H127" t="str">
        <f t="shared" si="56"/>
        <v/>
      </c>
      <c r="I127" t="str">
        <f t="shared" si="57"/>
        <v/>
      </c>
      <c r="J127" t="str">
        <f t="shared" si="58"/>
        <v/>
      </c>
      <c r="K127" t="str">
        <f>IF(A127="","",IF(OR(I127=1,I127="S"),IF(VLOOKUP(J127,Tables!E$1:F$50,2,FALSE)=1,IF(MOD(BE127,2)=1,1,2),IF(MOD(BE127,2)=1,2,1)),IF(MOD(BE127,2)=1,1,2)))</f>
        <v/>
      </c>
      <c r="L127" t="str">
        <f t="shared" si="55"/>
        <v/>
      </c>
      <c r="M127" s="1" t="str">
        <f t="shared" si="59"/>
        <v/>
      </c>
      <c r="N127" s="39"/>
      <c r="O127" s="39"/>
      <c r="P127" s="39"/>
      <c r="Q127" s="4" t="str">
        <f t="shared" si="78"/>
        <v/>
      </c>
      <c r="R127" s="4" t="str">
        <f t="shared" si="79"/>
        <v/>
      </c>
      <c r="S127" s="4" t="str">
        <f t="shared" si="80"/>
        <v/>
      </c>
      <c r="T127" s="4" t="str">
        <f t="shared" si="81"/>
        <v/>
      </c>
      <c r="U127" s="4" t="str">
        <f t="shared" si="82"/>
        <v/>
      </c>
      <c r="V127" s="4" t="str">
        <f t="shared" si="83"/>
        <v/>
      </c>
      <c r="W127" t="str">
        <f t="shared" si="84"/>
        <v/>
      </c>
      <c r="X127" t="str">
        <f t="shared" si="85"/>
        <v/>
      </c>
      <c r="Y127" t="str">
        <f t="shared" si="86"/>
        <v/>
      </c>
      <c r="Z127" t="str">
        <f t="shared" si="87"/>
        <v/>
      </c>
      <c r="AA127" s="4" t="str">
        <f t="shared" si="88"/>
        <v/>
      </c>
      <c r="AB127" s="4" t="str">
        <f t="shared" si="89"/>
        <v/>
      </c>
      <c r="AC127" s="5" t="str">
        <f t="shared" si="90"/>
        <v/>
      </c>
      <c r="AD127" t="str">
        <f t="shared" si="91"/>
        <v/>
      </c>
      <c r="AE127" t="str">
        <f t="shared" si="92"/>
        <v/>
      </c>
      <c r="AF127" s="2" t="str">
        <f t="shared" si="93"/>
        <v/>
      </c>
      <c r="AG127" t="str">
        <f t="shared" si="94"/>
        <v/>
      </c>
      <c r="AH127" t="str">
        <f t="shared" si="95"/>
        <v/>
      </c>
      <c r="AI127" t="str">
        <f t="shared" si="60"/>
        <v/>
      </c>
      <c r="AJ127" s="28" t="str">
        <f t="shared" si="96"/>
        <v/>
      </c>
      <c r="AK127" t="str">
        <f t="shared" si="97"/>
        <v/>
      </c>
      <c r="AL127" t="str">
        <f t="shared" si="98"/>
        <v/>
      </c>
      <c r="AM127" t="str">
        <f t="shared" si="61"/>
        <v/>
      </c>
      <c r="AN127" t="str">
        <f t="shared" si="62"/>
        <v/>
      </c>
      <c r="AO127" t="str">
        <f t="shared" si="63"/>
        <v/>
      </c>
      <c r="AP127" t="str">
        <f>IF(AN127="","",IF(I127=0,IF(AO127=1,VLOOKUP(F127,Tables!A$1:C$18,2,FALSE),VLOOKUP(F127,Tables!A$1:C$18,3,FALSE)),IF(I127=1, IF(AO127=1,VLOOKUP(F127,Tables!H$1:J$95,2,FALSE),VLOOKUP(F127,Tables!H$1:J$95,3,FALSE)),IF(AO127=1,VLOOKUP(F127,Tables!Q$1:S$137,2,FALSE),VLOOKUP(F127,Tables!Q$1:S$137,3,FALSE)))))</f>
        <v/>
      </c>
      <c r="AQ127" t="str">
        <f t="shared" si="99"/>
        <v/>
      </c>
      <c r="AR127" t="str">
        <f t="shared" si="64"/>
        <v/>
      </c>
      <c r="AS127" t="str">
        <f t="shared" si="65"/>
        <v/>
      </c>
      <c r="AT127" t="str">
        <f t="shared" si="54"/>
        <v/>
      </c>
      <c r="AU127" t="str">
        <f t="shared" si="66"/>
        <v/>
      </c>
      <c r="AV127" t="str">
        <f t="shared" si="67"/>
        <v/>
      </c>
      <c r="AW127" t="str">
        <f t="shared" si="100"/>
        <v/>
      </c>
      <c r="AX127" t="str">
        <f t="shared" si="101"/>
        <v/>
      </c>
      <c r="AY127" t="str">
        <f t="shared" si="102"/>
        <v/>
      </c>
      <c r="BA127" t="str">
        <f t="shared" si="68"/>
        <v/>
      </c>
      <c r="BB127" t="str">
        <f t="shared" si="69"/>
        <v/>
      </c>
      <c r="BC127" t="str">
        <f t="shared" si="70"/>
        <v/>
      </c>
      <c r="BD127" t="str">
        <f t="shared" si="105"/>
        <v/>
      </c>
      <c r="BE127" t="str">
        <f t="shared" si="103"/>
        <v/>
      </c>
      <c r="BF127" t="str">
        <f t="shared" si="104"/>
        <v/>
      </c>
    </row>
    <row r="128" spans="1:58" ht="15.75" x14ac:dyDescent="0.3">
      <c r="A128" t="str">
        <f t="shared" si="71"/>
        <v/>
      </c>
      <c r="B128" t="str">
        <f t="shared" si="72"/>
        <v/>
      </c>
      <c r="C128" t="str">
        <f t="shared" si="73"/>
        <v/>
      </c>
      <c r="D128" t="str">
        <f t="shared" si="74"/>
        <v/>
      </c>
      <c r="E128" t="str">
        <f t="shared" si="75"/>
        <v/>
      </c>
      <c r="F128" t="str">
        <f t="shared" si="76"/>
        <v/>
      </c>
      <c r="G128" t="str">
        <f t="shared" si="77"/>
        <v/>
      </c>
      <c r="H128" t="str">
        <f t="shared" si="56"/>
        <v/>
      </c>
      <c r="I128" t="str">
        <f t="shared" si="57"/>
        <v/>
      </c>
      <c r="J128" t="str">
        <f t="shared" si="58"/>
        <v/>
      </c>
      <c r="K128" t="str">
        <f>IF(A128="","",IF(OR(I128=1,I128="S"),IF(VLOOKUP(J128,Tables!E$1:F$50,2,FALSE)=1,IF(MOD(BE128,2)=1,1,2),IF(MOD(BE128,2)=1,2,1)),IF(MOD(BE128,2)=1,1,2)))</f>
        <v/>
      </c>
      <c r="L128" t="str">
        <f t="shared" si="55"/>
        <v/>
      </c>
      <c r="M128" s="1" t="str">
        <f t="shared" si="59"/>
        <v/>
      </c>
      <c r="N128" s="39"/>
      <c r="O128" s="39"/>
      <c r="P128" s="39"/>
      <c r="Q128" s="4" t="str">
        <f t="shared" si="78"/>
        <v/>
      </c>
      <c r="R128" s="4" t="str">
        <f t="shared" si="79"/>
        <v/>
      </c>
      <c r="S128" s="4" t="str">
        <f t="shared" si="80"/>
        <v/>
      </c>
      <c r="T128" s="4" t="str">
        <f t="shared" si="81"/>
        <v/>
      </c>
      <c r="U128" s="4" t="str">
        <f t="shared" si="82"/>
        <v/>
      </c>
      <c r="V128" s="4" t="str">
        <f t="shared" si="83"/>
        <v/>
      </c>
      <c r="W128" t="str">
        <f t="shared" si="84"/>
        <v/>
      </c>
      <c r="X128" t="str">
        <f t="shared" si="85"/>
        <v/>
      </c>
      <c r="Y128" t="str">
        <f t="shared" si="86"/>
        <v/>
      </c>
      <c r="Z128" t="str">
        <f t="shared" si="87"/>
        <v/>
      </c>
      <c r="AA128" s="4" t="str">
        <f t="shared" si="88"/>
        <v/>
      </c>
      <c r="AB128" s="4" t="str">
        <f t="shared" si="89"/>
        <v/>
      </c>
      <c r="AC128" s="5" t="str">
        <f t="shared" si="90"/>
        <v/>
      </c>
      <c r="AD128" t="str">
        <f t="shared" si="91"/>
        <v/>
      </c>
      <c r="AE128" t="str">
        <f t="shared" si="92"/>
        <v/>
      </c>
      <c r="AF128" s="2" t="str">
        <f t="shared" si="93"/>
        <v/>
      </c>
      <c r="AG128" t="str">
        <f t="shared" si="94"/>
        <v/>
      </c>
      <c r="AH128" t="str">
        <f t="shared" si="95"/>
        <v/>
      </c>
      <c r="AI128" t="str">
        <f t="shared" si="60"/>
        <v/>
      </c>
      <c r="AJ128" s="28" t="str">
        <f t="shared" si="96"/>
        <v/>
      </c>
      <c r="AK128" t="str">
        <f t="shared" si="97"/>
        <v/>
      </c>
      <c r="AL128" t="str">
        <f t="shared" si="98"/>
        <v/>
      </c>
      <c r="AM128" t="str">
        <f t="shared" si="61"/>
        <v/>
      </c>
      <c r="AN128" t="str">
        <f t="shared" si="62"/>
        <v/>
      </c>
      <c r="AO128" t="str">
        <f t="shared" si="63"/>
        <v/>
      </c>
      <c r="AP128" t="str">
        <f>IF(AN128="","",IF(I128=0,IF(AO128=1,VLOOKUP(F128,Tables!A$1:C$18,2,FALSE),VLOOKUP(F128,Tables!A$1:C$18,3,FALSE)),IF(I128=1, IF(AO128=1,VLOOKUP(F128,Tables!H$1:J$95,2,FALSE),VLOOKUP(F128,Tables!H$1:J$95,3,FALSE)),IF(AO128=1,VLOOKUP(F128,Tables!Q$1:S$137,2,FALSE),VLOOKUP(F128,Tables!Q$1:S$137,3,FALSE)))))</f>
        <v/>
      </c>
      <c r="AQ128" t="str">
        <f t="shared" si="99"/>
        <v/>
      </c>
      <c r="AR128" t="str">
        <f t="shared" si="64"/>
        <v/>
      </c>
      <c r="AS128" t="str">
        <f t="shared" si="65"/>
        <v/>
      </c>
      <c r="AT128" t="str">
        <f t="shared" si="54"/>
        <v/>
      </c>
      <c r="AU128" t="str">
        <f t="shared" si="66"/>
        <v/>
      </c>
      <c r="AV128" t="str">
        <f t="shared" si="67"/>
        <v/>
      </c>
      <c r="AW128" t="str">
        <f t="shared" si="100"/>
        <v/>
      </c>
      <c r="AX128" t="str">
        <f t="shared" si="101"/>
        <v/>
      </c>
      <c r="AY128" t="str">
        <f t="shared" si="102"/>
        <v/>
      </c>
      <c r="BA128" t="str">
        <f t="shared" si="68"/>
        <v/>
      </c>
      <c r="BB128" t="str">
        <f t="shared" si="69"/>
        <v/>
      </c>
      <c r="BC128" t="str">
        <f t="shared" si="70"/>
        <v/>
      </c>
      <c r="BD128" t="str">
        <f t="shared" si="105"/>
        <v/>
      </c>
      <c r="BE128" t="str">
        <f t="shared" si="103"/>
        <v/>
      </c>
      <c r="BF128" t="str">
        <f t="shared" si="104"/>
        <v/>
      </c>
    </row>
    <row r="129" spans="1:58" ht="15.75" x14ac:dyDescent="0.3">
      <c r="A129" t="str">
        <f t="shared" si="71"/>
        <v/>
      </c>
      <c r="B129" t="str">
        <f t="shared" si="72"/>
        <v/>
      </c>
      <c r="C129" t="str">
        <f t="shared" si="73"/>
        <v/>
      </c>
      <c r="D129" t="str">
        <f t="shared" si="74"/>
        <v/>
      </c>
      <c r="E129" t="str">
        <f t="shared" si="75"/>
        <v/>
      </c>
      <c r="F129" t="str">
        <f t="shared" si="76"/>
        <v/>
      </c>
      <c r="G129" t="str">
        <f t="shared" si="77"/>
        <v/>
      </c>
      <c r="H129" t="str">
        <f t="shared" si="56"/>
        <v/>
      </c>
      <c r="I129" t="str">
        <f t="shared" si="57"/>
        <v/>
      </c>
      <c r="J129" t="str">
        <f t="shared" si="58"/>
        <v/>
      </c>
      <c r="K129" t="str">
        <f>IF(A129="","",IF(OR(I129=1,I129="S"),IF(VLOOKUP(J129,Tables!E$1:F$50,2,FALSE)=1,IF(MOD(BE129,2)=1,1,2),IF(MOD(BE129,2)=1,2,1)),IF(MOD(BE129,2)=1,1,2)))</f>
        <v/>
      </c>
      <c r="L129" t="str">
        <f t="shared" si="55"/>
        <v/>
      </c>
      <c r="M129" s="1" t="str">
        <f t="shared" si="59"/>
        <v/>
      </c>
      <c r="N129" s="39"/>
      <c r="O129" s="39"/>
      <c r="P129" s="39"/>
      <c r="Q129" s="4" t="str">
        <f t="shared" si="78"/>
        <v/>
      </c>
      <c r="R129" s="4" t="str">
        <f t="shared" si="79"/>
        <v/>
      </c>
      <c r="S129" s="4" t="str">
        <f t="shared" si="80"/>
        <v/>
      </c>
      <c r="T129" s="4" t="str">
        <f t="shared" si="81"/>
        <v/>
      </c>
      <c r="U129" s="4" t="str">
        <f t="shared" si="82"/>
        <v/>
      </c>
      <c r="V129" s="4" t="str">
        <f t="shared" si="83"/>
        <v/>
      </c>
      <c r="W129" t="str">
        <f t="shared" si="84"/>
        <v/>
      </c>
      <c r="X129" t="str">
        <f t="shared" si="85"/>
        <v/>
      </c>
      <c r="Y129" t="str">
        <f t="shared" si="86"/>
        <v/>
      </c>
      <c r="Z129" t="str">
        <f t="shared" si="87"/>
        <v/>
      </c>
      <c r="AA129" s="4" t="str">
        <f t="shared" si="88"/>
        <v/>
      </c>
      <c r="AB129" s="4" t="str">
        <f t="shared" si="89"/>
        <v/>
      </c>
      <c r="AC129" s="5" t="str">
        <f t="shared" si="90"/>
        <v/>
      </c>
      <c r="AD129" t="str">
        <f t="shared" si="91"/>
        <v/>
      </c>
      <c r="AE129" t="str">
        <f t="shared" si="92"/>
        <v/>
      </c>
      <c r="AF129" s="2" t="str">
        <f t="shared" si="93"/>
        <v/>
      </c>
      <c r="AG129" t="str">
        <f t="shared" si="94"/>
        <v/>
      </c>
      <c r="AH129" t="str">
        <f t="shared" si="95"/>
        <v/>
      </c>
      <c r="AI129" t="str">
        <f t="shared" si="60"/>
        <v/>
      </c>
      <c r="AJ129" s="28" t="str">
        <f t="shared" si="96"/>
        <v/>
      </c>
      <c r="AK129" t="str">
        <f t="shared" si="97"/>
        <v/>
      </c>
      <c r="AL129" t="str">
        <f t="shared" si="98"/>
        <v/>
      </c>
      <c r="AM129" t="str">
        <f t="shared" si="61"/>
        <v/>
      </c>
      <c r="AN129" t="str">
        <f t="shared" si="62"/>
        <v/>
      </c>
      <c r="AO129" t="str">
        <f t="shared" si="63"/>
        <v/>
      </c>
      <c r="AP129" t="str">
        <f>IF(AN129="","",IF(I129=0,IF(AO129=1,VLOOKUP(F129,Tables!A$1:C$18,2,FALSE),VLOOKUP(F129,Tables!A$1:C$18,3,FALSE)),IF(I129=1, IF(AO129=1,VLOOKUP(F129,Tables!H$1:J$95,2,FALSE),VLOOKUP(F129,Tables!H$1:J$95,3,FALSE)),IF(AO129=1,VLOOKUP(F129,Tables!Q$1:S$137,2,FALSE),VLOOKUP(F129,Tables!Q$1:S$137,3,FALSE)))))</f>
        <v/>
      </c>
      <c r="AQ129" t="str">
        <f t="shared" si="99"/>
        <v/>
      </c>
      <c r="AR129" t="str">
        <f t="shared" si="64"/>
        <v/>
      </c>
      <c r="AS129" t="str">
        <f t="shared" si="65"/>
        <v/>
      </c>
      <c r="AT129" t="str">
        <f t="shared" si="54"/>
        <v/>
      </c>
      <c r="AU129" t="str">
        <f t="shared" si="66"/>
        <v/>
      </c>
      <c r="AV129" t="str">
        <f t="shared" si="67"/>
        <v/>
      </c>
      <c r="AW129" t="str">
        <f t="shared" si="100"/>
        <v/>
      </c>
      <c r="AX129" t="str">
        <f t="shared" si="101"/>
        <v/>
      </c>
      <c r="AY129" t="str">
        <f t="shared" si="102"/>
        <v/>
      </c>
      <c r="BA129" t="str">
        <f t="shared" si="68"/>
        <v/>
      </c>
      <c r="BB129" t="str">
        <f t="shared" si="69"/>
        <v/>
      </c>
      <c r="BC129" t="str">
        <f t="shared" si="70"/>
        <v/>
      </c>
      <c r="BD129" t="str">
        <f t="shared" si="105"/>
        <v/>
      </c>
      <c r="BE129" t="str">
        <f t="shared" si="103"/>
        <v/>
      </c>
      <c r="BF129" t="str">
        <f t="shared" si="104"/>
        <v/>
      </c>
    </row>
    <row r="130" spans="1:58" ht="15.75" x14ac:dyDescent="0.3">
      <c r="A130" t="str">
        <f t="shared" si="71"/>
        <v/>
      </c>
      <c r="B130" t="str">
        <f t="shared" si="72"/>
        <v/>
      </c>
      <c r="C130" t="str">
        <f t="shared" si="73"/>
        <v/>
      </c>
      <c r="D130" t="str">
        <f t="shared" si="74"/>
        <v/>
      </c>
      <c r="E130" t="str">
        <f t="shared" si="75"/>
        <v/>
      </c>
      <c r="F130" t="str">
        <f t="shared" si="76"/>
        <v/>
      </c>
      <c r="G130" t="str">
        <f t="shared" si="77"/>
        <v/>
      </c>
      <c r="H130" t="str">
        <f t="shared" si="56"/>
        <v/>
      </c>
      <c r="I130" t="str">
        <f t="shared" si="57"/>
        <v/>
      </c>
      <c r="J130" t="str">
        <f t="shared" si="58"/>
        <v/>
      </c>
      <c r="K130" t="str">
        <f>IF(A130="","",IF(OR(I130=1,I130="S"),IF(VLOOKUP(J130,Tables!E$1:F$50,2,FALSE)=1,IF(MOD(BE130,2)=1,1,2),IF(MOD(BE130,2)=1,2,1)),IF(MOD(BE130,2)=1,1,2)))</f>
        <v/>
      </c>
      <c r="L130" t="str">
        <f t="shared" si="55"/>
        <v/>
      </c>
      <c r="M130" s="1" t="str">
        <f t="shared" si="59"/>
        <v/>
      </c>
      <c r="N130" s="39"/>
      <c r="O130" s="39"/>
      <c r="P130" s="39"/>
      <c r="Q130" s="4" t="str">
        <f t="shared" si="78"/>
        <v/>
      </c>
      <c r="R130" s="4" t="str">
        <f t="shared" si="79"/>
        <v/>
      </c>
      <c r="S130" s="4" t="str">
        <f t="shared" si="80"/>
        <v/>
      </c>
      <c r="T130" s="4" t="str">
        <f t="shared" si="81"/>
        <v/>
      </c>
      <c r="U130" s="4" t="str">
        <f t="shared" si="82"/>
        <v/>
      </c>
      <c r="V130" s="4" t="str">
        <f t="shared" si="83"/>
        <v/>
      </c>
      <c r="W130" t="str">
        <f t="shared" si="84"/>
        <v/>
      </c>
      <c r="X130" t="str">
        <f t="shared" si="85"/>
        <v/>
      </c>
      <c r="Y130" t="str">
        <f t="shared" si="86"/>
        <v/>
      </c>
      <c r="Z130" t="str">
        <f t="shared" si="87"/>
        <v/>
      </c>
      <c r="AA130" s="4" t="str">
        <f t="shared" si="88"/>
        <v/>
      </c>
      <c r="AB130" s="4" t="str">
        <f t="shared" si="89"/>
        <v/>
      </c>
      <c r="AC130" s="5" t="str">
        <f t="shared" si="90"/>
        <v/>
      </c>
      <c r="AD130" t="str">
        <f t="shared" si="91"/>
        <v/>
      </c>
      <c r="AE130" t="str">
        <f t="shared" si="92"/>
        <v/>
      </c>
      <c r="AF130" s="2" t="str">
        <f t="shared" si="93"/>
        <v/>
      </c>
      <c r="AG130" t="str">
        <f t="shared" si="94"/>
        <v/>
      </c>
      <c r="AH130" t="str">
        <f t="shared" si="95"/>
        <v/>
      </c>
      <c r="AI130" t="str">
        <f t="shared" si="60"/>
        <v/>
      </c>
      <c r="AJ130" s="28" t="str">
        <f t="shared" si="96"/>
        <v/>
      </c>
      <c r="AK130" t="str">
        <f t="shared" si="97"/>
        <v/>
      </c>
      <c r="AL130" t="str">
        <f t="shared" si="98"/>
        <v/>
      </c>
      <c r="AM130" t="str">
        <f t="shared" si="61"/>
        <v/>
      </c>
      <c r="AN130" t="str">
        <f t="shared" si="62"/>
        <v/>
      </c>
      <c r="AO130" t="str">
        <f t="shared" si="63"/>
        <v/>
      </c>
      <c r="AP130" t="str">
        <f>IF(AN130="","",IF(I130=0,IF(AO130=1,VLOOKUP(F130,Tables!A$1:C$18,2,FALSE),VLOOKUP(F130,Tables!A$1:C$18,3,FALSE)),IF(I130=1, IF(AO130=1,VLOOKUP(F130,Tables!H$1:J$95,2,FALSE),VLOOKUP(F130,Tables!H$1:J$95,3,FALSE)),IF(AO130=1,VLOOKUP(F130,Tables!Q$1:S$137,2,FALSE),VLOOKUP(F130,Tables!Q$1:S$137,3,FALSE)))))</f>
        <v/>
      </c>
      <c r="AQ130" t="str">
        <f t="shared" si="99"/>
        <v/>
      </c>
      <c r="AR130" t="str">
        <f t="shared" si="64"/>
        <v/>
      </c>
      <c r="AS130" t="str">
        <f t="shared" si="65"/>
        <v/>
      </c>
      <c r="AT130" t="str">
        <f t="shared" si="54"/>
        <v/>
      </c>
      <c r="AU130" t="str">
        <f t="shared" si="66"/>
        <v/>
      </c>
      <c r="AV130" t="str">
        <f t="shared" si="67"/>
        <v/>
      </c>
      <c r="AW130" t="str">
        <f t="shared" si="100"/>
        <v/>
      </c>
      <c r="AX130" t="str">
        <f t="shared" si="101"/>
        <v/>
      </c>
      <c r="AY130" t="str">
        <f t="shared" si="102"/>
        <v/>
      </c>
      <c r="BA130" t="str">
        <f t="shared" si="68"/>
        <v/>
      </c>
      <c r="BB130" t="str">
        <f t="shared" si="69"/>
        <v/>
      </c>
      <c r="BC130" t="str">
        <f t="shared" si="70"/>
        <v/>
      </c>
      <c r="BD130" t="str">
        <f t="shared" si="105"/>
        <v/>
      </c>
      <c r="BE130" t="str">
        <f t="shared" si="103"/>
        <v/>
      </c>
      <c r="BF130" t="str">
        <f t="shared" si="104"/>
        <v/>
      </c>
    </row>
    <row r="131" spans="1:58" ht="15.75" x14ac:dyDescent="0.3">
      <c r="A131" t="str">
        <f t="shared" si="71"/>
        <v/>
      </c>
      <c r="B131" t="str">
        <f t="shared" si="72"/>
        <v/>
      </c>
      <c r="C131" t="str">
        <f t="shared" si="73"/>
        <v/>
      </c>
      <c r="D131" t="str">
        <f t="shared" si="74"/>
        <v/>
      </c>
      <c r="E131" t="str">
        <f t="shared" si="75"/>
        <v/>
      </c>
      <c r="F131" t="str">
        <f t="shared" si="76"/>
        <v/>
      </c>
      <c r="G131" t="str">
        <f t="shared" si="77"/>
        <v/>
      </c>
      <c r="H131" t="str">
        <f t="shared" si="56"/>
        <v/>
      </c>
      <c r="I131" t="str">
        <f t="shared" si="57"/>
        <v/>
      </c>
      <c r="J131" t="str">
        <f t="shared" si="58"/>
        <v/>
      </c>
      <c r="K131" t="str">
        <f>IF(A131="","",IF(OR(I131=1,I131="S"),IF(VLOOKUP(J131,Tables!E$1:F$50,2,FALSE)=1,IF(MOD(BE131,2)=1,1,2),IF(MOD(BE131,2)=1,2,1)),IF(MOD(BE131,2)=1,1,2)))</f>
        <v/>
      </c>
      <c r="L131" t="str">
        <f t="shared" si="55"/>
        <v/>
      </c>
      <c r="M131" s="1" t="str">
        <f t="shared" si="59"/>
        <v/>
      </c>
      <c r="N131" s="39"/>
      <c r="O131" s="39"/>
      <c r="P131" s="39"/>
      <c r="Q131" s="4" t="str">
        <f t="shared" si="78"/>
        <v/>
      </c>
      <c r="R131" s="4" t="str">
        <f t="shared" si="79"/>
        <v/>
      </c>
      <c r="S131" s="4" t="str">
        <f t="shared" si="80"/>
        <v/>
      </c>
      <c r="T131" s="4" t="str">
        <f t="shared" si="81"/>
        <v/>
      </c>
      <c r="U131" s="4" t="str">
        <f t="shared" si="82"/>
        <v/>
      </c>
      <c r="V131" s="4" t="str">
        <f t="shared" si="83"/>
        <v/>
      </c>
      <c r="W131" t="str">
        <f t="shared" si="84"/>
        <v/>
      </c>
      <c r="X131" t="str">
        <f t="shared" si="85"/>
        <v/>
      </c>
      <c r="Y131" t="str">
        <f t="shared" si="86"/>
        <v/>
      </c>
      <c r="Z131" t="str">
        <f t="shared" si="87"/>
        <v/>
      </c>
      <c r="AA131" s="4" t="str">
        <f t="shared" si="88"/>
        <v/>
      </c>
      <c r="AB131" s="4" t="str">
        <f t="shared" si="89"/>
        <v/>
      </c>
      <c r="AC131" s="5" t="str">
        <f t="shared" si="90"/>
        <v/>
      </c>
      <c r="AD131" t="str">
        <f t="shared" si="91"/>
        <v/>
      </c>
      <c r="AE131" t="str">
        <f t="shared" si="92"/>
        <v/>
      </c>
      <c r="AF131" s="2" t="str">
        <f t="shared" si="93"/>
        <v/>
      </c>
      <c r="AG131" t="str">
        <f t="shared" si="94"/>
        <v/>
      </c>
      <c r="AH131" t="str">
        <f t="shared" si="95"/>
        <v/>
      </c>
      <c r="AI131" t="str">
        <f t="shared" si="60"/>
        <v/>
      </c>
      <c r="AJ131" s="28" t="str">
        <f t="shared" si="96"/>
        <v/>
      </c>
      <c r="AK131" t="str">
        <f t="shared" si="97"/>
        <v/>
      </c>
      <c r="AL131" t="str">
        <f t="shared" si="98"/>
        <v/>
      </c>
      <c r="AM131" t="str">
        <f t="shared" si="61"/>
        <v/>
      </c>
      <c r="AN131" t="str">
        <f t="shared" si="62"/>
        <v/>
      </c>
      <c r="AO131" t="str">
        <f t="shared" si="63"/>
        <v/>
      </c>
      <c r="AP131" t="str">
        <f>IF(AN131="","",IF(I131=0,IF(AO131=1,VLOOKUP(F131,Tables!A$1:C$18,2,FALSE),VLOOKUP(F131,Tables!A$1:C$18,3,FALSE)),IF(I131=1, IF(AO131=1,VLOOKUP(F131,Tables!H$1:J$95,2,FALSE),VLOOKUP(F131,Tables!H$1:J$95,3,FALSE)),IF(AO131=1,VLOOKUP(F131,Tables!Q$1:S$137,2,FALSE),VLOOKUP(F131,Tables!Q$1:S$137,3,FALSE)))))</f>
        <v/>
      </c>
      <c r="AQ131" t="str">
        <f t="shared" si="99"/>
        <v/>
      </c>
      <c r="AR131" t="str">
        <f t="shared" si="64"/>
        <v/>
      </c>
      <c r="AS131" t="str">
        <f t="shared" si="65"/>
        <v/>
      </c>
      <c r="AT131" t="str">
        <f t="shared" si="54"/>
        <v/>
      </c>
      <c r="AU131" t="str">
        <f t="shared" si="66"/>
        <v/>
      </c>
      <c r="AV131" t="str">
        <f t="shared" si="67"/>
        <v/>
      </c>
      <c r="AW131" t="str">
        <f t="shared" si="100"/>
        <v/>
      </c>
      <c r="AX131" t="str">
        <f t="shared" si="101"/>
        <v/>
      </c>
      <c r="AY131" t="str">
        <f t="shared" si="102"/>
        <v/>
      </c>
      <c r="BA131" t="str">
        <f t="shared" si="68"/>
        <v/>
      </c>
      <c r="BB131" t="str">
        <f t="shared" si="69"/>
        <v/>
      </c>
      <c r="BC131" t="str">
        <f t="shared" si="70"/>
        <v/>
      </c>
      <c r="BD131" t="str">
        <f t="shared" si="105"/>
        <v/>
      </c>
      <c r="BE131" t="str">
        <f t="shared" si="103"/>
        <v/>
      </c>
      <c r="BF131" t="str">
        <f t="shared" si="104"/>
        <v/>
      </c>
    </row>
    <row r="132" spans="1:58" ht="15.75" x14ac:dyDescent="0.3">
      <c r="A132" t="str">
        <f t="shared" si="71"/>
        <v/>
      </c>
      <c r="B132" t="str">
        <f t="shared" si="72"/>
        <v/>
      </c>
      <c r="C132" t="str">
        <f t="shared" si="73"/>
        <v/>
      </c>
      <c r="D132" t="str">
        <f t="shared" si="74"/>
        <v/>
      </c>
      <c r="E132" t="str">
        <f t="shared" si="75"/>
        <v/>
      </c>
      <c r="F132" t="str">
        <f t="shared" si="76"/>
        <v/>
      </c>
      <c r="G132" t="str">
        <f t="shared" si="77"/>
        <v/>
      </c>
      <c r="H132" t="str">
        <f t="shared" si="56"/>
        <v/>
      </c>
      <c r="I132" t="str">
        <f t="shared" si="57"/>
        <v/>
      </c>
      <c r="J132" t="str">
        <f t="shared" si="58"/>
        <v/>
      </c>
      <c r="K132" t="str">
        <f>IF(A132="","",IF(OR(I132=1,I132="S"),IF(VLOOKUP(J132,Tables!E$1:F$50,2,FALSE)=1,IF(MOD(BE132,2)=1,1,2),IF(MOD(BE132,2)=1,2,1)),IF(MOD(BE132,2)=1,1,2)))</f>
        <v/>
      </c>
      <c r="L132" t="str">
        <f t="shared" si="55"/>
        <v/>
      </c>
      <c r="M132" s="1" t="str">
        <f t="shared" si="59"/>
        <v/>
      </c>
      <c r="N132" s="39"/>
      <c r="O132" s="39"/>
      <c r="P132" s="39"/>
      <c r="Q132" s="4" t="str">
        <f t="shared" si="78"/>
        <v/>
      </c>
      <c r="R132" s="4" t="str">
        <f t="shared" si="79"/>
        <v/>
      </c>
      <c r="S132" s="4" t="str">
        <f t="shared" si="80"/>
        <v/>
      </c>
      <c r="T132" s="4" t="str">
        <f t="shared" si="81"/>
        <v/>
      </c>
      <c r="U132" s="4" t="str">
        <f t="shared" si="82"/>
        <v/>
      </c>
      <c r="V132" s="4" t="str">
        <f t="shared" si="83"/>
        <v/>
      </c>
      <c r="W132" t="str">
        <f t="shared" si="84"/>
        <v/>
      </c>
      <c r="X132" t="str">
        <f t="shared" si="85"/>
        <v/>
      </c>
      <c r="Y132" t="str">
        <f t="shared" si="86"/>
        <v/>
      </c>
      <c r="Z132" t="str">
        <f t="shared" si="87"/>
        <v/>
      </c>
      <c r="AA132" s="4" t="str">
        <f t="shared" si="88"/>
        <v/>
      </c>
      <c r="AB132" s="4" t="str">
        <f t="shared" si="89"/>
        <v/>
      </c>
      <c r="AC132" s="5" t="str">
        <f t="shared" si="90"/>
        <v/>
      </c>
      <c r="AD132" t="str">
        <f t="shared" si="91"/>
        <v/>
      </c>
      <c r="AE132" t="str">
        <f t="shared" si="92"/>
        <v/>
      </c>
      <c r="AF132" s="2" t="str">
        <f t="shared" si="93"/>
        <v/>
      </c>
      <c r="AG132" t="str">
        <f t="shared" si="94"/>
        <v/>
      </c>
      <c r="AH132" t="str">
        <f t="shared" si="95"/>
        <v/>
      </c>
      <c r="AI132" t="str">
        <f t="shared" si="60"/>
        <v/>
      </c>
      <c r="AJ132" s="28" t="str">
        <f t="shared" si="96"/>
        <v/>
      </c>
      <c r="AK132" t="str">
        <f t="shared" si="97"/>
        <v/>
      </c>
      <c r="AL132" t="str">
        <f t="shared" si="98"/>
        <v/>
      </c>
      <c r="AM132" t="str">
        <f t="shared" si="61"/>
        <v/>
      </c>
      <c r="AN132" t="str">
        <f t="shared" si="62"/>
        <v/>
      </c>
      <c r="AO132" t="str">
        <f t="shared" si="63"/>
        <v/>
      </c>
      <c r="AP132" t="str">
        <f>IF(AN132="","",IF(I132=0,IF(AO132=1,VLOOKUP(F132,Tables!A$1:C$18,2,FALSE),VLOOKUP(F132,Tables!A$1:C$18,3,FALSE)),IF(I132=1, IF(AO132=1,VLOOKUP(F132,Tables!H$1:J$95,2,FALSE),VLOOKUP(F132,Tables!H$1:J$95,3,FALSE)),IF(AO132=1,VLOOKUP(F132,Tables!Q$1:S$137,2,FALSE),VLOOKUP(F132,Tables!Q$1:S$137,3,FALSE)))))</f>
        <v/>
      </c>
      <c r="AQ132" t="str">
        <f t="shared" si="99"/>
        <v/>
      </c>
      <c r="AR132" t="str">
        <f t="shared" si="64"/>
        <v/>
      </c>
      <c r="AS132" t="str">
        <f t="shared" si="65"/>
        <v/>
      </c>
      <c r="AT132" t="str">
        <f t="shared" si="54"/>
        <v/>
      </c>
      <c r="AU132" t="str">
        <f t="shared" si="66"/>
        <v/>
      </c>
      <c r="AV132" t="str">
        <f t="shared" si="67"/>
        <v/>
      </c>
      <c r="AW132" t="str">
        <f t="shared" si="100"/>
        <v/>
      </c>
      <c r="AX132" t="str">
        <f t="shared" si="101"/>
        <v/>
      </c>
      <c r="AY132" t="str">
        <f t="shared" si="102"/>
        <v/>
      </c>
      <c r="BA132" t="str">
        <f t="shared" si="68"/>
        <v/>
      </c>
      <c r="BB132" t="str">
        <f t="shared" si="69"/>
        <v/>
      </c>
      <c r="BC132" t="str">
        <f t="shared" si="70"/>
        <v/>
      </c>
      <c r="BD132" t="str">
        <f t="shared" si="105"/>
        <v/>
      </c>
      <c r="BE132" t="str">
        <f t="shared" si="103"/>
        <v/>
      </c>
      <c r="BF132" t="str">
        <f t="shared" si="104"/>
        <v/>
      </c>
    </row>
    <row r="133" spans="1:58" ht="15.75" x14ac:dyDescent="0.3">
      <c r="A133" t="str">
        <f t="shared" si="71"/>
        <v/>
      </c>
      <c r="B133" t="str">
        <f t="shared" si="72"/>
        <v/>
      </c>
      <c r="C133" t="str">
        <f t="shared" si="73"/>
        <v/>
      </c>
      <c r="D133" t="str">
        <f t="shared" si="74"/>
        <v/>
      </c>
      <c r="E133" t="str">
        <f t="shared" si="75"/>
        <v/>
      </c>
      <c r="F133" t="str">
        <f t="shared" si="76"/>
        <v/>
      </c>
      <c r="G133" t="str">
        <f t="shared" si="77"/>
        <v/>
      </c>
      <c r="H133" t="str">
        <f t="shared" si="56"/>
        <v/>
      </c>
      <c r="I133" t="str">
        <f t="shared" si="57"/>
        <v/>
      </c>
      <c r="J133" t="str">
        <f t="shared" si="58"/>
        <v/>
      </c>
      <c r="K133" t="str">
        <f>IF(A133="","",IF(OR(I133=1,I133="S"),IF(VLOOKUP(J133,Tables!E$1:F$50,2,FALSE)=1,IF(MOD(BE133,2)=1,1,2),IF(MOD(BE133,2)=1,2,1)),IF(MOD(BE133,2)=1,1,2)))</f>
        <v/>
      </c>
      <c r="L133" t="str">
        <f t="shared" si="55"/>
        <v/>
      </c>
      <c r="M133" s="1" t="str">
        <f t="shared" si="59"/>
        <v/>
      </c>
      <c r="N133" s="39"/>
      <c r="O133" s="39"/>
      <c r="P133" s="39"/>
      <c r="Q133" s="4" t="str">
        <f t="shared" si="78"/>
        <v/>
      </c>
      <c r="R133" s="4" t="str">
        <f t="shared" si="79"/>
        <v/>
      </c>
      <c r="S133" s="4" t="str">
        <f t="shared" si="80"/>
        <v/>
      </c>
      <c r="T133" s="4" t="str">
        <f t="shared" si="81"/>
        <v/>
      </c>
      <c r="U133" s="4" t="str">
        <f t="shared" si="82"/>
        <v/>
      </c>
      <c r="V133" s="4" t="str">
        <f t="shared" si="83"/>
        <v/>
      </c>
      <c r="W133" t="str">
        <f t="shared" si="84"/>
        <v/>
      </c>
      <c r="X133" t="str">
        <f t="shared" si="85"/>
        <v/>
      </c>
      <c r="Y133" t="str">
        <f t="shared" si="86"/>
        <v/>
      </c>
      <c r="Z133" t="str">
        <f t="shared" si="87"/>
        <v/>
      </c>
      <c r="AA133" s="4" t="str">
        <f t="shared" si="88"/>
        <v/>
      </c>
      <c r="AB133" s="4" t="str">
        <f t="shared" si="89"/>
        <v/>
      </c>
      <c r="AC133" s="5" t="str">
        <f t="shared" si="90"/>
        <v/>
      </c>
      <c r="AD133" t="str">
        <f t="shared" si="91"/>
        <v/>
      </c>
      <c r="AE133" t="str">
        <f t="shared" si="92"/>
        <v/>
      </c>
      <c r="AF133" s="2" t="str">
        <f t="shared" si="93"/>
        <v/>
      </c>
      <c r="AG133" t="str">
        <f t="shared" si="94"/>
        <v/>
      </c>
      <c r="AH133" t="str">
        <f t="shared" si="95"/>
        <v/>
      </c>
      <c r="AI133" t="str">
        <f t="shared" si="60"/>
        <v/>
      </c>
      <c r="AJ133" s="28" t="str">
        <f t="shared" si="96"/>
        <v/>
      </c>
      <c r="AK133" t="str">
        <f t="shared" si="97"/>
        <v/>
      </c>
      <c r="AL133" t="str">
        <f t="shared" si="98"/>
        <v/>
      </c>
      <c r="AM133" t="str">
        <f t="shared" si="61"/>
        <v/>
      </c>
      <c r="AN133" t="str">
        <f t="shared" si="62"/>
        <v/>
      </c>
      <c r="AO133" t="str">
        <f t="shared" si="63"/>
        <v/>
      </c>
      <c r="AP133" t="str">
        <f>IF(AN133="","",IF(I133=0,IF(AO133=1,VLOOKUP(F133,Tables!A$1:C$18,2,FALSE),VLOOKUP(F133,Tables!A$1:C$18,3,FALSE)),IF(I133=1, IF(AO133=1,VLOOKUP(F133,Tables!H$1:J$95,2,FALSE),VLOOKUP(F133,Tables!H$1:J$95,3,FALSE)),IF(AO133=1,VLOOKUP(F133,Tables!Q$1:S$137,2,FALSE),VLOOKUP(F133,Tables!Q$1:S$137,3,FALSE)))))</f>
        <v/>
      </c>
      <c r="AQ133" t="str">
        <f t="shared" si="99"/>
        <v/>
      </c>
      <c r="AR133" t="str">
        <f t="shared" si="64"/>
        <v/>
      </c>
      <c r="AS133" t="str">
        <f t="shared" si="65"/>
        <v/>
      </c>
      <c r="AT133" t="str">
        <f t="shared" si="54"/>
        <v/>
      </c>
      <c r="AU133" t="str">
        <f t="shared" si="66"/>
        <v/>
      </c>
      <c r="AV133" t="str">
        <f t="shared" si="67"/>
        <v/>
      </c>
      <c r="AW133" t="str">
        <f t="shared" si="100"/>
        <v/>
      </c>
      <c r="AX133" t="str">
        <f t="shared" si="101"/>
        <v/>
      </c>
      <c r="AY133" t="str">
        <f t="shared" si="102"/>
        <v/>
      </c>
      <c r="BA133" t="str">
        <f t="shared" si="68"/>
        <v/>
      </c>
      <c r="BB133" t="str">
        <f t="shared" si="69"/>
        <v/>
      </c>
      <c r="BC133" t="str">
        <f t="shared" si="70"/>
        <v/>
      </c>
      <c r="BD133" t="str">
        <f t="shared" si="105"/>
        <v/>
      </c>
      <c r="BE133" t="str">
        <f t="shared" si="103"/>
        <v/>
      </c>
      <c r="BF133" t="str">
        <f t="shared" si="104"/>
        <v/>
      </c>
    </row>
    <row r="134" spans="1:58" ht="15.75" x14ac:dyDescent="0.3">
      <c r="A134" t="str">
        <f t="shared" si="71"/>
        <v/>
      </c>
      <c r="B134" t="str">
        <f t="shared" si="72"/>
        <v/>
      </c>
      <c r="C134" t="str">
        <f t="shared" si="73"/>
        <v/>
      </c>
      <c r="D134" t="str">
        <f t="shared" si="74"/>
        <v/>
      </c>
      <c r="E134" t="str">
        <f t="shared" si="75"/>
        <v/>
      </c>
      <c r="F134" t="str">
        <f t="shared" si="76"/>
        <v/>
      </c>
      <c r="G134" t="str">
        <f t="shared" si="77"/>
        <v/>
      </c>
      <c r="H134" t="str">
        <f t="shared" si="56"/>
        <v/>
      </c>
      <c r="I134" t="str">
        <f t="shared" si="57"/>
        <v/>
      </c>
      <c r="J134" t="str">
        <f t="shared" si="58"/>
        <v/>
      </c>
      <c r="K134" t="str">
        <f>IF(A134="","",IF(OR(I134=1,I134="S"),IF(VLOOKUP(J134,Tables!E$1:F$50,2,FALSE)=1,IF(MOD(BE134,2)=1,1,2),IF(MOD(BE134,2)=1,2,1)),IF(MOD(BE134,2)=1,1,2)))</f>
        <v/>
      </c>
      <c r="L134" t="str">
        <f t="shared" si="55"/>
        <v/>
      </c>
      <c r="M134" s="1" t="str">
        <f t="shared" si="59"/>
        <v/>
      </c>
      <c r="N134" s="39"/>
      <c r="O134" s="39"/>
      <c r="P134" s="39"/>
      <c r="Q134" s="4" t="str">
        <f t="shared" si="78"/>
        <v/>
      </c>
      <c r="R134" s="4" t="str">
        <f t="shared" si="79"/>
        <v/>
      </c>
      <c r="S134" s="4" t="str">
        <f t="shared" si="80"/>
        <v/>
      </c>
      <c r="T134" s="4" t="str">
        <f t="shared" si="81"/>
        <v/>
      </c>
      <c r="U134" s="4" t="str">
        <f t="shared" si="82"/>
        <v/>
      </c>
      <c r="V134" s="4" t="str">
        <f t="shared" si="83"/>
        <v/>
      </c>
      <c r="W134" t="str">
        <f t="shared" si="84"/>
        <v/>
      </c>
      <c r="X134" t="str">
        <f t="shared" si="85"/>
        <v/>
      </c>
      <c r="Y134" t="str">
        <f t="shared" si="86"/>
        <v/>
      </c>
      <c r="Z134" t="str">
        <f t="shared" si="87"/>
        <v/>
      </c>
      <c r="AA134" s="4" t="str">
        <f t="shared" si="88"/>
        <v/>
      </c>
      <c r="AB134" s="4" t="str">
        <f t="shared" si="89"/>
        <v/>
      </c>
      <c r="AC134" s="5" t="str">
        <f t="shared" si="90"/>
        <v/>
      </c>
      <c r="AD134" t="str">
        <f t="shared" si="91"/>
        <v/>
      </c>
      <c r="AE134" t="str">
        <f t="shared" si="92"/>
        <v/>
      </c>
      <c r="AF134" s="2" t="str">
        <f t="shared" si="93"/>
        <v/>
      </c>
      <c r="AG134" t="str">
        <f t="shared" si="94"/>
        <v/>
      </c>
      <c r="AH134" t="str">
        <f t="shared" si="95"/>
        <v/>
      </c>
      <c r="AI134" t="str">
        <f t="shared" si="60"/>
        <v/>
      </c>
      <c r="AJ134" s="28" t="str">
        <f t="shared" si="96"/>
        <v/>
      </c>
      <c r="AK134" t="str">
        <f t="shared" si="97"/>
        <v/>
      </c>
      <c r="AL134" t="str">
        <f t="shared" si="98"/>
        <v/>
      </c>
      <c r="AM134" t="str">
        <f t="shared" si="61"/>
        <v/>
      </c>
      <c r="AN134" t="str">
        <f t="shared" si="62"/>
        <v/>
      </c>
      <c r="AO134" t="str">
        <f t="shared" si="63"/>
        <v/>
      </c>
      <c r="AP134" t="str">
        <f>IF(AN134="","",IF(I134=0,IF(AO134=1,VLOOKUP(F134,Tables!A$1:C$18,2,FALSE),VLOOKUP(F134,Tables!A$1:C$18,3,FALSE)),IF(I134=1, IF(AO134=1,VLOOKUP(F134,Tables!H$1:J$95,2,FALSE),VLOOKUP(F134,Tables!H$1:J$95,3,FALSE)),IF(AO134=1,VLOOKUP(F134,Tables!Q$1:S$137,2,FALSE),VLOOKUP(F134,Tables!Q$1:S$137,3,FALSE)))))</f>
        <v/>
      </c>
      <c r="AQ134" t="str">
        <f t="shared" si="99"/>
        <v/>
      </c>
      <c r="AR134" t="str">
        <f t="shared" si="64"/>
        <v/>
      </c>
      <c r="AS134" t="str">
        <f t="shared" si="65"/>
        <v/>
      </c>
      <c r="AT134" t="str">
        <f t="shared" ref="AT134:AT197" si="106">IF(AN134="","",IF(AND(AR134&gt;5,(AR134-AS134)&gt;1),1,IF(AND(AS134&gt;5,(AS134-AR134)&gt;1),2,IF(AND(H134=1,AR134=$J$14),1,IF(AND(H134=1,AS134=$J$14),2,IF(AND(I134="S",AR134=1),1,IF(AND(I134="S",AS134=1),2,0)))))))</f>
        <v/>
      </c>
      <c r="AU134" t="str">
        <f t="shared" si="66"/>
        <v/>
      </c>
      <c r="AV134" t="str">
        <f t="shared" si="67"/>
        <v/>
      </c>
      <c r="AW134" t="str">
        <f t="shared" si="100"/>
        <v/>
      </c>
      <c r="AX134" t="str">
        <f t="shared" si="101"/>
        <v/>
      </c>
      <c r="AY134" t="str">
        <f t="shared" si="102"/>
        <v/>
      </c>
      <c r="BA134" t="str">
        <f t="shared" si="68"/>
        <v/>
      </c>
      <c r="BB134" t="str">
        <f t="shared" si="69"/>
        <v/>
      </c>
      <c r="BC134" t="str">
        <f t="shared" si="70"/>
        <v/>
      </c>
      <c r="BD134" t="str">
        <f t="shared" si="105"/>
        <v/>
      </c>
      <c r="BE134" t="str">
        <f t="shared" si="103"/>
        <v/>
      </c>
      <c r="BF134" t="str">
        <f t="shared" si="104"/>
        <v/>
      </c>
    </row>
    <row r="135" spans="1:58" ht="15.75" x14ac:dyDescent="0.3">
      <c r="A135" t="str">
        <f t="shared" si="71"/>
        <v/>
      </c>
      <c r="B135" t="str">
        <f t="shared" si="72"/>
        <v/>
      </c>
      <c r="C135" t="str">
        <f t="shared" si="73"/>
        <v/>
      </c>
      <c r="D135" t="str">
        <f t="shared" si="74"/>
        <v/>
      </c>
      <c r="E135" t="str">
        <f t="shared" si="75"/>
        <v/>
      </c>
      <c r="F135" t="str">
        <f t="shared" si="76"/>
        <v/>
      </c>
      <c r="G135" t="str">
        <f t="shared" si="77"/>
        <v/>
      </c>
      <c r="H135" t="str">
        <f t="shared" si="56"/>
        <v/>
      </c>
      <c r="I135" t="str">
        <f t="shared" si="57"/>
        <v/>
      </c>
      <c r="J135" t="str">
        <f t="shared" si="58"/>
        <v/>
      </c>
      <c r="K135" t="str">
        <f>IF(A135="","",IF(OR(I135=1,I135="S"),IF(VLOOKUP(J135,Tables!E$1:F$50,2,FALSE)=1,IF(MOD(BE135,2)=1,1,2),IF(MOD(BE135,2)=1,2,1)),IF(MOD(BE135,2)=1,1,2)))</f>
        <v/>
      </c>
      <c r="L135" t="str">
        <f t="shared" si="55"/>
        <v/>
      </c>
      <c r="M135" s="1" t="str">
        <f t="shared" si="59"/>
        <v/>
      </c>
      <c r="N135" s="39"/>
      <c r="O135" s="39"/>
      <c r="P135" s="39"/>
      <c r="Q135" s="4" t="str">
        <f t="shared" si="78"/>
        <v/>
      </c>
      <c r="R135" s="4" t="str">
        <f t="shared" si="79"/>
        <v/>
      </c>
      <c r="S135" s="4" t="str">
        <f t="shared" si="80"/>
        <v/>
      </c>
      <c r="T135" s="4" t="str">
        <f t="shared" si="81"/>
        <v/>
      </c>
      <c r="U135" s="4" t="str">
        <f t="shared" si="82"/>
        <v/>
      </c>
      <c r="V135" s="4" t="str">
        <f t="shared" si="83"/>
        <v/>
      </c>
      <c r="W135" t="str">
        <f t="shared" si="84"/>
        <v/>
      </c>
      <c r="X135" t="str">
        <f t="shared" si="85"/>
        <v/>
      </c>
      <c r="Y135" t="str">
        <f t="shared" si="86"/>
        <v/>
      </c>
      <c r="Z135" t="str">
        <f t="shared" si="87"/>
        <v/>
      </c>
      <c r="AA135" s="4" t="str">
        <f t="shared" si="88"/>
        <v/>
      </c>
      <c r="AB135" s="4" t="str">
        <f t="shared" si="89"/>
        <v/>
      </c>
      <c r="AC135" s="5" t="str">
        <f t="shared" si="90"/>
        <v/>
      </c>
      <c r="AD135" t="str">
        <f t="shared" si="91"/>
        <v/>
      </c>
      <c r="AE135" t="str">
        <f t="shared" si="92"/>
        <v/>
      </c>
      <c r="AF135" s="2" t="str">
        <f t="shared" si="93"/>
        <v/>
      </c>
      <c r="AG135" t="str">
        <f t="shared" si="94"/>
        <v/>
      </c>
      <c r="AH135" t="str">
        <f t="shared" si="95"/>
        <v/>
      </c>
      <c r="AI135" t="str">
        <f t="shared" si="60"/>
        <v/>
      </c>
      <c r="AJ135" s="28" t="str">
        <f t="shared" si="96"/>
        <v/>
      </c>
      <c r="AK135" t="str">
        <f t="shared" si="97"/>
        <v/>
      </c>
      <c r="AL135" t="str">
        <f t="shared" si="98"/>
        <v/>
      </c>
      <c r="AM135" t="str">
        <f t="shared" si="61"/>
        <v/>
      </c>
      <c r="AN135" t="str">
        <f t="shared" si="62"/>
        <v/>
      </c>
      <c r="AO135" t="str">
        <f t="shared" si="63"/>
        <v/>
      </c>
      <c r="AP135" t="str">
        <f>IF(AN135="","",IF(I135=0,IF(AO135=1,VLOOKUP(F135,Tables!A$1:C$18,2,FALSE),VLOOKUP(F135,Tables!A$1:C$18,3,FALSE)),IF(I135=1, IF(AO135=1,VLOOKUP(F135,Tables!H$1:J$95,2,FALSE),VLOOKUP(F135,Tables!H$1:J$95,3,FALSE)),IF(AO135=1,VLOOKUP(F135,Tables!Q$1:S$137,2,FALSE),VLOOKUP(F135,Tables!Q$1:S$137,3,FALSE)))))</f>
        <v/>
      </c>
      <c r="AQ135" t="str">
        <f t="shared" si="99"/>
        <v/>
      </c>
      <c r="AR135" t="str">
        <f t="shared" si="64"/>
        <v/>
      </c>
      <c r="AS135" t="str">
        <f t="shared" si="65"/>
        <v/>
      </c>
      <c r="AT135" t="str">
        <f t="shared" si="106"/>
        <v/>
      </c>
      <c r="AU135" t="str">
        <f t="shared" si="66"/>
        <v/>
      </c>
      <c r="AV135" t="str">
        <f t="shared" si="67"/>
        <v/>
      </c>
      <c r="AW135" t="str">
        <f t="shared" si="100"/>
        <v/>
      </c>
      <c r="AX135" t="str">
        <f t="shared" si="101"/>
        <v/>
      </c>
      <c r="AY135" t="str">
        <f t="shared" si="102"/>
        <v/>
      </c>
      <c r="BA135" t="str">
        <f t="shared" si="68"/>
        <v/>
      </c>
      <c r="BB135" t="str">
        <f t="shared" si="69"/>
        <v/>
      </c>
      <c r="BC135" t="str">
        <f t="shared" si="70"/>
        <v/>
      </c>
      <c r="BD135" t="str">
        <f t="shared" si="105"/>
        <v/>
      </c>
      <c r="BE135" t="str">
        <f t="shared" si="103"/>
        <v/>
      </c>
      <c r="BF135" t="str">
        <f t="shared" si="104"/>
        <v/>
      </c>
    </row>
    <row r="136" spans="1:58" ht="15.75" x14ac:dyDescent="0.3">
      <c r="A136" t="str">
        <f t="shared" si="71"/>
        <v/>
      </c>
      <c r="B136" t="str">
        <f t="shared" si="72"/>
        <v/>
      </c>
      <c r="C136" t="str">
        <f t="shared" si="73"/>
        <v/>
      </c>
      <c r="D136" t="str">
        <f t="shared" si="74"/>
        <v/>
      </c>
      <c r="E136" t="str">
        <f t="shared" si="75"/>
        <v/>
      </c>
      <c r="F136" t="str">
        <f t="shared" si="76"/>
        <v/>
      </c>
      <c r="G136" t="str">
        <f t="shared" si="77"/>
        <v/>
      </c>
      <c r="H136" t="str">
        <f t="shared" si="56"/>
        <v/>
      </c>
      <c r="I136" t="str">
        <f t="shared" si="57"/>
        <v/>
      </c>
      <c r="J136" t="str">
        <f t="shared" si="58"/>
        <v/>
      </c>
      <c r="K136" t="str">
        <f>IF(A136="","",IF(OR(I136=1,I136="S"),IF(VLOOKUP(J136,Tables!E$1:F$50,2,FALSE)=1,IF(MOD(BE136,2)=1,1,2),IF(MOD(BE136,2)=1,2,1)),IF(MOD(BE136,2)=1,1,2)))</f>
        <v/>
      </c>
      <c r="L136" t="str">
        <f t="shared" ref="L136:L199" si="107">IF(A136="","",IF(MOD(K136,2)=1,2,1))</f>
        <v/>
      </c>
      <c r="M136" s="1" t="str">
        <f t="shared" si="59"/>
        <v/>
      </c>
      <c r="N136" s="39"/>
      <c r="O136" s="39"/>
      <c r="P136" s="39"/>
      <c r="Q136" s="4" t="str">
        <f t="shared" si="78"/>
        <v/>
      </c>
      <c r="R136" s="4" t="str">
        <f t="shared" si="79"/>
        <v/>
      </c>
      <c r="S136" s="4" t="str">
        <f t="shared" si="80"/>
        <v/>
      </c>
      <c r="T136" s="4" t="str">
        <f t="shared" si="81"/>
        <v/>
      </c>
      <c r="U136" s="4" t="str">
        <f t="shared" si="82"/>
        <v/>
      </c>
      <c r="V136" s="4" t="str">
        <f t="shared" si="83"/>
        <v/>
      </c>
      <c r="W136" t="str">
        <f t="shared" si="84"/>
        <v/>
      </c>
      <c r="X136" t="str">
        <f t="shared" si="85"/>
        <v/>
      </c>
      <c r="Y136" t="str">
        <f t="shared" si="86"/>
        <v/>
      </c>
      <c r="Z136" t="str">
        <f t="shared" si="87"/>
        <v/>
      </c>
      <c r="AA136" s="4" t="str">
        <f t="shared" si="88"/>
        <v/>
      </c>
      <c r="AB136" s="4" t="str">
        <f t="shared" si="89"/>
        <v/>
      </c>
      <c r="AC136" s="5" t="str">
        <f t="shared" si="90"/>
        <v/>
      </c>
      <c r="AD136" t="str">
        <f t="shared" si="91"/>
        <v/>
      </c>
      <c r="AE136" t="str">
        <f t="shared" si="92"/>
        <v/>
      </c>
      <c r="AF136" s="2" t="str">
        <f t="shared" si="93"/>
        <v/>
      </c>
      <c r="AG136" t="str">
        <f t="shared" si="94"/>
        <v/>
      </c>
      <c r="AH136" t="str">
        <f t="shared" si="95"/>
        <v/>
      </c>
      <c r="AI136" t="str">
        <f t="shared" si="60"/>
        <v/>
      </c>
      <c r="AJ136" s="28" t="str">
        <f t="shared" si="96"/>
        <v/>
      </c>
      <c r="AK136" t="str">
        <f t="shared" si="97"/>
        <v/>
      </c>
      <c r="AL136" t="str">
        <f t="shared" si="98"/>
        <v/>
      </c>
      <c r="AM136" t="str">
        <f t="shared" si="61"/>
        <v/>
      </c>
      <c r="AN136" t="str">
        <f t="shared" si="62"/>
        <v/>
      </c>
      <c r="AO136" t="str">
        <f t="shared" si="63"/>
        <v/>
      </c>
      <c r="AP136" t="str">
        <f>IF(AN136="","",IF(I136=0,IF(AO136=1,VLOOKUP(F136,Tables!A$1:C$18,2,FALSE),VLOOKUP(F136,Tables!A$1:C$18,3,FALSE)),IF(I136=1, IF(AO136=1,VLOOKUP(F136,Tables!H$1:J$95,2,FALSE),VLOOKUP(F136,Tables!H$1:J$95,3,FALSE)),IF(AO136=1,VLOOKUP(F136,Tables!Q$1:S$137,2,FALSE),VLOOKUP(F136,Tables!Q$1:S$137,3,FALSE)))))</f>
        <v/>
      </c>
      <c r="AQ136" t="str">
        <f t="shared" si="99"/>
        <v/>
      </c>
      <c r="AR136" t="str">
        <f t="shared" si="64"/>
        <v/>
      </c>
      <c r="AS136" t="str">
        <f t="shared" si="65"/>
        <v/>
      </c>
      <c r="AT136" t="str">
        <f t="shared" si="106"/>
        <v/>
      </c>
      <c r="AU136" t="str">
        <f t="shared" si="66"/>
        <v/>
      </c>
      <c r="AV136" t="str">
        <f t="shared" si="67"/>
        <v/>
      </c>
      <c r="AW136" t="str">
        <f t="shared" si="100"/>
        <v/>
      </c>
      <c r="AX136" t="str">
        <f t="shared" si="101"/>
        <v/>
      </c>
      <c r="AY136" t="str">
        <f t="shared" si="102"/>
        <v/>
      </c>
      <c r="BA136" t="str">
        <f t="shared" si="68"/>
        <v/>
      </c>
      <c r="BB136" t="str">
        <f t="shared" si="69"/>
        <v/>
      </c>
      <c r="BC136" t="str">
        <f t="shared" si="70"/>
        <v/>
      </c>
      <c r="BD136" t="str">
        <f t="shared" si="105"/>
        <v/>
      </c>
      <c r="BE136" t="str">
        <f t="shared" si="103"/>
        <v/>
      </c>
      <c r="BF136" t="str">
        <f t="shared" si="104"/>
        <v/>
      </c>
    </row>
    <row r="137" spans="1:58" ht="15.75" x14ac:dyDescent="0.3">
      <c r="A137" t="str">
        <f t="shared" si="71"/>
        <v/>
      </c>
      <c r="B137" t="str">
        <f t="shared" si="72"/>
        <v/>
      </c>
      <c r="C137" t="str">
        <f t="shared" si="73"/>
        <v/>
      </c>
      <c r="D137" t="str">
        <f t="shared" si="74"/>
        <v/>
      </c>
      <c r="E137" t="str">
        <f t="shared" si="75"/>
        <v/>
      </c>
      <c r="F137" t="str">
        <f t="shared" si="76"/>
        <v/>
      </c>
      <c r="G137" t="str">
        <f t="shared" si="77"/>
        <v/>
      </c>
      <c r="H137" t="str">
        <f t="shared" si="56"/>
        <v/>
      </c>
      <c r="I137" t="str">
        <f t="shared" si="57"/>
        <v/>
      </c>
      <c r="J137" t="str">
        <f t="shared" si="58"/>
        <v/>
      </c>
      <c r="K137" t="str">
        <f>IF(A137="","",IF(OR(I137=1,I137="S"),IF(VLOOKUP(J137,Tables!E$1:F$50,2,FALSE)=1,IF(MOD(BE137,2)=1,1,2),IF(MOD(BE137,2)=1,2,1)),IF(MOD(BE137,2)=1,1,2)))</f>
        <v/>
      </c>
      <c r="L137" t="str">
        <f t="shared" si="107"/>
        <v/>
      </c>
      <c r="M137" s="1" t="str">
        <f t="shared" si="59"/>
        <v/>
      </c>
      <c r="N137" s="39"/>
      <c r="O137" s="39"/>
      <c r="P137" s="39"/>
      <c r="Q137" s="4" t="str">
        <f t="shared" si="78"/>
        <v/>
      </c>
      <c r="R137" s="4" t="str">
        <f t="shared" si="79"/>
        <v/>
      </c>
      <c r="S137" s="4" t="str">
        <f t="shared" si="80"/>
        <v/>
      </c>
      <c r="T137" s="4" t="str">
        <f t="shared" si="81"/>
        <v/>
      </c>
      <c r="U137" s="4" t="str">
        <f t="shared" si="82"/>
        <v/>
      </c>
      <c r="V137" s="4" t="str">
        <f t="shared" si="83"/>
        <v/>
      </c>
      <c r="W137" t="str">
        <f t="shared" si="84"/>
        <v/>
      </c>
      <c r="X137" t="str">
        <f t="shared" si="85"/>
        <v/>
      </c>
      <c r="Y137" t="str">
        <f t="shared" si="86"/>
        <v/>
      </c>
      <c r="Z137" t="str">
        <f t="shared" si="87"/>
        <v/>
      </c>
      <c r="AA137" s="4" t="str">
        <f t="shared" si="88"/>
        <v/>
      </c>
      <c r="AB137" s="4" t="str">
        <f t="shared" si="89"/>
        <v/>
      </c>
      <c r="AC137" s="5" t="str">
        <f t="shared" si="90"/>
        <v/>
      </c>
      <c r="AD137" t="str">
        <f t="shared" si="91"/>
        <v/>
      </c>
      <c r="AE137" t="str">
        <f t="shared" si="92"/>
        <v/>
      </c>
      <c r="AF137" s="2" t="str">
        <f t="shared" si="93"/>
        <v/>
      </c>
      <c r="AG137" t="str">
        <f t="shared" si="94"/>
        <v/>
      </c>
      <c r="AH137" t="str">
        <f t="shared" si="95"/>
        <v/>
      </c>
      <c r="AI137" t="str">
        <f t="shared" si="60"/>
        <v/>
      </c>
      <c r="AJ137" s="28" t="str">
        <f t="shared" si="96"/>
        <v/>
      </c>
      <c r="AK137" t="str">
        <f t="shared" si="97"/>
        <v/>
      </c>
      <c r="AL137" t="str">
        <f t="shared" si="98"/>
        <v/>
      </c>
      <c r="AM137" t="str">
        <f t="shared" si="61"/>
        <v/>
      </c>
      <c r="AN137" t="str">
        <f t="shared" si="62"/>
        <v/>
      </c>
      <c r="AO137" t="str">
        <f t="shared" si="63"/>
        <v/>
      </c>
      <c r="AP137" t="str">
        <f>IF(AN137="","",IF(I137=0,IF(AO137=1,VLOOKUP(F137,Tables!A$1:C$18,2,FALSE),VLOOKUP(F137,Tables!A$1:C$18,3,FALSE)),IF(I137=1, IF(AO137=1,VLOOKUP(F137,Tables!H$1:J$95,2,FALSE),VLOOKUP(F137,Tables!H$1:J$95,3,FALSE)),IF(AO137=1,VLOOKUP(F137,Tables!Q$1:S$137,2,FALSE),VLOOKUP(F137,Tables!Q$1:S$137,3,FALSE)))))</f>
        <v/>
      </c>
      <c r="AQ137" t="str">
        <f t="shared" si="99"/>
        <v/>
      </c>
      <c r="AR137" t="str">
        <f t="shared" si="64"/>
        <v/>
      </c>
      <c r="AS137" t="str">
        <f t="shared" si="65"/>
        <v/>
      </c>
      <c r="AT137" t="str">
        <f t="shared" si="106"/>
        <v/>
      </c>
      <c r="AU137" t="str">
        <f t="shared" si="66"/>
        <v/>
      </c>
      <c r="AV137" t="str">
        <f t="shared" si="67"/>
        <v/>
      </c>
      <c r="AW137" t="str">
        <f t="shared" si="100"/>
        <v/>
      </c>
      <c r="AX137" t="str">
        <f t="shared" si="101"/>
        <v/>
      </c>
      <c r="AY137" t="str">
        <f t="shared" si="102"/>
        <v/>
      </c>
      <c r="BA137" t="str">
        <f t="shared" si="68"/>
        <v/>
      </c>
      <c r="BB137" t="str">
        <f t="shared" si="69"/>
        <v/>
      </c>
      <c r="BC137" t="str">
        <f t="shared" si="70"/>
        <v/>
      </c>
      <c r="BD137" t="str">
        <f t="shared" si="105"/>
        <v/>
      </c>
      <c r="BE137" t="str">
        <f t="shared" si="103"/>
        <v/>
      </c>
      <c r="BF137" t="str">
        <f t="shared" si="104"/>
        <v/>
      </c>
    </row>
    <row r="138" spans="1:58" ht="15.75" x14ac:dyDescent="0.3">
      <c r="A138" t="str">
        <f t="shared" si="71"/>
        <v/>
      </c>
      <c r="B138" t="str">
        <f t="shared" si="72"/>
        <v/>
      </c>
      <c r="C138" t="str">
        <f t="shared" si="73"/>
        <v/>
      </c>
      <c r="D138" t="str">
        <f t="shared" si="74"/>
        <v/>
      </c>
      <c r="E138" t="str">
        <f t="shared" si="75"/>
        <v/>
      </c>
      <c r="F138" t="str">
        <f t="shared" si="76"/>
        <v/>
      </c>
      <c r="G138" t="str">
        <f t="shared" si="77"/>
        <v/>
      </c>
      <c r="H138" t="str">
        <f t="shared" si="56"/>
        <v/>
      </c>
      <c r="I138" t="str">
        <f t="shared" si="57"/>
        <v/>
      </c>
      <c r="J138" t="str">
        <f t="shared" si="58"/>
        <v/>
      </c>
      <c r="K138" t="str">
        <f>IF(A138="","",IF(OR(I138=1,I138="S"),IF(VLOOKUP(J138,Tables!E$1:F$50,2,FALSE)=1,IF(MOD(BE138,2)=1,1,2),IF(MOD(BE138,2)=1,2,1)),IF(MOD(BE138,2)=1,1,2)))</f>
        <v/>
      </c>
      <c r="L138" t="str">
        <f t="shared" si="107"/>
        <v/>
      </c>
      <c r="M138" s="1" t="str">
        <f t="shared" si="59"/>
        <v/>
      </c>
      <c r="N138" s="39"/>
      <c r="O138" s="39"/>
      <c r="P138" s="39"/>
      <c r="Q138" s="4" t="str">
        <f t="shared" si="78"/>
        <v/>
      </c>
      <c r="R138" s="4" t="str">
        <f t="shared" si="79"/>
        <v/>
      </c>
      <c r="S138" s="4" t="str">
        <f t="shared" si="80"/>
        <v/>
      </c>
      <c r="T138" s="4" t="str">
        <f t="shared" si="81"/>
        <v/>
      </c>
      <c r="U138" s="4" t="str">
        <f t="shared" si="82"/>
        <v/>
      </c>
      <c r="V138" s="4" t="str">
        <f t="shared" si="83"/>
        <v/>
      </c>
      <c r="W138" t="str">
        <f t="shared" si="84"/>
        <v/>
      </c>
      <c r="X138" t="str">
        <f t="shared" si="85"/>
        <v/>
      </c>
      <c r="Y138" t="str">
        <f t="shared" si="86"/>
        <v/>
      </c>
      <c r="Z138" t="str">
        <f t="shared" si="87"/>
        <v/>
      </c>
      <c r="AA138" s="4" t="str">
        <f t="shared" si="88"/>
        <v/>
      </c>
      <c r="AB138" s="4" t="str">
        <f t="shared" si="89"/>
        <v/>
      </c>
      <c r="AC138" s="5" t="str">
        <f t="shared" si="90"/>
        <v/>
      </c>
      <c r="AD138" t="str">
        <f t="shared" si="91"/>
        <v/>
      </c>
      <c r="AE138" t="str">
        <f t="shared" si="92"/>
        <v/>
      </c>
      <c r="AF138" s="2" t="str">
        <f t="shared" si="93"/>
        <v/>
      </c>
      <c r="AG138" t="str">
        <f t="shared" si="94"/>
        <v/>
      </c>
      <c r="AH138" t="str">
        <f t="shared" si="95"/>
        <v/>
      </c>
      <c r="AI138" t="str">
        <f t="shared" si="60"/>
        <v/>
      </c>
      <c r="AJ138" s="28" t="str">
        <f t="shared" si="96"/>
        <v/>
      </c>
      <c r="AK138" t="str">
        <f t="shared" si="97"/>
        <v/>
      </c>
      <c r="AL138" t="str">
        <f t="shared" si="98"/>
        <v/>
      </c>
      <c r="AM138" t="str">
        <f t="shared" si="61"/>
        <v/>
      </c>
      <c r="AN138" t="str">
        <f t="shared" si="62"/>
        <v/>
      </c>
      <c r="AO138" t="str">
        <f t="shared" si="63"/>
        <v/>
      </c>
      <c r="AP138" t="str">
        <f>IF(AN138="","",IF(I138=0,IF(AO138=1,VLOOKUP(F138,Tables!A$1:C$18,2,FALSE),VLOOKUP(F138,Tables!A$1:C$18,3,FALSE)),IF(I138=1, IF(AO138=1,VLOOKUP(F138,Tables!H$1:J$95,2,FALSE),VLOOKUP(F138,Tables!H$1:J$95,3,FALSE)),IF(AO138=1,VLOOKUP(F138,Tables!Q$1:S$137,2,FALSE),VLOOKUP(F138,Tables!Q$1:S$137,3,FALSE)))))</f>
        <v/>
      </c>
      <c r="AQ138" t="str">
        <f t="shared" si="99"/>
        <v/>
      </c>
      <c r="AR138" t="str">
        <f t="shared" si="64"/>
        <v/>
      </c>
      <c r="AS138" t="str">
        <f t="shared" si="65"/>
        <v/>
      </c>
      <c r="AT138" t="str">
        <f t="shared" si="106"/>
        <v/>
      </c>
      <c r="AU138" t="str">
        <f t="shared" si="66"/>
        <v/>
      </c>
      <c r="AV138" t="str">
        <f t="shared" si="67"/>
        <v/>
      </c>
      <c r="AW138" t="str">
        <f t="shared" si="100"/>
        <v/>
      </c>
      <c r="AX138" t="str">
        <f t="shared" si="101"/>
        <v/>
      </c>
      <c r="AY138" t="str">
        <f t="shared" si="102"/>
        <v/>
      </c>
      <c r="BA138" t="str">
        <f t="shared" si="68"/>
        <v/>
      </c>
      <c r="BB138" t="str">
        <f t="shared" si="69"/>
        <v/>
      </c>
      <c r="BC138" t="str">
        <f t="shared" si="70"/>
        <v/>
      </c>
      <c r="BD138" t="str">
        <f t="shared" si="105"/>
        <v/>
      </c>
      <c r="BE138" t="str">
        <f t="shared" si="103"/>
        <v/>
      </c>
      <c r="BF138" t="str">
        <f t="shared" si="104"/>
        <v/>
      </c>
    </row>
    <row r="139" spans="1:58" ht="15.75" x14ac:dyDescent="0.3">
      <c r="A139" t="str">
        <f t="shared" si="71"/>
        <v/>
      </c>
      <c r="B139" t="str">
        <f t="shared" si="72"/>
        <v/>
      </c>
      <c r="C139" t="str">
        <f t="shared" si="73"/>
        <v/>
      </c>
      <c r="D139" t="str">
        <f t="shared" si="74"/>
        <v/>
      </c>
      <c r="E139" t="str">
        <f t="shared" si="75"/>
        <v/>
      </c>
      <c r="F139" t="str">
        <f t="shared" si="76"/>
        <v/>
      </c>
      <c r="G139" t="str">
        <f t="shared" si="77"/>
        <v/>
      </c>
      <c r="H139" t="str">
        <f t="shared" si="56"/>
        <v/>
      </c>
      <c r="I139" t="str">
        <f t="shared" si="57"/>
        <v/>
      </c>
      <c r="J139" t="str">
        <f t="shared" si="58"/>
        <v/>
      </c>
      <c r="K139" t="str">
        <f>IF(A139="","",IF(OR(I139=1,I139="S"),IF(VLOOKUP(J139,Tables!E$1:F$50,2,FALSE)=1,IF(MOD(BE139,2)=1,1,2),IF(MOD(BE139,2)=1,2,1)),IF(MOD(BE139,2)=1,1,2)))</f>
        <v/>
      </c>
      <c r="L139" t="str">
        <f t="shared" si="107"/>
        <v/>
      </c>
      <c r="M139" s="1" t="str">
        <f t="shared" si="59"/>
        <v/>
      </c>
      <c r="N139" s="39"/>
      <c r="O139" s="39"/>
      <c r="P139" s="39"/>
      <c r="Q139" s="4" t="str">
        <f t="shared" si="78"/>
        <v/>
      </c>
      <c r="R139" s="4" t="str">
        <f t="shared" si="79"/>
        <v/>
      </c>
      <c r="S139" s="4" t="str">
        <f t="shared" si="80"/>
        <v/>
      </c>
      <c r="T139" s="4" t="str">
        <f t="shared" si="81"/>
        <v/>
      </c>
      <c r="U139" s="4" t="str">
        <f t="shared" si="82"/>
        <v/>
      </c>
      <c r="V139" s="4" t="str">
        <f t="shared" si="83"/>
        <v/>
      </c>
      <c r="W139" t="str">
        <f t="shared" si="84"/>
        <v/>
      </c>
      <c r="X139" t="str">
        <f t="shared" si="85"/>
        <v/>
      </c>
      <c r="Y139" t="str">
        <f t="shared" si="86"/>
        <v/>
      </c>
      <c r="Z139" t="str">
        <f t="shared" si="87"/>
        <v/>
      </c>
      <c r="AA139" s="4" t="str">
        <f t="shared" si="88"/>
        <v/>
      </c>
      <c r="AB139" s="4" t="str">
        <f t="shared" si="89"/>
        <v/>
      </c>
      <c r="AC139" s="5" t="str">
        <f t="shared" si="90"/>
        <v/>
      </c>
      <c r="AD139" t="str">
        <f t="shared" si="91"/>
        <v/>
      </c>
      <c r="AE139" t="str">
        <f t="shared" si="92"/>
        <v/>
      </c>
      <c r="AF139" s="2" t="str">
        <f t="shared" si="93"/>
        <v/>
      </c>
      <c r="AG139" t="str">
        <f t="shared" si="94"/>
        <v/>
      </c>
      <c r="AH139" t="str">
        <f t="shared" si="95"/>
        <v/>
      </c>
      <c r="AI139" t="str">
        <f t="shared" si="60"/>
        <v/>
      </c>
      <c r="AJ139" s="28" t="str">
        <f t="shared" si="96"/>
        <v/>
      </c>
      <c r="AK139" t="str">
        <f t="shared" si="97"/>
        <v/>
      </c>
      <c r="AL139" t="str">
        <f t="shared" si="98"/>
        <v/>
      </c>
      <c r="AM139" t="str">
        <f t="shared" si="61"/>
        <v/>
      </c>
      <c r="AN139" t="str">
        <f t="shared" si="62"/>
        <v/>
      </c>
      <c r="AO139" t="str">
        <f t="shared" si="63"/>
        <v/>
      </c>
      <c r="AP139" t="str">
        <f>IF(AN139="","",IF(I139=0,IF(AO139=1,VLOOKUP(F139,Tables!A$1:C$18,2,FALSE),VLOOKUP(F139,Tables!A$1:C$18,3,FALSE)),IF(I139=1, IF(AO139=1,VLOOKUP(F139,Tables!H$1:J$95,2,FALSE),VLOOKUP(F139,Tables!H$1:J$95,3,FALSE)),IF(AO139=1,VLOOKUP(F139,Tables!Q$1:S$137,2,FALSE),VLOOKUP(F139,Tables!Q$1:S$137,3,FALSE)))))</f>
        <v/>
      </c>
      <c r="AQ139" t="str">
        <f t="shared" si="99"/>
        <v/>
      </c>
      <c r="AR139" t="str">
        <f t="shared" si="64"/>
        <v/>
      </c>
      <c r="AS139" t="str">
        <f t="shared" si="65"/>
        <v/>
      </c>
      <c r="AT139" t="str">
        <f t="shared" si="106"/>
        <v/>
      </c>
      <c r="AU139" t="str">
        <f t="shared" si="66"/>
        <v/>
      </c>
      <c r="AV139" t="str">
        <f t="shared" si="67"/>
        <v/>
      </c>
      <c r="AW139" t="str">
        <f t="shared" si="100"/>
        <v/>
      </c>
      <c r="AX139" t="str">
        <f t="shared" si="101"/>
        <v/>
      </c>
      <c r="AY139" t="str">
        <f t="shared" si="102"/>
        <v/>
      </c>
      <c r="BA139" t="str">
        <f t="shared" si="68"/>
        <v/>
      </c>
      <c r="BB139" t="str">
        <f t="shared" si="69"/>
        <v/>
      </c>
      <c r="BC139" t="str">
        <f t="shared" si="70"/>
        <v/>
      </c>
      <c r="BD139" t="str">
        <f t="shared" si="105"/>
        <v/>
      </c>
      <c r="BE139" t="str">
        <f t="shared" si="103"/>
        <v/>
      </c>
      <c r="BF139" t="str">
        <f t="shared" si="104"/>
        <v/>
      </c>
    </row>
    <row r="140" spans="1:58" ht="15.75" x14ac:dyDescent="0.3">
      <c r="A140" t="str">
        <f t="shared" si="71"/>
        <v/>
      </c>
      <c r="B140" t="str">
        <f t="shared" si="72"/>
        <v/>
      </c>
      <c r="C140" t="str">
        <f t="shared" si="73"/>
        <v/>
      </c>
      <c r="D140" t="str">
        <f t="shared" si="74"/>
        <v/>
      </c>
      <c r="E140" t="str">
        <f t="shared" si="75"/>
        <v/>
      </c>
      <c r="F140" t="str">
        <f t="shared" si="76"/>
        <v/>
      </c>
      <c r="G140" t="str">
        <f t="shared" si="77"/>
        <v/>
      </c>
      <c r="H140" t="str">
        <f t="shared" si="56"/>
        <v/>
      </c>
      <c r="I140" t="str">
        <f t="shared" si="57"/>
        <v/>
      </c>
      <c r="J140" t="str">
        <f t="shared" si="58"/>
        <v/>
      </c>
      <c r="K140" t="str">
        <f>IF(A140="","",IF(OR(I140=1,I140="S"),IF(VLOOKUP(J140,Tables!E$1:F$50,2,FALSE)=1,IF(MOD(BE140,2)=1,1,2),IF(MOD(BE140,2)=1,2,1)),IF(MOD(BE140,2)=1,1,2)))</f>
        <v/>
      </c>
      <c r="L140" t="str">
        <f t="shared" si="107"/>
        <v/>
      </c>
      <c r="M140" s="1" t="str">
        <f t="shared" si="59"/>
        <v/>
      </c>
      <c r="N140" s="39"/>
      <c r="O140" s="39"/>
      <c r="P140" s="39"/>
      <c r="Q140" s="4" t="str">
        <f t="shared" si="78"/>
        <v/>
      </c>
      <c r="R140" s="4" t="str">
        <f t="shared" si="79"/>
        <v/>
      </c>
      <c r="S140" s="4" t="str">
        <f t="shared" si="80"/>
        <v/>
      </c>
      <c r="T140" s="4" t="str">
        <f t="shared" si="81"/>
        <v/>
      </c>
      <c r="U140" s="4" t="str">
        <f t="shared" si="82"/>
        <v/>
      </c>
      <c r="V140" s="4" t="str">
        <f t="shared" si="83"/>
        <v/>
      </c>
      <c r="W140" t="str">
        <f t="shared" si="84"/>
        <v/>
      </c>
      <c r="X140" t="str">
        <f t="shared" si="85"/>
        <v/>
      </c>
      <c r="Y140" t="str">
        <f t="shared" si="86"/>
        <v/>
      </c>
      <c r="Z140" t="str">
        <f t="shared" si="87"/>
        <v/>
      </c>
      <c r="AA140" s="4" t="str">
        <f t="shared" si="88"/>
        <v/>
      </c>
      <c r="AB140" s="4" t="str">
        <f t="shared" si="89"/>
        <v/>
      </c>
      <c r="AC140" s="5" t="str">
        <f t="shared" si="90"/>
        <v/>
      </c>
      <c r="AD140" t="str">
        <f t="shared" si="91"/>
        <v/>
      </c>
      <c r="AE140" t="str">
        <f t="shared" si="92"/>
        <v/>
      </c>
      <c r="AF140" s="2" t="str">
        <f t="shared" si="93"/>
        <v/>
      </c>
      <c r="AG140" t="str">
        <f t="shared" si="94"/>
        <v/>
      </c>
      <c r="AH140" t="str">
        <f t="shared" si="95"/>
        <v/>
      </c>
      <c r="AI140" t="str">
        <f t="shared" si="60"/>
        <v/>
      </c>
      <c r="AJ140" s="28" t="str">
        <f t="shared" si="96"/>
        <v/>
      </c>
      <c r="AK140" t="str">
        <f t="shared" si="97"/>
        <v/>
      </c>
      <c r="AL140" t="str">
        <f t="shared" si="98"/>
        <v/>
      </c>
      <c r="AM140" t="str">
        <f t="shared" si="61"/>
        <v/>
      </c>
      <c r="AN140" t="str">
        <f t="shared" si="62"/>
        <v/>
      </c>
      <c r="AO140" t="str">
        <f t="shared" si="63"/>
        <v/>
      </c>
      <c r="AP140" t="str">
        <f>IF(AN140="","",IF(I140=0,IF(AO140=1,VLOOKUP(F140,Tables!A$1:C$18,2,FALSE),VLOOKUP(F140,Tables!A$1:C$18,3,FALSE)),IF(I140=1, IF(AO140=1,VLOOKUP(F140,Tables!H$1:J$95,2,FALSE),VLOOKUP(F140,Tables!H$1:J$95,3,FALSE)),IF(AO140=1,VLOOKUP(F140,Tables!Q$1:S$137,2,FALSE),VLOOKUP(F140,Tables!Q$1:S$137,3,FALSE)))))</f>
        <v/>
      </c>
      <c r="AQ140" t="str">
        <f t="shared" si="99"/>
        <v/>
      </c>
      <c r="AR140" t="str">
        <f t="shared" si="64"/>
        <v/>
      </c>
      <c r="AS140" t="str">
        <f t="shared" si="65"/>
        <v/>
      </c>
      <c r="AT140" t="str">
        <f t="shared" si="106"/>
        <v/>
      </c>
      <c r="AU140" t="str">
        <f t="shared" si="66"/>
        <v/>
      </c>
      <c r="AV140" t="str">
        <f t="shared" si="67"/>
        <v/>
      </c>
      <c r="AW140" t="str">
        <f t="shared" si="100"/>
        <v/>
      </c>
      <c r="AX140" t="str">
        <f t="shared" si="101"/>
        <v/>
      </c>
      <c r="AY140" t="str">
        <f t="shared" si="102"/>
        <v/>
      </c>
      <c r="BA140" t="str">
        <f t="shared" si="68"/>
        <v/>
      </c>
      <c r="BB140" t="str">
        <f t="shared" si="69"/>
        <v/>
      </c>
      <c r="BC140" t="str">
        <f t="shared" si="70"/>
        <v/>
      </c>
      <c r="BD140" t="str">
        <f t="shared" si="105"/>
        <v/>
      </c>
      <c r="BE140" t="str">
        <f t="shared" si="103"/>
        <v/>
      </c>
      <c r="BF140" t="str">
        <f t="shared" si="104"/>
        <v/>
      </c>
    </row>
    <row r="141" spans="1:58" ht="15.75" x14ac:dyDescent="0.3">
      <c r="A141" t="str">
        <f t="shared" si="71"/>
        <v/>
      </c>
      <c r="B141" t="str">
        <f t="shared" si="72"/>
        <v/>
      </c>
      <c r="C141" t="str">
        <f t="shared" si="73"/>
        <v/>
      </c>
      <c r="D141" t="str">
        <f t="shared" si="74"/>
        <v/>
      </c>
      <c r="E141" t="str">
        <f t="shared" si="75"/>
        <v/>
      </c>
      <c r="F141" t="str">
        <f t="shared" si="76"/>
        <v/>
      </c>
      <c r="G141" t="str">
        <f t="shared" si="77"/>
        <v/>
      </c>
      <c r="H141" t="str">
        <f t="shared" si="56"/>
        <v/>
      </c>
      <c r="I141" t="str">
        <f t="shared" si="57"/>
        <v/>
      </c>
      <c r="J141" t="str">
        <f t="shared" si="58"/>
        <v/>
      </c>
      <c r="K141" t="str">
        <f>IF(A141="","",IF(OR(I141=1,I141="S"),IF(VLOOKUP(J141,Tables!E$1:F$50,2,FALSE)=1,IF(MOD(BE141,2)=1,1,2),IF(MOD(BE141,2)=1,2,1)),IF(MOD(BE141,2)=1,1,2)))</f>
        <v/>
      </c>
      <c r="L141" t="str">
        <f t="shared" si="107"/>
        <v/>
      </c>
      <c r="M141" s="1" t="str">
        <f t="shared" si="59"/>
        <v/>
      </c>
      <c r="N141" s="39"/>
      <c r="O141" s="39"/>
      <c r="P141" s="39"/>
      <c r="Q141" s="4" t="str">
        <f t="shared" si="78"/>
        <v/>
      </c>
      <c r="R141" s="4" t="str">
        <f t="shared" si="79"/>
        <v/>
      </c>
      <c r="S141" s="4" t="str">
        <f t="shared" si="80"/>
        <v/>
      </c>
      <c r="T141" s="4" t="str">
        <f t="shared" si="81"/>
        <v/>
      </c>
      <c r="U141" s="4" t="str">
        <f t="shared" si="82"/>
        <v/>
      </c>
      <c r="V141" s="4" t="str">
        <f t="shared" si="83"/>
        <v/>
      </c>
      <c r="W141" t="str">
        <f t="shared" si="84"/>
        <v/>
      </c>
      <c r="X141" t="str">
        <f t="shared" si="85"/>
        <v/>
      </c>
      <c r="Y141" t="str">
        <f t="shared" si="86"/>
        <v/>
      </c>
      <c r="Z141" t="str">
        <f t="shared" si="87"/>
        <v/>
      </c>
      <c r="AA141" s="4" t="str">
        <f t="shared" si="88"/>
        <v/>
      </c>
      <c r="AB141" s="4" t="str">
        <f t="shared" si="89"/>
        <v/>
      </c>
      <c r="AC141" s="5" t="str">
        <f t="shared" si="90"/>
        <v/>
      </c>
      <c r="AD141" t="str">
        <f t="shared" si="91"/>
        <v/>
      </c>
      <c r="AE141" t="str">
        <f t="shared" si="92"/>
        <v/>
      </c>
      <c r="AF141" s="2" t="str">
        <f t="shared" si="93"/>
        <v/>
      </c>
      <c r="AG141" t="str">
        <f t="shared" si="94"/>
        <v/>
      </c>
      <c r="AH141" t="str">
        <f t="shared" si="95"/>
        <v/>
      </c>
      <c r="AI141" t="str">
        <f t="shared" si="60"/>
        <v/>
      </c>
      <c r="AJ141" s="28" t="str">
        <f t="shared" si="96"/>
        <v/>
      </c>
      <c r="AK141" t="str">
        <f t="shared" si="97"/>
        <v/>
      </c>
      <c r="AL141" t="str">
        <f t="shared" si="98"/>
        <v/>
      </c>
      <c r="AM141" t="str">
        <f t="shared" si="61"/>
        <v/>
      </c>
      <c r="AN141" t="str">
        <f t="shared" si="62"/>
        <v/>
      </c>
      <c r="AO141" t="str">
        <f t="shared" si="63"/>
        <v/>
      </c>
      <c r="AP141" t="str">
        <f>IF(AN141="","",IF(I141=0,IF(AO141=1,VLOOKUP(F141,Tables!A$1:C$18,2,FALSE),VLOOKUP(F141,Tables!A$1:C$18,3,FALSE)),IF(I141=1, IF(AO141=1,VLOOKUP(F141,Tables!H$1:J$95,2,FALSE),VLOOKUP(F141,Tables!H$1:J$95,3,FALSE)),IF(AO141=1,VLOOKUP(F141,Tables!Q$1:S$137,2,FALSE),VLOOKUP(F141,Tables!Q$1:S$137,3,FALSE)))))</f>
        <v/>
      </c>
      <c r="AQ141" t="str">
        <f t="shared" si="99"/>
        <v/>
      </c>
      <c r="AR141" t="str">
        <f t="shared" si="64"/>
        <v/>
      </c>
      <c r="AS141" t="str">
        <f t="shared" si="65"/>
        <v/>
      </c>
      <c r="AT141" t="str">
        <f t="shared" si="106"/>
        <v/>
      </c>
      <c r="AU141" t="str">
        <f t="shared" si="66"/>
        <v/>
      </c>
      <c r="AV141" t="str">
        <f t="shared" si="67"/>
        <v/>
      </c>
      <c r="AW141" t="str">
        <f t="shared" si="100"/>
        <v/>
      </c>
      <c r="AX141" t="str">
        <f t="shared" si="101"/>
        <v/>
      </c>
      <c r="AY141" t="str">
        <f t="shared" si="102"/>
        <v/>
      </c>
      <c r="BA141" t="str">
        <f t="shared" si="68"/>
        <v/>
      </c>
      <c r="BB141" t="str">
        <f t="shared" si="69"/>
        <v/>
      </c>
      <c r="BC141" t="str">
        <f t="shared" si="70"/>
        <v/>
      </c>
      <c r="BD141" t="str">
        <f t="shared" si="105"/>
        <v/>
      </c>
      <c r="BE141" t="str">
        <f t="shared" si="103"/>
        <v/>
      </c>
      <c r="BF141" t="str">
        <f t="shared" si="104"/>
        <v/>
      </c>
    </row>
    <row r="142" spans="1:58" ht="15.75" x14ac:dyDescent="0.3">
      <c r="A142" t="str">
        <f t="shared" si="71"/>
        <v/>
      </c>
      <c r="B142" t="str">
        <f t="shared" si="72"/>
        <v/>
      </c>
      <c r="C142" t="str">
        <f t="shared" si="73"/>
        <v/>
      </c>
      <c r="D142" t="str">
        <f t="shared" si="74"/>
        <v/>
      </c>
      <c r="E142" t="str">
        <f t="shared" si="75"/>
        <v/>
      </c>
      <c r="F142" t="str">
        <f t="shared" si="76"/>
        <v/>
      </c>
      <c r="G142" t="str">
        <f t="shared" si="77"/>
        <v/>
      </c>
      <c r="H142" t="str">
        <f t="shared" si="56"/>
        <v/>
      </c>
      <c r="I142" t="str">
        <f t="shared" si="57"/>
        <v/>
      </c>
      <c r="J142" t="str">
        <f t="shared" si="58"/>
        <v/>
      </c>
      <c r="K142" t="str">
        <f>IF(A142="","",IF(OR(I142=1,I142="S"),IF(VLOOKUP(J142,Tables!E$1:F$50,2,FALSE)=1,IF(MOD(BE142,2)=1,1,2),IF(MOD(BE142,2)=1,2,1)),IF(MOD(BE142,2)=1,1,2)))</f>
        <v/>
      </c>
      <c r="L142" t="str">
        <f t="shared" si="107"/>
        <v/>
      </c>
      <c r="M142" s="1" t="str">
        <f t="shared" si="59"/>
        <v/>
      </c>
      <c r="N142" s="39"/>
      <c r="O142" s="39"/>
      <c r="P142" s="39"/>
      <c r="Q142" s="4" t="str">
        <f t="shared" si="78"/>
        <v/>
      </c>
      <c r="R142" s="4" t="str">
        <f t="shared" si="79"/>
        <v/>
      </c>
      <c r="S142" s="4" t="str">
        <f t="shared" si="80"/>
        <v/>
      </c>
      <c r="T142" s="4" t="str">
        <f t="shared" si="81"/>
        <v/>
      </c>
      <c r="U142" s="4" t="str">
        <f t="shared" si="82"/>
        <v/>
      </c>
      <c r="V142" s="4" t="str">
        <f t="shared" si="83"/>
        <v/>
      </c>
      <c r="W142" t="str">
        <f t="shared" si="84"/>
        <v/>
      </c>
      <c r="X142" t="str">
        <f t="shared" si="85"/>
        <v/>
      </c>
      <c r="Y142" t="str">
        <f t="shared" si="86"/>
        <v/>
      </c>
      <c r="Z142" t="str">
        <f t="shared" si="87"/>
        <v/>
      </c>
      <c r="AA142" s="4" t="str">
        <f t="shared" si="88"/>
        <v/>
      </c>
      <c r="AB142" s="4" t="str">
        <f t="shared" si="89"/>
        <v/>
      </c>
      <c r="AC142" s="5" t="str">
        <f t="shared" si="90"/>
        <v/>
      </c>
      <c r="AD142" t="str">
        <f t="shared" si="91"/>
        <v/>
      </c>
      <c r="AE142" t="str">
        <f t="shared" si="92"/>
        <v/>
      </c>
      <c r="AF142" s="2" t="str">
        <f t="shared" si="93"/>
        <v/>
      </c>
      <c r="AG142" t="str">
        <f t="shared" si="94"/>
        <v/>
      </c>
      <c r="AH142" t="str">
        <f t="shared" si="95"/>
        <v/>
      </c>
      <c r="AI142" t="str">
        <f t="shared" si="60"/>
        <v/>
      </c>
      <c r="AJ142" s="28" t="str">
        <f t="shared" si="96"/>
        <v/>
      </c>
      <c r="AK142" t="str">
        <f t="shared" si="97"/>
        <v/>
      </c>
      <c r="AL142" t="str">
        <f t="shared" si="98"/>
        <v/>
      </c>
      <c r="AM142" t="str">
        <f t="shared" si="61"/>
        <v/>
      </c>
      <c r="AN142" t="str">
        <f t="shared" si="62"/>
        <v/>
      </c>
      <c r="AO142" t="str">
        <f t="shared" si="63"/>
        <v/>
      </c>
      <c r="AP142" t="str">
        <f>IF(AN142="","",IF(I142=0,IF(AO142=1,VLOOKUP(F142,Tables!A$1:C$18,2,FALSE),VLOOKUP(F142,Tables!A$1:C$18,3,FALSE)),IF(I142=1, IF(AO142=1,VLOOKUP(F142,Tables!H$1:J$95,2,FALSE),VLOOKUP(F142,Tables!H$1:J$95,3,FALSE)),IF(AO142=1,VLOOKUP(F142,Tables!Q$1:S$137,2,FALSE),VLOOKUP(F142,Tables!Q$1:S$137,3,FALSE)))))</f>
        <v/>
      </c>
      <c r="AQ142" t="str">
        <f t="shared" si="99"/>
        <v/>
      </c>
      <c r="AR142" t="str">
        <f t="shared" si="64"/>
        <v/>
      </c>
      <c r="AS142" t="str">
        <f t="shared" si="65"/>
        <v/>
      </c>
      <c r="AT142" t="str">
        <f t="shared" si="106"/>
        <v/>
      </c>
      <c r="AU142" t="str">
        <f t="shared" si="66"/>
        <v/>
      </c>
      <c r="AV142" t="str">
        <f t="shared" si="67"/>
        <v/>
      </c>
      <c r="AW142" t="str">
        <f t="shared" si="100"/>
        <v/>
      </c>
      <c r="AX142" t="str">
        <f t="shared" si="101"/>
        <v/>
      </c>
      <c r="AY142" t="str">
        <f t="shared" si="102"/>
        <v/>
      </c>
      <c r="BA142" t="str">
        <f t="shared" si="68"/>
        <v/>
      </c>
      <c r="BB142" t="str">
        <f t="shared" si="69"/>
        <v/>
      </c>
      <c r="BC142" t="str">
        <f t="shared" si="70"/>
        <v/>
      </c>
      <c r="BD142" t="str">
        <f t="shared" si="105"/>
        <v/>
      </c>
      <c r="BE142" t="str">
        <f t="shared" si="103"/>
        <v/>
      </c>
      <c r="BF142" t="str">
        <f t="shared" si="104"/>
        <v/>
      </c>
    </row>
    <row r="143" spans="1:58" ht="15.75" x14ac:dyDescent="0.3">
      <c r="A143" t="str">
        <f t="shared" si="71"/>
        <v/>
      </c>
      <c r="B143" t="str">
        <f t="shared" si="72"/>
        <v/>
      </c>
      <c r="C143" t="str">
        <f t="shared" si="73"/>
        <v/>
      </c>
      <c r="D143" t="str">
        <f t="shared" si="74"/>
        <v/>
      </c>
      <c r="E143" t="str">
        <f t="shared" si="75"/>
        <v/>
      </c>
      <c r="F143" t="str">
        <f t="shared" si="76"/>
        <v/>
      </c>
      <c r="G143" t="str">
        <f t="shared" si="77"/>
        <v/>
      </c>
      <c r="H143" t="str">
        <f t="shared" si="56"/>
        <v/>
      </c>
      <c r="I143" t="str">
        <f t="shared" si="57"/>
        <v/>
      </c>
      <c r="J143" t="str">
        <f t="shared" si="58"/>
        <v/>
      </c>
      <c r="K143" t="str">
        <f>IF(A143="","",IF(OR(I143=1,I143="S"),IF(VLOOKUP(J143,Tables!E$1:F$50,2,FALSE)=1,IF(MOD(BE143,2)=1,1,2),IF(MOD(BE143,2)=1,2,1)),IF(MOD(BE143,2)=1,1,2)))</f>
        <v/>
      </c>
      <c r="L143" t="str">
        <f t="shared" si="107"/>
        <v/>
      </c>
      <c r="M143" s="1" t="str">
        <f t="shared" si="59"/>
        <v/>
      </c>
      <c r="N143" s="39"/>
      <c r="O143" s="39"/>
      <c r="P143" s="39"/>
      <c r="Q143" s="4" t="str">
        <f t="shared" si="78"/>
        <v/>
      </c>
      <c r="R143" s="4" t="str">
        <f t="shared" si="79"/>
        <v/>
      </c>
      <c r="S143" s="4" t="str">
        <f t="shared" si="80"/>
        <v/>
      </c>
      <c r="T143" s="4" t="str">
        <f t="shared" si="81"/>
        <v/>
      </c>
      <c r="U143" s="4" t="str">
        <f t="shared" si="82"/>
        <v/>
      </c>
      <c r="V143" s="4" t="str">
        <f t="shared" si="83"/>
        <v/>
      </c>
      <c r="W143" t="str">
        <f t="shared" si="84"/>
        <v/>
      </c>
      <c r="X143" t="str">
        <f t="shared" si="85"/>
        <v/>
      </c>
      <c r="Y143" t="str">
        <f t="shared" si="86"/>
        <v/>
      </c>
      <c r="Z143" t="str">
        <f t="shared" si="87"/>
        <v/>
      </c>
      <c r="AA143" s="4" t="str">
        <f t="shared" si="88"/>
        <v/>
      </c>
      <c r="AB143" s="4" t="str">
        <f t="shared" si="89"/>
        <v/>
      </c>
      <c r="AC143" s="5" t="str">
        <f t="shared" si="90"/>
        <v/>
      </c>
      <c r="AD143" t="str">
        <f t="shared" si="91"/>
        <v/>
      </c>
      <c r="AE143" t="str">
        <f t="shared" si="92"/>
        <v/>
      </c>
      <c r="AF143" s="2" t="str">
        <f t="shared" si="93"/>
        <v/>
      </c>
      <c r="AG143" t="str">
        <f t="shared" si="94"/>
        <v/>
      </c>
      <c r="AH143" t="str">
        <f t="shared" si="95"/>
        <v/>
      </c>
      <c r="AI143" t="str">
        <f t="shared" si="60"/>
        <v/>
      </c>
      <c r="AJ143" s="28" t="str">
        <f t="shared" si="96"/>
        <v/>
      </c>
      <c r="AK143" t="str">
        <f t="shared" si="97"/>
        <v/>
      </c>
      <c r="AL143" t="str">
        <f t="shared" si="98"/>
        <v/>
      </c>
      <c r="AM143" t="str">
        <f t="shared" si="61"/>
        <v/>
      </c>
      <c r="AN143" t="str">
        <f t="shared" si="62"/>
        <v/>
      </c>
      <c r="AO143" t="str">
        <f t="shared" si="63"/>
        <v/>
      </c>
      <c r="AP143" t="str">
        <f>IF(AN143="","",IF(I143=0,IF(AO143=1,VLOOKUP(F143,Tables!A$1:C$18,2,FALSE),VLOOKUP(F143,Tables!A$1:C$18,3,FALSE)),IF(I143=1, IF(AO143=1,VLOOKUP(F143,Tables!H$1:J$95,2,FALSE),VLOOKUP(F143,Tables!H$1:J$95,3,FALSE)),IF(AO143=1,VLOOKUP(F143,Tables!Q$1:S$137,2,FALSE),VLOOKUP(F143,Tables!Q$1:S$137,3,FALSE)))))</f>
        <v/>
      </c>
      <c r="AQ143" t="str">
        <f t="shared" si="99"/>
        <v/>
      </c>
      <c r="AR143" t="str">
        <f t="shared" si="64"/>
        <v/>
      </c>
      <c r="AS143" t="str">
        <f t="shared" si="65"/>
        <v/>
      </c>
      <c r="AT143" t="str">
        <f t="shared" si="106"/>
        <v/>
      </c>
      <c r="AU143" t="str">
        <f t="shared" si="66"/>
        <v/>
      </c>
      <c r="AV143" t="str">
        <f t="shared" si="67"/>
        <v/>
      </c>
      <c r="AW143" t="str">
        <f t="shared" si="100"/>
        <v/>
      </c>
      <c r="AX143" t="str">
        <f t="shared" si="101"/>
        <v/>
      </c>
      <c r="AY143" t="str">
        <f t="shared" si="102"/>
        <v/>
      </c>
      <c r="BA143" t="str">
        <f t="shared" si="68"/>
        <v/>
      </c>
      <c r="BB143" t="str">
        <f t="shared" si="69"/>
        <v/>
      </c>
      <c r="BC143" t="str">
        <f t="shared" si="70"/>
        <v/>
      </c>
      <c r="BD143" t="str">
        <f t="shared" si="105"/>
        <v/>
      </c>
      <c r="BE143" t="str">
        <f t="shared" si="103"/>
        <v/>
      </c>
      <c r="BF143" t="str">
        <f t="shared" si="104"/>
        <v/>
      </c>
    </row>
    <row r="144" spans="1:58" ht="15.75" x14ac:dyDescent="0.3">
      <c r="A144" t="str">
        <f t="shared" si="71"/>
        <v/>
      </c>
      <c r="B144" t="str">
        <f t="shared" si="72"/>
        <v/>
      </c>
      <c r="C144" t="str">
        <f t="shared" si="73"/>
        <v/>
      </c>
      <c r="D144" t="str">
        <f t="shared" si="74"/>
        <v/>
      </c>
      <c r="E144" t="str">
        <f t="shared" si="75"/>
        <v/>
      </c>
      <c r="F144" t="str">
        <f t="shared" si="76"/>
        <v/>
      </c>
      <c r="G144" t="str">
        <f t="shared" si="77"/>
        <v/>
      </c>
      <c r="H144" t="str">
        <f t="shared" si="56"/>
        <v/>
      </c>
      <c r="I144" t="str">
        <f t="shared" si="57"/>
        <v/>
      </c>
      <c r="J144" t="str">
        <f t="shared" si="58"/>
        <v/>
      </c>
      <c r="K144" t="str">
        <f>IF(A144="","",IF(OR(I144=1,I144="S"),IF(VLOOKUP(J144,Tables!E$1:F$50,2,FALSE)=1,IF(MOD(BE144,2)=1,1,2),IF(MOD(BE144,2)=1,2,1)),IF(MOD(BE144,2)=1,1,2)))</f>
        <v/>
      </c>
      <c r="L144" t="str">
        <f t="shared" si="107"/>
        <v/>
      </c>
      <c r="M144" s="1" t="str">
        <f t="shared" si="59"/>
        <v/>
      </c>
      <c r="N144" s="39"/>
      <c r="O144" s="39"/>
      <c r="P144" s="39"/>
      <c r="Q144" s="4" t="str">
        <f t="shared" si="78"/>
        <v/>
      </c>
      <c r="R144" s="4" t="str">
        <f t="shared" si="79"/>
        <v/>
      </c>
      <c r="S144" s="4" t="str">
        <f t="shared" si="80"/>
        <v/>
      </c>
      <c r="T144" s="4" t="str">
        <f t="shared" si="81"/>
        <v/>
      </c>
      <c r="U144" s="4" t="str">
        <f t="shared" si="82"/>
        <v/>
      </c>
      <c r="V144" s="4" t="str">
        <f t="shared" si="83"/>
        <v/>
      </c>
      <c r="W144" t="str">
        <f t="shared" si="84"/>
        <v/>
      </c>
      <c r="X144" t="str">
        <f t="shared" si="85"/>
        <v/>
      </c>
      <c r="Y144" t="str">
        <f t="shared" si="86"/>
        <v/>
      </c>
      <c r="Z144" t="str">
        <f t="shared" si="87"/>
        <v/>
      </c>
      <c r="AA144" s="4" t="str">
        <f t="shared" si="88"/>
        <v/>
      </c>
      <c r="AB144" s="4" t="str">
        <f t="shared" si="89"/>
        <v/>
      </c>
      <c r="AC144" s="5" t="str">
        <f t="shared" si="90"/>
        <v/>
      </c>
      <c r="AD144" t="str">
        <f t="shared" si="91"/>
        <v/>
      </c>
      <c r="AE144" t="str">
        <f t="shared" si="92"/>
        <v/>
      </c>
      <c r="AF144" s="2" t="str">
        <f t="shared" si="93"/>
        <v/>
      </c>
      <c r="AG144" t="str">
        <f t="shared" si="94"/>
        <v/>
      </c>
      <c r="AH144" t="str">
        <f t="shared" si="95"/>
        <v/>
      </c>
      <c r="AI144" t="str">
        <f t="shared" si="60"/>
        <v/>
      </c>
      <c r="AJ144" s="28" t="str">
        <f t="shared" si="96"/>
        <v/>
      </c>
      <c r="AK144" t="str">
        <f t="shared" si="97"/>
        <v/>
      </c>
      <c r="AL144" t="str">
        <f t="shared" si="98"/>
        <v/>
      </c>
      <c r="AM144" t="str">
        <f t="shared" si="61"/>
        <v/>
      </c>
      <c r="AN144" t="str">
        <f t="shared" si="62"/>
        <v/>
      </c>
      <c r="AO144" t="str">
        <f t="shared" si="63"/>
        <v/>
      </c>
      <c r="AP144" t="str">
        <f>IF(AN144="","",IF(I144=0,IF(AO144=1,VLOOKUP(F144,Tables!A$1:C$18,2,FALSE),VLOOKUP(F144,Tables!A$1:C$18,3,FALSE)),IF(I144=1, IF(AO144=1,VLOOKUP(F144,Tables!H$1:J$95,2,FALSE),VLOOKUP(F144,Tables!H$1:J$95,3,FALSE)),IF(AO144=1,VLOOKUP(F144,Tables!Q$1:S$137,2,FALSE),VLOOKUP(F144,Tables!Q$1:S$137,3,FALSE)))))</f>
        <v/>
      </c>
      <c r="AQ144" t="str">
        <f t="shared" si="99"/>
        <v/>
      </c>
      <c r="AR144" t="str">
        <f t="shared" si="64"/>
        <v/>
      </c>
      <c r="AS144" t="str">
        <f t="shared" si="65"/>
        <v/>
      </c>
      <c r="AT144" t="str">
        <f t="shared" si="106"/>
        <v/>
      </c>
      <c r="AU144" t="str">
        <f t="shared" si="66"/>
        <v/>
      </c>
      <c r="AV144" t="str">
        <f t="shared" si="67"/>
        <v/>
      </c>
      <c r="AW144" t="str">
        <f t="shared" si="100"/>
        <v/>
      </c>
      <c r="AX144" t="str">
        <f t="shared" si="101"/>
        <v/>
      </c>
      <c r="AY144" t="str">
        <f t="shared" si="102"/>
        <v/>
      </c>
      <c r="BA144" t="str">
        <f t="shared" si="68"/>
        <v/>
      </c>
      <c r="BB144" t="str">
        <f t="shared" si="69"/>
        <v/>
      </c>
      <c r="BC144" t="str">
        <f t="shared" si="70"/>
        <v/>
      </c>
      <c r="BD144" t="str">
        <f t="shared" si="105"/>
        <v/>
      </c>
      <c r="BE144" t="str">
        <f t="shared" si="103"/>
        <v/>
      </c>
      <c r="BF144" t="str">
        <f t="shared" si="104"/>
        <v/>
      </c>
    </row>
    <row r="145" spans="1:58" ht="15.75" x14ac:dyDescent="0.3">
      <c r="A145" t="str">
        <f t="shared" si="71"/>
        <v/>
      </c>
      <c r="B145" t="str">
        <f t="shared" si="72"/>
        <v/>
      </c>
      <c r="C145" t="str">
        <f t="shared" si="73"/>
        <v/>
      </c>
      <c r="D145" t="str">
        <f t="shared" si="74"/>
        <v/>
      </c>
      <c r="E145" t="str">
        <f t="shared" si="75"/>
        <v/>
      </c>
      <c r="F145" t="str">
        <f t="shared" si="76"/>
        <v/>
      </c>
      <c r="G145" t="str">
        <f t="shared" si="77"/>
        <v/>
      </c>
      <c r="H145" t="str">
        <f t="shared" si="56"/>
        <v/>
      </c>
      <c r="I145" t="str">
        <f t="shared" si="57"/>
        <v/>
      </c>
      <c r="J145" t="str">
        <f t="shared" si="58"/>
        <v/>
      </c>
      <c r="K145" t="str">
        <f>IF(A145="","",IF(OR(I145=1,I145="S"),IF(VLOOKUP(J145,Tables!E$1:F$50,2,FALSE)=1,IF(MOD(BE145,2)=1,1,2),IF(MOD(BE145,2)=1,2,1)),IF(MOD(BE145,2)=1,1,2)))</f>
        <v/>
      </c>
      <c r="L145" t="str">
        <f t="shared" si="107"/>
        <v/>
      </c>
      <c r="M145" s="1" t="str">
        <f t="shared" si="59"/>
        <v/>
      </c>
      <c r="N145" s="39"/>
      <c r="O145" s="39"/>
      <c r="P145" s="39"/>
      <c r="Q145" s="4" t="str">
        <f t="shared" si="78"/>
        <v/>
      </c>
      <c r="R145" s="4" t="str">
        <f t="shared" si="79"/>
        <v/>
      </c>
      <c r="S145" s="4" t="str">
        <f t="shared" si="80"/>
        <v/>
      </c>
      <c r="T145" s="4" t="str">
        <f t="shared" si="81"/>
        <v/>
      </c>
      <c r="U145" s="4" t="str">
        <f t="shared" si="82"/>
        <v/>
      </c>
      <c r="V145" s="4" t="str">
        <f t="shared" si="83"/>
        <v/>
      </c>
      <c r="W145" t="str">
        <f t="shared" si="84"/>
        <v/>
      </c>
      <c r="X145" t="str">
        <f t="shared" si="85"/>
        <v/>
      </c>
      <c r="Y145" t="str">
        <f t="shared" si="86"/>
        <v/>
      </c>
      <c r="Z145" t="str">
        <f t="shared" si="87"/>
        <v/>
      </c>
      <c r="AA145" s="4" t="str">
        <f t="shared" si="88"/>
        <v/>
      </c>
      <c r="AB145" s="4" t="str">
        <f t="shared" si="89"/>
        <v/>
      </c>
      <c r="AC145" s="5" t="str">
        <f t="shared" si="90"/>
        <v/>
      </c>
      <c r="AD145" t="str">
        <f t="shared" si="91"/>
        <v/>
      </c>
      <c r="AE145" t="str">
        <f t="shared" si="92"/>
        <v/>
      </c>
      <c r="AF145" s="2" t="str">
        <f t="shared" si="93"/>
        <v/>
      </c>
      <c r="AG145" t="str">
        <f t="shared" si="94"/>
        <v/>
      </c>
      <c r="AH145" t="str">
        <f t="shared" si="95"/>
        <v/>
      </c>
      <c r="AI145" t="str">
        <f t="shared" si="60"/>
        <v/>
      </c>
      <c r="AJ145" s="28" t="str">
        <f t="shared" si="96"/>
        <v/>
      </c>
      <c r="AK145" t="str">
        <f t="shared" si="97"/>
        <v/>
      </c>
      <c r="AL145" t="str">
        <f t="shared" si="98"/>
        <v/>
      </c>
      <c r="AM145" t="str">
        <f t="shared" si="61"/>
        <v/>
      </c>
      <c r="AN145" t="str">
        <f t="shared" si="62"/>
        <v/>
      </c>
      <c r="AO145" t="str">
        <f t="shared" si="63"/>
        <v/>
      </c>
      <c r="AP145" t="str">
        <f>IF(AN145="","",IF(I145=0,IF(AO145=1,VLOOKUP(F145,Tables!A$1:C$18,2,FALSE),VLOOKUP(F145,Tables!A$1:C$18,3,FALSE)),IF(I145=1, IF(AO145=1,VLOOKUP(F145,Tables!H$1:J$95,2,FALSE),VLOOKUP(F145,Tables!H$1:J$95,3,FALSE)),IF(AO145=1,VLOOKUP(F145,Tables!Q$1:S$137,2,FALSE),VLOOKUP(F145,Tables!Q$1:S$137,3,FALSE)))))</f>
        <v/>
      </c>
      <c r="AQ145" t="str">
        <f t="shared" si="99"/>
        <v/>
      </c>
      <c r="AR145" t="str">
        <f t="shared" si="64"/>
        <v/>
      </c>
      <c r="AS145" t="str">
        <f t="shared" si="65"/>
        <v/>
      </c>
      <c r="AT145" t="str">
        <f t="shared" si="106"/>
        <v/>
      </c>
      <c r="AU145" t="str">
        <f t="shared" si="66"/>
        <v/>
      </c>
      <c r="AV145" t="str">
        <f t="shared" si="67"/>
        <v/>
      </c>
      <c r="AW145" t="str">
        <f t="shared" si="100"/>
        <v/>
      </c>
      <c r="AX145" t="str">
        <f t="shared" si="101"/>
        <v/>
      </c>
      <c r="AY145" t="str">
        <f t="shared" si="102"/>
        <v/>
      </c>
      <c r="BA145" t="str">
        <f t="shared" si="68"/>
        <v/>
      </c>
      <c r="BB145" t="str">
        <f t="shared" si="69"/>
        <v/>
      </c>
      <c r="BC145" t="str">
        <f t="shared" si="70"/>
        <v/>
      </c>
      <c r="BD145" t="str">
        <f t="shared" si="105"/>
        <v/>
      </c>
      <c r="BE145" t="str">
        <f t="shared" si="103"/>
        <v/>
      </c>
      <c r="BF145" t="str">
        <f t="shared" si="104"/>
        <v/>
      </c>
    </row>
    <row r="146" spans="1:58" ht="15.75" x14ac:dyDescent="0.3">
      <c r="A146" t="str">
        <f t="shared" si="71"/>
        <v/>
      </c>
      <c r="B146" t="str">
        <f t="shared" si="72"/>
        <v/>
      </c>
      <c r="C146" t="str">
        <f t="shared" si="73"/>
        <v/>
      </c>
      <c r="D146" t="str">
        <f t="shared" si="74"/>
        <v/>
      </c>
      <c r="E146" t="str">
        <f t="shared" si="75"/>
        <v/>
      </c>
      <c r="F146" t="str">
        <f t="shared" si="76"/>
        <v/>
      </c>
      <c r="G146" t="str">
        <f t="shared" si="77"/>
        <v/>
      </c>
      <c r="H146" t="str">
        <f t="shared" ref="H146:H209" si="108">IF(A146="","",IF(OR(B$14=1,B$14="S",AND(B$14&lt;&gt;"V",(B146+C146+1)&lt;B$13)),1,0))</f>
        <v/>
      </c>
      <c r="I146" t="str">
        <f t="shared" ref="I146:I209" si="109">IF(A146="","",IF(AND(D146=$I$14,E146=$I$14,H146=1),1,IF(AND(B$14="S",(B146+C146+1)=B$13),"S",0)))</f>
        <v/>
      </c>
      <c r="J146" t="str">
        <f t="shared" ref="J146:J209" si="110">IF(OR(I146=1,I146="S"),IF(F146="0-0",1,J145+1),"")</f>
        <v/>
      </c>
      <c r="K146" t="str">
        <f>IF(A146="","",IF(OR(I146=1,I146="S"),IF(VLOOKUP(J146,Tables!E$1:F$50,2,FALSE)=1,IF(MOD(BE146,2)=1,1,2),IF(MOD(BE146,2)=1,2,1)),IF(MOD(BE146,2)=1,1,2)))</f>
        <v/>
      </c>
      <c r="L146" t="str">
        <f t="shared" si="107"/>
        <v/>
      </c>
      <c r="M146" s="1" t="str">
        <f t="shared" ref="M146:M209" si="111">IF(A146="","",IF(K146=1,I$1,I$2))</f>
        <v/>
      </c>
      <c r="N146" s="39"/>
      <c r="O146" s="39"/>
      <c r="P146" s="39"/>
      <c r="Q146" s="4" t="str">
        <f t="shared" si="78"/>
        <v/>
      </c>
      <c r="R146" s="4" t="str">
        <f t="shared" si="79"/>
        <v/>
      </c>
      <c r="S146" s="4" t="str">
        <f t="shared" si="80"/>
        <v/>
      </c>
      <c r="T146" s="4" t="str">
        <f t="shared" si="81"/>
        <v/>
      </c>
      <c r="U146" s="4" t="str">
        <f t="shared" si="82"/>
        <v/>
      </c>
      <c r="V146" s="4" t="str">
        <f t="shared" si="83"/>
        <v/>
      </c>
      <c r="W146" t="str">
        <f t="shared" si="84"/>
        <v/>
      </c>
      <c r="X146" t="str">
        <f t="shared" si="85"/>
        <v/>
      </c>
      <c r="Y146" t="str">
        <f t="shared" si="86"/>
        <v/>
      </c>
      <c r="Z146" t="str">
        <f t="shared" si="87"/>
        <v/>
      </c>
      <c r="AA146" s="4" t="str">
        <f t="shared" si="88"/>
        <v/>
      </c>
      <c r="AB146" s="4" t="str">
        <f t="shared" si="89"/>
        <v/>
      </c>
      <c r="AC146" s="5" t="str">
        <f t="shared" si="90"/>
        <v/>
      </c>
      <c r="AD146" t="str">
        <f t="shared" si="91"/>
        <v/>
      </c>
      <c r="AE146" t="str">
        <f t="shared" si="92"/>
        <v/>
      </c>
      <c r="AF146" s="2" t="str">
        <f t="shared" si="93"/>
        <v/>
      </c>
      <c r="AG146" t="str">
        <f t="shared" si="94"/>
        <v/>
      </c>
      <c r="AH146" t="str">
        <f t="shared" si="95"/>
        <v/>
      </c>
      <c r="AI146" t="str">
        <f t="shared" ref="AI146:AI209" si="112">IF(N146="","",IF(AND(W146=0,X146=0),TRUE,FALSE))</f>
        <v/>
      </c>
      <c r="AJ146" s="28" t="str">
        <f t="shared" si="96"/>
        <v/>
      </c>
      <c r="AK146" t="str">
        <f t="shared" si="97"/>
        <v/>
      </c>
      <c r="AL146" t="str">
        <f t="shared" si="98"/>
        <v/>
      </c>
      <c r="AM146" t="str">
        <f t="shared" ref="AM146:AM209" si="113">IF(N146="","",LEN(AL146))</f>
        <v/>
      </c>
      <c r="AN146" t="str">
        <f t="shared" ref="AN146:AN209" si="114">IF(OR(N146="P",N146="R"),L146,IF(OR(N146="Q",N146="S"),K146,IF(AND(AC146="",OR(AD146=FALSE,AD146=""),OR(AE146=FALSE,AE146=""),OR(AI146=FALSE,AI146="")),"",IF(OR(AD146=TRUE,AE146=TRUE,AND((MOD(AM146,2)=0),AF146=TRUE),AND((MOD(AM146,2)=1),OR(AG146=TRUE,AH146=TRUE))),K146,L146))))</f>
        <v/>
      </c>
      <c r="AO146" t="str">
        <f t="shared" ref="AO146:AO209" si="115">IF(AN146="","",IF(AN146=K146,1,0))</f>
        <v/>
      </c>
      <c r="AP146" t="str">
        <f>IF(AN146="","",IF(I146=0,IF(AO146=1,VLOOKUP(F146,Tables!A$1:C$18,2,FALSE),VLOOKUP(F146,Tables!A$1:C$18,3,FALSE)),IF(I146=1, IF(AO146=1,VLOOKUP(F146,Tables!H$1:J$95,2,FALSE),VLOOKUP(F146,Tables!H$1:J$95,3,FALSE)),IF(AO146=1,VLOOKUP(F146,Tables!Q$1:S$137,2,FALSE),VLOOKUP(F146,Tables!Q$1:S$137,3,FALSE)))))</f>
        <v/>
      </c>
      <c r="AQ146" t="str">
        <f t="shared" si="99"/>
        <v/>
      </c>
      <c r="AR146" t="str">
        <f t="shared" ref="AR146:AR209" si="116">IF(AN146="","",IF(AQ146=1,D146+1,D146))</f>
        <v/>
      </c>
      <c r="AS146" t="str">
        <f t="shared" ref="AS146:AS209" si="117">IF(AN146="","",IF(AQ146=2,E146+1,E146))</f>
        <v/>
      </c>
      <c r="AT146" t="str">
        <f t="shared" si="106"/>
        <v/>
      </c>
      <c r="AU146" t="str">
        <f t="shared" ref="AU146:AU209" si="118">IF(AN146="","",IF(AT146=1,B146+1,B146))</f>
        <v/>
      </c>
      <c r="AV146" t="str">
        <f t="shared" ref="AV146:AV209" si="119">IF(AN146="","",IF(AT146=2,C146+1,C146))</f>
        <v/>
      </c>
      <c r="AW146" t="str">
        <f t="shared" si="100"/>
        <v/>
      </c>
      <c r="AX146" t="str">
        <f t="shared" si="101"/>
        <v/>
      </c>
      <c r="AY146" t="str">
        <f t="shared" si="102"/>
        <v/>
      </c>
      <c r="BA146" t="str">
        <f t="shared" ref="BA146:BA209" si="120">IF(AA146="","",SUM(B146,C146,1))</f>
        <v/>
      </c>
      <c r="BB146" t="str">
        <f t="shared" ref="BB146:BB209" si="121">IF(AA146="","","SET "&amp;BA146&amp;": "&amp;D146&amp;"-"&amp;E146&amp;", "&amp;F146)</f>
        <v/>
      </c>
      <c r="BC146" t="str">
        <f t="shared" ref="BC146:BC209" si="122">IF(AA146="","",IF(AT146&gt;0,(AU146+AV146),IF(AND(NOT(D147=""),D148=""),AU146+AV146+1,"")))</f>
        <v/>
      </c>
      <c r="BD146" t="str">
        <f t="shared" si="105"/>
        <v/>
      </c>
      <c r="BE146" t="str">
        <f t="shared" si="103"/>
        <v/>
      </c>
      <c r="BF146" t="str">
        <f t="shared" si="104"/>
        <v/>
      </c>
    </row>
    <row r="147" spans="1:58" ht="15.75" x14ac:dyDescent="0.3">
      <c r="A147" t="str">
        <f t="shared" ref="A147:A210" si="123">IF(AN146="","",A146+1)</f>
        <v/>
      </c>
      <c r="B147" t="str">
        <f t="shared" ref="B147:B210" si="124">IF(A147="","",AU146)</f>
        <v/>
      </c>
      <c r="C147" t="str">
        <f t="shared" ref="C147:C210" si="125">IF(A147="","",AV146)</f>
        <v/>
      </c>
      <c r="D147" t="str">
        <f t="shared" ref="D147:D210" si="126">IF(A147="","",IF(AT146=0,AR146,0))</f>
        <v/>
      </c>
      <c r="E147" t="str">
        <f t="shared" ref="E147:E210" si="127">IF(A147="","",IF(AT146=0,AS146,0))</f>
        <v/>
      </c>
      <c r="F147" t="str">
        <f t="shared" ref="F147:F210" si="128">IF(A147="","",IF(AW146=1,AX146,IF(AP146="GM","0-0",AP146)))</f>
        <v/>
      </c>
      <c r="G147" t="str">
        <f t="shared" ref="G147:G210" si="129">IF(BE147="","",BE147&amp;" ("&amp;BF147&amp;")")</f>
        <v/>
      </c>
      <c r="H147" t="str">
        <f t="shared" si="108"/>
        <v/>
      </c>
      <c r="I147" t="str">
        <f t="shared" si="109"/>
        <v/>
      </c>
      <c r="J147" t="str">
        <f t="shared" si="110"/>
        <v/>
      </c>
      <c r="K147" t="str">
        <f>IF(A147="","",IF(OR(I147=1,I147="S"),IF(VLOOKUP(J147,Tables!E$1:F$50,2,FALSE)=1,IF(MOD(BE147,2)=1,1,2),IF(MOD(BE147,2)=1,2,1)),IF(MOD(BE147,2)=1,1,2)))</f>
        <v/>
      </c>
      <c r="L147" t="str">
        <f t="shared" si="107"/>
        <v/>
      </c>
      <c r="M147" s="1" t="str">
        <f t="shared" si="111"/>
        <v/>
      </c>
      <c r="N147" s="39"/>
      <c r="O147" s="39"/>
      <c r="P147" s="39"/>
      <c r="Q147" s="4" t="str">
        <f t="shared" ref="Q147:Q210" si="130">IF(N147="","",SUBSTITUTE(N147, "c", ""))</f>
        <v/>
      </c>
      <c r="R147" s="4" t="str">
        <f t="shared" ref="R147:R210" si="131">SUBSTITUTE(O147, "c", "")</f>
        <v/>
      </c>
      <c r="S147" s="4" t="str">
        <f t="shared" ref="S147:S210" si="132">IF(N147="","",IF(MID(Q147,2,1)="+",1,0))</f>
        <v/>
      </c>
      <c r="T147" s="4" t="str">
        <f t="shared" ref="T147:T210" si="133">IF(O147="","",IF(MID(R147,2,1)="+",1,0))</f>
        <v/>
      </c>
      <c r="U147" s="4" t="str">
        <f t="shared" ref="U147:U210" si="134">IF(N147="","",IF(S147=1,SUBSTITUTE(Q147, "+", "",1),Q147))</f>
        <v/>
      </c>
      <c r="V147" s="4" t="str">
        <f t="shared" ref="V147:V210" si="135">IF(T147=1,SUBSTITUTE(R147, "+", "",1),R147)</f>
        <v/>
      </c>
      <c r="W147" t="str">
        <f t="shared" ref="W147:W210" si="136">IF(N147="","",IF(LEN(N147)=1,0,IF(ISERROR(FIND(MID(U147,2,1),"wdnxge!VPQRS"))=TRUE,1,0)))</f>
        <v/>
      </c>
      <c r="X147" t="str">
        <f t="shared" ref="X147:X210" si="137">IF(O147="","",IF(ISERROR(FIND(MID(V147,2,1),"wdnxge!VPQRS"))=TRUE,1,0))</f>
        <v/>
      </c>
      <c r="Y147" t="str">
        <f t="shared" ref="Y147:Y210" si="138">IF(N147="","",IF(W147=0,0,IF(LEN(U147)&gt;2,1,0)))</f>
        <v/>
      </c>
      <c r="Z147" t="str">
        <f t="shared" ref="Z147:Z210" si="139">IF(N147="","",IF(X147=0,0,IF(LEN(V147)&gt;2,1,0)))</f>
        <v/>
      </c>
      <c r="AA147" s="4" t="str">
        <f t="shared" ref="AA147:AA210" si="140">IF(N147="","",IF(Y147=0,Q147,LEFT(U147,1)))</f>
        <v/>
      </c>
      <c r="AB147" s="4" t="str">
        <f t="shared" ref="AB147:AB210" si="141">IF(N147="","",IF(Z147=0,V147,LEFT(V147,1)))</f>
        <v/>
      </c>
      <c r="AC147" s="5" t="str">
        <f t="shared" ref="AC147:AC210" si="142">IF(N147="","",IF(Y147=1,RIGHT(U147,(LEN(U147)-1)),IF(Z147=1,RIGHT(V147,(LEN(V147)-1)),"")))</f>
        <v/>
      </c>
      <c r="AD147" t="str">
        <f t="shared" ref="AD147:AD210" si="143">IF(AA147="","",OR(IF(ISERR(FIND("*",AA147)),FALSE,TRUE), IF(ISERR(FIND("*",AB147)),FALSE,TRUE)))</f>
        <v/>
      </c>
      <c r="AE147" t="str">
        <f t="shared" ref="AE147:AE210" si="144">IF(AA147="","",OR(IF(ISERR(FIND("#",AA147)),FALSE,TRUE), IF(ISERR(FIND("#",AB147)),FALSE,TRUE)))</f>
        <v/>
      </c>
      <c r="AF147" s="2" t="str">
        <f t="shared" ref="AF147:AF210" si="145">IF(AA147="","",IF(ISERR(FIND("*",AC147)),FALSE,TRUE))</f>
        <v/>
      </c>
      <c r="AG147" t="str">
        <f t="shared" ref="AG147:AG210" si="146">IF(AA147="","",IF(ISERR(FIND("#",AC147)),FALSE,TRUE))</f>
        <v/>
      </c>
      <c r="AH147" t="str">
        <f t="shared" ref="AH147:AH210" si="147">IF(AA147="","",IF(ISERR(FIND("@",AC147)),FALSE,TRUE))</f>
        <v/>
      </c>
      <c r="AI147" t="str">
        <f t="shared" si="112"/>
        <v/>
      </c>
      <c r="AJ147" s="28" t="str">
        <f t="shared" ref="AJ147:AJ210" si="148">SUBSTITUTE(SUBSTITUTE(SUBSTITUTE(SUBSTITUTE(SUBSTITUTE(SUBSTITUTE(SUBSTITUTE(SUBSTITUTE(AC147, "-", ""), "=", ""), "@", ""), "#", ""), "*", ""), ";", ""), "+", ""), "^", "")</f>
        <v/>
      </c>
      <c r="AK147" t="str">
        <f t="shared" ref="AK147:AK210" si="149">SUBSTITUTE(SUBSTITUTE(SUBSTITUTE(SUBSTITUTE(SUBSTITUTE(SUBSTITUTE(AJ147, "d", ""), "w", ""), "x", ""), "e", ""), "n", ""), "!", "")</f>
        <v/>
      </c>
      <c r="AL147" t="str">
        <f t="shared" ref="AL147:AL210" si="150">SUBSTITUTE(SUBSTITUTE(SUBSTITUTE(SUBSTITUTE(SUBSTITUTE(SUBSTITUTE(AK147, "1", ""), "2", ""), "3", ""), "7", ""), "8", ""), "9", "")</f>
        <v/>
      </c>
      <c r="AM147" t="str">
        <f t="shared" si="113"/>
        <v/>
      </c>
      <c r="AN147" t="str">
        <f t="shared" si="114"/>
        <v/>
      </c>
      <c r="AO147" t="str">
        <f t="shared" si="115"/>
        <v/>
      </c>
      <c r="AP147" t="str">
        <f>IF(AN147="","",IF(I147=0,IF(AO147=1,VLOOKUP(F147,Tables!A$1:C$18,2,FALSE),VLOOKUP(F147,Tables!A$1:C$18,3,FALSE)),IF(I147=1, IF(AO147=1,VLOOKUP(F147,Tables!H$1:J$95,2,FALSE),VLOOKUP(F147,Tables!H$1:J$95,3,FALSE)),IF(AO147=1,VLOOKUP(F147,Tables!Q$1:S$137,2,FALSE),VLOOKUP(F147,Tables!Q$1:S$137,3,FALSE)))))</f>
        <v/>
      </c>
      <c r="AQ147" t="str">
        <f t="shared" ref="AQ147:AQ210" si="151">IF(AN147="","",IF(AP147="GM",AN147,0))</f>
        <v/>
      </c>
      <c r="AR147" t="str">
        <f t="shared" si="116"/>
        <v/>
      </c>
      <c r="AS147" t="str">
        <f t="shared" si="117"/>
        <v/>
      </c>
      <c r="AT147" t="str">
        <f t="shared" si="106"/>
        <v/>
      </c>
      <c r="AU147" t="str">
        <f t="shared" si="118"/>
        <v/>
      </c>
      <c r="AV147" t="str">
        <f t="shared" si="119"/>
        <v/>
      </c>
      <c r="AW147" t="str">
        <f t="shared" ref="AW147:AW210" si="152">IF(J147="","",IF(AND(OR(I147=1,I147="S"),MOD(J147,2)=1,NOT(AP147="GM")),1,""))</f>
        <v/>
      </c>
      <c r="AX147" t="str">
        <f t="shared" ref="AX147:AX210" si="153">IF(AW147=1,CONCATENATE(RIGHT(AP147,(LEN(AP147)-FIND("-",AP147))),"-",LEFT(AP147,FIND("-",AP147)-1)),"")</f>
        <v/>
      </c>
      <c r="AY147" t="str">
        <f t="shared" ref="AY147:AY210" si="154">IF(AA147="","",IF(OR(RIGHT(AC147,1)="@",RIGHT(AC147,1)="#"),AM147,IF(AI147=TRUE,0,AM147+1)))</f>
        <v/>
      </c>
      <c r="BA147" t="str">
        <f t="shared" si="120"/>
        <v/>
      </c>
      <c r="BB147" t="str">
        <f t="shared" si="121"/>
        <v/>
      </c>
      <c r="BC147" t="str">
        <f t="shared" si="122"/>
        <v/>
      </c>
      <c r="BD147" t="str">
        <f t="shared" si="105"/>
        <v/>
      </c>
      <c r="BE147" t="str">
        <f t="shared" ref="BE147:BE210" si="155">IF(A147="","",IF(AP146="GM",BE146+1,BE146))</f>
        <v/>
      </c>
      <c r="BF147" t="str">
        <f t="shared" ref="BF147:BF210" si="156">IF(A147="","",IF(AQ146=0,BF146+1,1))</f>
        <v/>
      </c>
    </row>
    <row r="148" spans="1:58" ht="15.75" x14ac:dyDescent="0.3">
      <c r="A148" t="str">
        <f t="shared" si="123"/>
        <v/>
      </c>
      <c r="B148" t="str">
        <f t="shared" si="124"/>
        <v/>
      </c>
      <c r="C148" t="str">
        <f t="shared" si="125"/>
        <v/>
      </c>
      <c r="D148" t="str">
        <f t="shared" si="126"/>
        <v/>
      </c>
      <c r="E148" t="str">
        <f t="shared" si="127"/>
        <v/>
      </c>
      <c r="F148" t="str">
        <f t="shared" si="128"/>
        <v/>
      </c>
      <c r="G148" t="str">
        <f t="shared" si="129"/>
        <v/>
      </c>
      <c r="H148" t="str">
        <f t="shared" si="108"/>
        <v/>
      </c>
      <c r="I148" t="str">
        <f t="shared" si="109"/>
        <v/>
      </c>
      <c r="J148" t="str">
        <f t="shared" si="110"/>
        <v/>
      </c>
      <c r="K148" t="str">
        <f>IF(A148="","",IF(OR(I148=1,I148="S"),IF(VLOOKUP(J148,Tables!E$1:F$50,2,FALSE)=1,IF(MOD(BE148,2)=1,1,2),IF(MOD(BE148,2)=1,2,1)),IF(MOD(BE148,2)=1,1,2)))</f>
        <v/>
      </c>
      <c r="L148" t="str">
        <f t="shared" si="107"/>
        <v/>
      </c>
      <c r="M148" s="1" t="str">
        <f t="shared" si="111"/>
        <v/>
      </c>
      <c r="N148" s="39"/>
      <c r="O148" s="39"/>
      <c r="P148" s="39"/>
      <c r="Q148" s="4" t="str">
        <f t="shared" si="130"/>
        <v/>
      </c>
      <c r="R148" s="4" t="str">
        <f t="shared" si="131"/>
        <v/>
      </c>
      <c r="S148" s="4" t="str">
        <f t="shared" si="132"/>
        <v/>
      </c>
      <c r="T148" s="4" t="str">
        <f t="shared" si="133"/>
        <v/>
      </c>
      <c r="U148" s="4" t="str">
        <f t="shared" si="134"/>
        <v/>
      </c>
      <c r="V148" s="4" t="str">
        <f t="shared" si="135"/>
        <v/>
      </c>
      <c r="W148" t="str">
        <f t="shared" si="136"/>
        <v/>
      </c>
      <c r="X148" t="str">
        <f t="shared" si="137"/>
        <v/>
      </c>
      <c r="Y148" t="str">
        <f t="shared" si="138"/>
        <v/>
      </c>
      <c r="Z148" t="str">
        <f t="shared" si="139"/>
        <v/>
      </c>
      <c r="AA148" s="4" t="str">
        <f t="shared" si="140"/>
        <v/>
      </c>
      <c r="AB148" s="4" t="str">
        <f t="shared" si="141"/>
        <v/>
      </c>
      <c r="AC148" s="5" t="str">
        <f t="shared" si="142"/>
        <v/>
      </c>
      <c r="AD148" t="str">
        <f t="shared" si="143"/>
        <v/>
      </c>
      <c r="AE148" t="str">
        <f t="shared" si="144"/>
        <v/>
      </c>
      <c r="AF148" s="2" t="str">
        <f t="shared" si="145"/>
        <v/>
      </c>
      <c r="AG148" t="str">
        <f t="shared" si="146"/>
        <v/>
      </c>
      <c r="AH148" t="str">
        <f t="shared" si="147"/>
        <v/>
      </c>
      <c r="AI148" t="str">
        <f t="shared" si="112"/>
        <v/>
      </c>
      <c r="AJ148" s="28" t="str">
        <f t="shared" si="148"/>
        <v/>
      </c>
      <c r="AK148" t="str">
        <f t="shared" si="149"/>
        <v/>
      </c>
      <c r="AL148" t="str">
        <f t="shared" si="150"/>
        <v/>
      </c>
      <c r="AM148" t="str">
        <f t="shared" si="113"/>
        <v/>
      </c>
      <c r="AN148" t="str">
        <f t="shared" si="114"/>
        <v/>
      </c>
      <c r="AO148" t="str">
        <f t="shared" si="115"/>
        <v/>
      </c>
      <c r="AP148" t="str">
        <f>IF(AN148="","",IF(I148=0,IF(AO148=1,VLOOKUP(F148,Tables!A$1:C$18,2,FALSE),VLOOKUP(F148,Tables!A$1:C$18,3,FALSE)),IF(I148=1, IF(AO148=1,VLOOKUP(F148,Tables!H$1:J$95,2,FALSE),VLOOKUP(F148,Tables!H$1:J$95,3,FALSE)),IF(AO148=1,VLOOKUP(F148,Tables!Q$1:S$137,2,FALSE),VLOOKUP(F148,Tables!Q$1:S$137,3,FALSE)))))</f>
        <v/>
      </c>
      <c r="AQ148" t="str">
        <f t="shared" si="151"/>
        <v/>
      </c>
      <c r="AR148" t="str">
        <f t="shared" si="116"/>
        <v/>
      </c>
      <c r="AS148" t="str">
        <f t="shared" si="117"/>
        <v/>
      </c>
      <c r="AT148" t="str">
        <f t="shared" si="106"/>
        <v/>
      </c>
      <c r="AU148" t="str">
        <f t="shared" si="118"/>
        <v/>
      </c>
      <c r="AV148" t="str">
        <f t="shared" si="119"/>
        <v/>
      </c>
      <c r="AW148" t="str">
        <f t="shared" si="152"/>
        <v/>
      </c>
      <c r="AX148" t="str">
        <f t="shared" si="153"/>
        <v/>
      </c>
      <c r="AY148" t="str">
        <f t="shared" si="154"/>
        <v/>
      </c>
      <c r="BA148" t="str">
        <f t="shared" si="120"/>
        <v/>
      </c>
      <c r="BB148" t="str">
        <f t="shared" si="121"/>
        <v/>
      </c>
      <c r="BC148" t="str">
        <f t="shared" si="122"/>
        <v/>
      </c>
      <c r="BD148" t="str">
        <f t="shared" si="105"/>
        <v/>
      </c>
      <c r="BE148" t="str">
        <f t="shared" si="155"/>
        <v/>
      </c>
      <c r="BF148" t="str">
        <f t="shared" si="156"/>
        <v/>
      </c>
    </row>
    <row r="149" spans="1:58" ht="15.75" x14ac:dyDescent="0.3">
      <c r="A149" t="str">
        <f t="shared" si="123"/>
        <v/>
      </c>
      <c r="B149" t="str">
        <f t="shared" si="124"/>
        <v/>
      </c>
      <c r="C149" t="str">
        <f t="shared" si="125"/>
        <v/>
      </c>
      <c r="D149" t="str">
        <f t="shared" si="126"/>
        <v/>
      </c>
      <c r="E149" t="str">
        <f t="shared" si="127"/>
        <v/>
      </c>
      <c r="F149" t="str">
        <f t="shared" si="128"/>
        <v/>
      </c>
      <c r="G149" t="str">
        <f t="shared" si="129"/>
        <v/>
      </c>
      <c r="H149" t="str">
        <f t="shared" si="108"/>
        <v/>
      </c>
      <c r="I149" t="str">
        <f t="shared" si="109"/>
        <v/>
      </c>
      <c r="J149" t="str">
        <f t="shared" si="110"/>
        <v/>
      </c>
      <c r="K149" t="str">
        <f>IF(A149="","",IF(OR(I149=1,I149="S"),IF(VLOOKUP(J149,Tables!E$1:F$50,2,FALSE)=1,IF(MOD(BE149,2)=1,1,2),IF(MOD(BE149,2)=1,2,1)),IF(MOD(BE149,2)=1,1,2)))</f>
        <v/>
      </c>
      <c r="L149" t="str">
        <f t="shared" si="107"/>
        <v/>
      </c>
      <c r="M149" s="1" t="str">
        <f t="shared" si="111"/>
        <v/>
      </c>
      <c r="N149" s="39"/>
      <c r="O149" s="39"/>
      <c r="P149" s="39"/>
      <c r="Q149" s="4" t="str">
        <f t="shared" si="130"/>
        <v/>
      </c>
      <c r="R149" s="4" t="str">
        <f t="shared" si="131"/>
        <v/>
      </c>
      <c r="S149" s="4" t="str">
        <f t="shared" si="132"/>
        <v/>
      </c>
      <c r="T149" s="4" t="str">
        <f t="shared" si="133"/>
        <v/>
      </c>
      <c r="U149" s="4" t="str">
        <f t="shared" si="134"/>
        <v/>
      </c>
      <c r="V149" s="4" t="str">
        <f t="shared" si="135"/>
        <v/>
      </c>
      <c r="W149" t="str">
        <f t="shared" si="136"/>
        <v/>
      </c>
      <c r="X149" t="str">
        <f t="shared" si="137"/>
        <v/>
      </c>
      <c r="Y149" t="str">
        <f t="shared" si="138"/>
        <v/>
      </c>
      <c r="Z149" t="str">
        <f t="shared" si="139"/>
        <v/>
      </c>
      <c r="AA149" s="4" t="str">
        <f t="shared" si="140"/>
        <v/>
      </c>
      <c r="AB149" s="4" t="str">
        <f t="shared" si="141"/>
        <v/>
      </c>
      <c r="AC149" s="5" t="str">
        <f t="shared" si="142"/>
        <v/>
      </c>
      <c r="AD149" t="str">
        <f t="shared" si="143"/>
        <v/>
      </c>
      <c r="AE149" t="str">
        <f t="shared" si="144"/>
        <v/>
      </c>
      <c r="AF149" s="2" t="str">
        <f t="shared" si="145"/>
        <v/>
      </c>
      <c r="AG149" t="str">
        <f t="shared" si="146"/>
        <v/>
      </c>
      <c r="AH149" t="str">
        <f t="shared" si="147"/>
        <v/>
      </c>
      <c r="AI149" t="str">
        <f t="shared" si="112"/>
        <v/>
      </c>
      <c r="AJ149" s="28" t="str">
        <f t="shared" si="148"/>
        <v/>
      </c>
      <c r="AK149" t="str">
        <f t="shared" si="149"/>
        <v/>
      </c>
      <c r="AL149" t="str">
        <f t="shared" si="150"/>
        <v/>
      </c>
      <c r="AM149" t="str">
        <f t="shared" si="113"/>
        <v/>
      </c>
      <c r="AN149" t="str">
        <f t="shared" si="114"/>
        <v/>
      </c>
      <c r="AO149" t="str">
        <f t="shared" si="115"/>
        <v/>
      </c>
      <c r="AP149" t="str">
        <f>IF(AN149="","",IF(I149=0,IF(AO149=1,VLOOKUP(F149,Tables!A$1:C$18,2,FALSE),VLOOKUP(F149,Tables!A$1:C$18,3,FALSE)),IF(I149=1, IF(AO149=1,VLOOKUP(F149,Tables!H$1:J$95,2,FALSE),VLOOKUP(F149,Tables!H$1:J$95,3,FALSE)),IF(AO149=1,VLOOKUP(F149,Tables!Q$1:S$137,2,FALSE),VLOOKUP(F149,Tables!Q$1:S$137,3,FALSE)))))</f>
        <v/>
      </c>
      <c r="AQ149" t="str">
        <f t="shared" si="151"/>
        <v/>
      </c>
      <c r="AR149" t="str">
        <f t="shared" si="116"/>
        <v/>
      </c>
      <c r="AS149" t="str">
        <f t="shared" si="117"/>
        <v/>
      </c>
      <c r="AT149" t="str">
        <f t="shared" si="106"/>
        <v/>
      </c>
      <c r="AU149" t="str">
        <f t="shared" si="118"/>
        <v/>
      </c>
      <c r="AV149" t="str">
        <f t="shared" si="119"/>
        <v/>
      </c>
      <c r="AW149" t="str">
        <f t="shared" si="152"/>
        <v/>
      </c>
      <c r="AX149" t="str">
        <f t="shared" si="153"/>
        <v/>
      </c>
      <c r="AY149" t="str">
        <f t="shared" si="154"/>
        <v/>
      </c>
      <c r="BA149" t="str">
        <f t="shared" si="120"/>
        <v/>
      </c>
      <c r="BB149" t="str">
        <f t="shared" si="121"/>
        <v/>
      </c>
      <c r="BC149" t="str">
        <f t="shared" si="122"/>
        <v/>
      </c>
      <c r="BD149" t="str">
        <f t="shared" si="105"/>
        <v/>
      </c>
      <c r="BE149" t="str">
        <f t="shared" si="155"/>
        <v/>
      </c>
      <c r="BF149" t="str">
        <f t="shared" si="156"/>
        <v/>
      </c>
    </row>
    <row r="150" spans="1:58" ht="15.75" x14ac:dyDescent="0.3">
      <c r="A150" t="str">
        <f t="shared" si="123"/>
        <v/>
      </c>
      <c r="B150" t="str">
        <f t="shared" si="124"/>
        <v/>
      </c>
      <c r="C150" t="str">
        <f t="shared" si="125"/>
        <v/>
      </c>
      <c r="D150" t="str">
        <f t="shared" si="126"/>
        <v/>
      </c>
      <c r="E150" t="str">
        <f t="shared" si="127"/>
        <v/>
      </c>
      <c r="F150" t="str">
        <f t="shared" si="128"/>
        <v/>
      </c>
      <c r="G150" t="str">
        <f t="shared" si="129"/>
        <v/>
      </c>
      <c r="H150" t="str">
        <f t="shared" si="108"/>
        <v/>
      </c>
      <c r="I150" t="str">
        <f t="shared" si="109"/>
        <v/>
      </c>
      <c r="J150" t="str">
        <f t="shared" si="110"/>
        <v/>
      </c>
      <c r="K150" t="str">
        <f>IF(A150="","",IF(OR(I150=1,I150="S"),IF(VLOOKUP(J150,Tables!E$1:F$50,2,FALSE)=1,IF(MOD(BE150,2)=1,1,2),IF(MOD(BE150,2)=1,2,1)),IF(MOD(BE150,2)=1,1,2)))</f>
        <v/>
      </c>
      <c r="L150" t="str">
        <f t="shared" si="107"/>
        <v/>
      </c>
      <c r="M150" s="1" t="str">
        <f t="shared" si="111"/>
        <v/>
      </c>
      <c r="N150" s="39"/>
      <c r="O150" s="39"/>
      <c r="P150" s="39"/>
      <c r="Q150" s="4" t="str">
        <f t="shared" si="130"/>
        <v/>
      </c>
      <c r="R150" s="4" t="str">
        <f t="shared" si="131"/>
        <v/>
      </c>
      <c r="S150" s="4" t="str">
        <f t="shared" si="132"/>
        <v/>
      </c>
      <c r="T150" s="4" t="str">
        <f t="shared" si="133"/>
        <v/>
      </c>
      <c r="U150" s="4" t="str">
        <f t="shared" si="134"/>
        <v/>
      </c>
      <c r="V150" s="4" t="str">
        <f t="shared" si="135"/>
        <v/>
      </c>
      <c r="W150" t="str">
        <f t="shared" si="136"/>
        <v/>
      </c>
      <c r="X150" t="str">
        <f t="shared" si="137"/>
        <v/>
      </c>
      <c r="Y150" t="str">
        <f t="shared" si="138"/>
        <v/>
      </c>
      <c r="Z150" t="str">
        <f t="shared" si="139"/>
        <v/>
      </c>
      <c r="AA150" s="4" t="str">
        <f t="shared" si="140"/>
        <v/>
      </c>
      <c r="AB150" s="4" t="str">
        <f t="shared" si="141"/>
        <v/>
      </c>
      <c r="AC150" s="5" t="str">
        <f t="shared" si="142"/>
        <v/>
      </c>
      <c r="AD150" t="str">
        <f t="shared" si="143"/>
        <v/>
      </c>
      <c r="AE150" t="str">
        <f t="shared" si="144"/>
        <v/>
      </c>
      <c r="AF150" s="2" t="str">
        <f t="shared" si="145"/>
        <v/>
      </c>
      <c r="AG150" t="str">
        <f t="shared" si="146"/>
        <v/>
      </c>
      <c r="AH150" t="str">
        <f t="shared" si="147"/>
        <v/>
      </c>
      <c r="AI150" t="str">
        <f t="shared" si="112"/>
        <v/>
      </c>
      <c r="AJ150" s="28" t="str">
        <f t="shared" si="148"/>
        <v/>
      </c>
      <c r="AK150" t="str">
        <f t="shared" si="149"/>
        <v/>
      </c>
      <c r="AL150" t="str">
        <f t="shared" si="150"/>
        <v/>
      </c>
      <c r="AM150" t="str">
        <f t="shared" si="113"/>
        <v/>
      </c>
      <c r="AN150" t="str">
        <f t="shared" si="114"/>
        <v/>
      </c>
      <c r="AO150" t="str">
        <f t="shared" si="115"/>
        <v/>
      </c>
      <c r="AP150" t="str">
        <f>IF(AN150="","",IF(I150=0,IF(AO150=1,VLOOKUP(F150,Tables!A$1:C$18,2,FALSE),VLOOKUP(F150,Tables!A$1:C$18,3,FALSE)),IF(I150=1, IF(AO150=1,VLOOKUP(F150,Tables!H$1:J$95,2,FALSE),VLOOKUP(F150,Tables!H$1:J$95,3,FALSE)),IF(AO150=1,VLOOKUP(F150,Tables!Q$1:S$137,2,FALSE),VLOOKUP(F150,Tables!Q$1:S$137,3,FALSE)))))</f>
        <v/>
      </c>
      <c r="AQ150" t="str">
        <f t="shared" si="151"/>
        <v/>
      </c>
      <c r="AR150" t="str">
        <f t="shared" si="116"/>
        <v/>
      </c>
      <c r="AS150" t="str">
        <f t="shared" si="117"/>
        <v/>
      </c>
      <c r="AT150" t="str">
        <f t="shared" si="106"/>
        <v/>
      </c>
      <c r="AU150" t="str">
        <f t="shared" si="118"/>
        <v/>
      </c>
      <c r="AV150" t="str">
        <f t="shared" si="119"/>
        <v/>
      </c>
      <c r="AW150" t="str">
        <f t="shared" si="152"/>
        <v/>
      </c>
      <c r="AX150" t="str">
        <f t="shared" si="153"/>
        <v/>
      </c>
      <c r="AY150" t="str">
        <f t="shared" si="154"/>
        <v/>
      </c>
      <c r="BA150" t="str">
        <f t="shared" si="120"/>
        <v/>
      </c>
      <c r="BB150" t="str">
        <f t="shared" si="121"/>
        <v/>
      </c>
      <c r="BC150" t="str">
        <f t="shared" si="122"/>
        <v/>
      </c>
      <c r="BD150" t="str">
        <f t="shared" si="105"/>
        <v/>
      </c>
      <c r="BE150" t="str">
        <f t="shared" si="155"/>
        <v/>
      </c>
      <c r="BF150" t="str">
        <f t="shared" si="156"/>
        <v/>
      </c>
    </row>
    <row r="151" spans="1:58" ht="15.75" x14ac:dyDescent="0.3">
      <c r="A151" t="str">
        <f t="shared" si="123"/>
        <v/>
      </c>
      <c r="B151" t="str">
        <f t="shared" si="124"/>
        <v/>
      </c>
      <c r="C151" t="str">
        <f t="shared" si="125"/>
        <v/>
      </c>
      <c r="D151" t="str">
        <f t="shared" si="126"/>
        <v/>
      </c>
      <c r="E151" t="str">
        <f t="shared" si="127"/>
        <v/>
      </c>
      <c r="F151" t="str">
        <f t="shared" si="128"/>
        <v/>
      </c>
      <c r="G151" t="str">
        <f t="shared" si="129"/>
        <v/>
      </c>
      <c r="H151" t="str">
        <f t="shared" si="108"/>
        <v/>
      </c>
      <c r="I151" t="str">
        <f t="shared" si="109"/>
        <v/>
      </c>
      <c r="J151" t="str">
        <f t="shared" si="110"/>
        <v/>
      </c>
      <c r="K151" t="str">
        <f>IF(A151="","",IF(OR(I151=1,I151="S"),IF(VLOOKUP(J151,Tables!E$1:F$50,2,FALSE)=1,IF(MOD(BE151,2)=1,1,2),IF(MOD(BE151,2)=1,2,1)),IF(MOD(BE151,2)=1,1,2)))</f>
        <v/>
      </c>
      <c r="L151" t="str">
        <f t="shared" si="107"/>
        <v/>
      </c>
      <c r="M151" s="1" t="str">
        <f t="shared" si="111"/>
        <v/>
      </c>
      <c r="N151" s="39"/>
      <c r="O151" s="39"/>
      <c r="P151" s="39"/>
      <c r="Q151" s="4" t="str">
        <f t="shared" si="130"/>
        <v/>
      </c>
      <c r="R151" s="4" t="str">
        <f t="shared" si="131"/>
        <v/>
      </c>
      <c r="S151" s="4" t="str">
        <f t="shared" si="132"/>
        <v/>
      </c>
      <c r="T151" s="4" t="str">
        <f t="shared" si="133"/>
        <v/>
      </c>
      <c r="U151" s="4" t="str">
        <f t="shared" si="134"/>
        <v/>
      </c>
      <c r="V151" s="4" t="str">
        <f t="shared" si="135"/>
        <v/>
      </c>
      <c r="W151" t="str">
        <f t="shared" si="136"/>
        <v/>
      </c>
      <c r="X151" t="str">
        <f t="shared" si="137"/>
        <v/>
      </c>
      <c r="Y151" t="str">
        <f t="shared" si="138"/>
        <v/>
      </c>
      <c r="Z151" t="str">
        <f t="shared" si="139"/>
        <v/>
      </c>
      <c r="AA151" s="4" t="str">
        <f t="shared" si="140"/>
        <v/>
      </c>
      <c r="AB151" s="4" t="str">
        <f t="shared" si="141"/>
        <v/>
      </c>
      <c r="AC151" s="5" t="str">
        <f t="shared" si="142"/>
        <v/>
      </c>
      <c r="AD151" t="str">
        <f t="shared" si="143"/>
        <v/>
      </c>
      <c r="AE151" t="str">
        <f t="shared" si="144"/>
        <v/>
      </c>
      <c r="AF151" s="2" t="str">
        <f t="shared" si="145"/>
        <v/>
      </c>
      <c r="AG151" t="str">
        <f t="shared" si="146"/>
        <v/>
      </c>
      <c r="AH151" t="str">
        <f t="shared" si="147"/>
        <v/>
      </c>
      <c r="AI151" t="str">
        <f t="shared" si="112"/>
        <v/>
      </c>
      <c r="AJ151" s="28" t="str">
        <f t="shared" si="148"/>
        <v/>
      </c>
      <c r="AK151" t="str">
        <f t="shared" si="149"/>
        <v/>
      </c>
      <c r="AL151" t="str">
        <f t="shared" si="150"/>
        <v/>
      </c>
      <c r="AM151" t="str">
        <f t="shared" si="113"/>
        <v/>
      </c>
      <c r="AN151" t="str">
        <f t="shared" si="114"/>
        <v/>
      </c>
      <c r="AO151" t="str">
        <f t="shared" si="115"/>
        <v/>
      </c>
      <c r="AP151" t="str">
        <f>IF(AN151="","",IF(I151=0,IF(AO151=1,VLOOKUP(F151,Tables!A$1:C$18,2,FALSE),VLOOKUP(F151,Tables!A$1:C$18,3,FALSE)),IF(I151=1, IF(AO151=1,VLOOKUP(F151,Tables!H$1:J$95,2,FALSE),VLOOKUP(F151,Tables!H$1:J$95,3,FALSE)),IF(AO151=1,VLOOKUP(F151,Tables!Q$1:S$137,2,FALSE),VLOOKUP(F151,Tables!Q$1:S$137,3,FALSE)))))</f>
        <v/>
      </c>
      <c r="AQ151" t="str">
        <f t="shared" si="151"/>
        <v/>
      </c>
      <c r="AR151" t="str">
        <f t="shared" si="116"/>
        <v/>
      </c>
      <c r="AS151" t="str">
        <f t="shared" si="117"/>
        <v/>
      </c>
      <c r="AT151" t="str">
        <f t="shared" si="106"/>
        <v/>
      </c>
      <c r="AU151" t="str">
        <f t="shared" si="118"/>
        <v/>
      </c>
      <c r="AV151" t="str">
        <f t="shared" si="119"/>
        <v/>
      </c>
      <c r="AW151" t="str">
        <f t="shared" si="152"/>
        <v/>
      </c>
      <c r="AX151" t="str">
        <f t="shared" si="153"/>
        <v/>
      </c>
      <c r="AY151" t="str">
        <f t="shared" si="154"/>
        <v/>
      </c>
      <c r="BA151" t="str">
        <f t="shared" si="120"/>
        <v/>
      </c>
      <c r="BB151" t="str">
        <f t="shared" si="121"/>
        <v/>
      </c>
      <c r="BC151" t="str">
        <f t="shared" si="122"/>
        <v/>
      </c>
      <c r="BD151" t="str">
        <f t="shared" si="105"/>
        <v/>
      </c>
      <c r="BE151" t="str">
        <f t="shared" si="155"/>
        <v/>
      </c>
      <c r="BF151" t="str">
        <f t="shared" si="156"/>
        <v/>
      </c>
    </row>
    <row r="152" spans="1:58" ht="15.75" x14ac:dyDescent="0.3">
      <c r="A152" t="str">
        <f t="shared" si="123"/>
        <v/>
      </c>
      <c r="B152" t="str">
        <f t="shared" si="124"/>
        <v/>
      </c>
      <c r="C152" t="str">
        <f t="shared" si="125"/>
        <v/>
      </c>
      <c r="D152" t="str">
        <f t="shared" si="126"/>
        <v/>
      </c>
      <c r="E152" t="str">
        <f t="shared" si="127"/>
        <v/>
      </c>
      <c r="F152" t="str">
        <f t="shared" si="128"/>
        <v/>
      </c>
      <c r="G152" t="str">
        <f t="shared" si="129"/>
        <v/>
      </c>
      <c r="H152" t="str">
        <f t="shared" si="108"/>
        <v/>
      </c>
      <c r="I152" t="str">
        <f t="shared" si="109"/>
        <v/>
      </c>
      <c r="J152" t="str">
        <f t="shared" si="110"/>
        <v/>
      </c>
      <c r="K152" t="str">
        <f>IF(A152="","",IF(OR(I152=1,I152="S"),IF(VLOOKUP(J152,Tables!E$1:F$50,2,FALSE)=1,IF(MOD(BE152,2)=1,1,2),IF(MOD(BE152,2)=1,2,1)),IF(MOD(BE152,2)=1,1,2)))</f>
        <v/>
      </c>
      <c r="L152" t="str">
        <f t="shared" si="107"/>
        <v/>
      </c>
      <c r="M152" s="1" t="str">
        <f t="shared" si="111"/>
        <v/>
      </c>
      <c r="N152" s="39"/>
      <c r="O152" s="39"/>
      <c r="P152" s="39"/>
      <c r="Q152" s="4" t="str">
        <f t="shared" si="130"/>
        <v/>
      </c>
      <c r="R152" s="4" t="str">
        <f t="shared" si="131"/>
        <v/>
      </c>
      <c r="S152" s="4" t="str">
        <f t="shared" si="132"/>
        <v/>
      </c>
      <c r="T152" s="4" t="str">
        <f t="shared" si="133"/>
        <v/>
      </c>
      <c r="U152" s="4" t="str">
        <f t="shared" si="134"/>
        <v/>
      </c>
      <c r="V152" s="4" t="str">
        <f t="shared" si="135"/>
        <v/>
      </c>
      <c r="W152" t="str">
        <f t="shared" si="136"/>
        <v/>
      </c>
      <c r="X152" t="str">
        <f t="shared" si="137"/>
        <v/>
      </c>
      <c r="Y152" t="str">
        <f t="shared" si="138"/>
        <v/>
      </c>
      <c r="Z152" t="str">
        <f t="shared" si="139"/>
        <v/>
      </c>
      <c r="AA152" s="4" t="str">
        <f t="shared" si="140"/>
        <v/>
      </c>
      <c r="AB152" s="4" t="str">
        <f t="shared" si="141"/>
        <v/>
      </c>
      <c r="AC152" s="5" t="str">
        <f t="shared" si="142"/>
        <v/>
      </c>
      <c r="AD152" t="str">
        <f t="shared" si="143"/>
        <v/>
      </c>
      <c r="AE152" t="str">
        <f t="shared" si="144"/>
        <v/>
      </c>
      <c r="AF152" s="2" t="str">
        <f t="shared" si="145"/>
        <v/>
      </c>
      <c r="AG152" t="str">
        <f t="shared" si="146"/>
        <v/>
      </c>
      <c r="AH152" t="str">
        <f t="shared" si="147"/>
        <v/>
      </c>
      <c r="AI152" t="str">
        <f t="shared" si="112"/>
        <v/>
      </c>
      <c r="AJ152" s="28" t="str">
        <f t="shared" si="148"/>
        <v/>
      </c>
      <c r="AK152" t="str">
        <f t="shared" si="149"/>
        <v/>
      </c>
      <c r="AL152" t="str">
        <f t="shared" si="150"/>
        <v/>
      </c>
      <c r="AM152" t="str">
        <f t="shared" si="113"/>
        <v/>
      </c>
      <c r="AN152" t="str">
        <f t="shared" si="114"/>
        <v/>
      </c>
      <c r="AO152" t="str">
        <f t="shared" si="115"/>
        <v/>
      </c>
      <c r="AP152" t="str">
        <f>IF(AN152="","",IF(I152=0,IF(AO152=1,VLOOKUP(F152,Tables!A$1:C$18,2,FALSE),VLOOKUP(F152,Tables!A$1:C$18,3,FALSE)),IF(I152=1, IF(AO152=1,VLOOKUP(F152,Tables!H$1:J$95,2,FALSE),VLOOKUP(F152,Tables!H$1:J$95,3,FALSE)),IF(AO152=1,VLOOKUP(F152,Tables!Q$1:S$137,2,FALSE),VLOOKUP(F152,Tables!Q$1:S$137,3,FALSE)))))</f>
        <v/>
      </c>
      <c r="AQ152" t="str">
        <f t="shared" si="151"/>
        <v/>
      </c>
      <c r="AR152" t="str">
        <f t="shared" si="116"/>
        <v/>
      </c>
      <c r="AS152" t="str">
        <f t="shared" si="117"/>
        <v/>
      </c>
      <c r="AT152" t="str">
        <f t="shared" si="106"/>
        <v/>
      </c>
      <c r="AU152" t="str">
        <f t="shared" si="118"/>
        <v/>
      </c>
      <c r="AV152" t="str">
        <f t="shared" si="119"/>
        <v/>
      </c>
      <c r="AW152" t="str">
        <f t="shared" si="152"/>
        <v/>
      </c>
      <c r="AX152" t="str">
        <f t="shared" si="153"/>
        <v/>
      </c>
      <c r="AY152" t="str">
        <f t="shared" si="154"/>
        <v/>
      </c>
      <c r="BA152" t="str">
        <f t="shared" si="120"/>
        <v/>
      </c>
      <c r="BB152" t="str">
        <f t="shared" si="121"/>
        <v/>
      </c>
      <c r="BC152" t="str">
        <f t="shared" si="122"/>
        <v/>
      </c>
      <c r="BD152" t="str">
        <f t="shared" si="105"/>
        <v/>
      </c>
      <c r="BE152" t="str">
        <f t="shared" si="155"/>
        <v/>
      </c>
      <c r="BF152" t="str">
        <f t="shared" si="156"/>
        <v/>
      </c>
    </row>
    <row r="153" spans="1:58" ht="15.75" x14ac:dyDescent="0.3">
      <c r="A153" t="str">
        <f t="shared" si="123"/>
        <v/>
      </c>
      <c r="B153" t="str">
        <f t="shared" si="124"/>
        <v/>
      </c>
      <c r="C153" t="str">
        <f t="shared" si="125"/>
        <v/>
      </c>
      <c r="D153" t="str">
        <f t="shared" si="126"/>
        <v/>
      </c>
      <c r="E153" t="str">
        <f t="shared" si="127"/>
        <v/>
      </c>
      <c r="F153" t="str">
        <f t="shared" si="128"/>
        <v/>
      </c>
      <c r="G153" t="str">
        <f t="shared" si="129"/>
        <v/>
      </c>
      <c r="H153" t="str">
        <f t="shared" si="108"/>
        <v/>
      </c>
      <c r="I153" t="str">
        <f t="shared" si="109"/>
        <v/>
      </c>
      <c r="J153" t="str">
        <f t="shared" si="110"/>
        <v/>
      </c>
      <c r="K153" t="str">
        <f>IF(A153="","",IF(OR(I153=1,I153="S"),IF(VLOOKUP(J153,Tables!E$1:F$50,2,FALSE)=1,IF(MOD(BE153,2)=1,1,2),IF(MOD(BE153,2)=1,2,1)),IF(MOD(BE153,2)=1,1,2)))</f>
        <v/>
      </c>
      <c r="L153" t="str">
        <f t="shared" si="107"/>
        <v/>
      </c>
      <c r="M153" s="1" t="str">
        <f t="shared" si="111"/>
        <v/>
      </c>
      <c r="N153" s="39"/>
      <c r="O153" s="39"/>
      <c r="P153" s="39"/>
      <c r="Q153" s="4" t="str">
        <f t="shared" si="130"/>
        <v/>
      </c>
      <c r="R153" s="4" t="str">
        <f t="shared" si="131"/>
        <v/>
      </c>
      <c r="S153" s="4" t="str">
        <f t="shared" si="132"/>
        <v/>
      </c>
      <c r="T153" s="4" t="str">
        <f t="shared" si="133"/>
        <v/>
      </c>
      <c r="U153" s="4" t="str">
        <f t="shared" si="134"/>
        <v/>
      </c>
      <c r="V153" s="4" t="str">
        <f t="shared" si="135"/>
        <v/>
      </c>
      <c r="W153" t="str">
        <f t="shared" si="136"/>
        <v/>
      </c>
      <c r="X153" t="str">
        <f t="shared" si="137"/>
        <v/>
      </c>
      <c r="Y153" t="str">
        <f t="shared" si="138"/>
        <v/>
      </c>
      <c r="Z153" t="str">
        <f t="shared" si="139"/>
        <v/>
      </c>
      <c r="AA153" s="4" t="str">
        <f t="shared" si="140"/>
        <v/>
      </c>
      <c r="AB153" s="4" t="str">
        <f t="shared" si="141"/>
        <v/>
      </c>
      <c r="AC153" s="5" t="str">
        <f t="shared" si="142"/>
        <v/>
      </c>
      <c r="AD153" t="str">
        <f t="shared" si="143"/>
        <v/>
      </c>
      <c r="AE153" t="str">
        <f t="shared" si="144"/>
        <v/>
      </c>
      <c r="AF153" s="2" t="str">
        <f t="shared" si="145"/>
        <v/>
      </c>
      <c r="AG153" t="str">
        <f t="shared" si="146"/>
        <v/>
      </c>
      <c r="AH153" t="str">
        <f t="shared" si="147"/>
        <v/>
      </c>
      <c r="AI153" t="str">
        <f t="shared" si="112"/>
        <v/>
      </c>
      <c r="AJ153" s="28" t="str">
        <f t="shared" si="148"/>
        <v/>
      </c>
      <c r="AK153" t="str">
        <f t="shared" si="149"/>
        <v/>
      </c>
      <c r="AL153" t="str">
        <f t="shared" si="150"/>
        <v/>
      </c>
      <c r="AM153" t="str">
        <f t="shared" si="113"/>
        <v/>
      </c>
      <c r="AN153" t="str">
        <f t="shared" si="114"/>
        <v/>
      </c>
      <c r="AO153" t="str">
        <f t="shared" si="115"/>
        <v/>
      </c>
      <c r="AP153" t="str">
        <f>IF(AN153="","",IF(I153=0,IF(AO153=1,VLOOKUP(F153,Tables!A$1:C$18,2,FALSE),VLOOKUP(F153,Tables!A$1:C$18,3,FALSE)),IF(I153=1, IF(AO153=1,VLOOKUP(F153,Tables!H$1:J$95,2,FALSE),VLOOKUP(F153,Tables!H$1:J$95,3,FALSE)),IF(AO153=1,VLOOKUP(F153,Tables!Q$1:S$137,2,FALSE),VLOOKUP(F153,Tables!Q$1:S$137,3,FALSE)))))</f>
        <v/>
      </c>
      <c r="AQ153" t="str">
        <f t="shared" si="151"/>
        <v/>
      </c>
      <c r="AR153" t="str">
        <f t="shared" si="116"/>
        <v/>
      </c>
      <c r="AS153" t="str">
        <f t="shared" si="117"/>
        <v/>
      </c>
      <c r="AT153" t="str">
        <f t="shared" si="106"/>
        <v/>
      </c>
      <c r="AU153" t="str">
        <f t="shared" si="118"/>
        <v/>
      </c>
      <c r="AV153" t="str">
        <f t="shared" si="119"/>
        <v/>
      </c>
      <c r="AW153" t="str">
        <f t="shared" si="152"/>
        <v/>
      </c>
      <c r="AX153" t="str">
        <f t="shared" si="153"/>
        <v/>
      </c>
      <c r="AY153" t="str">
        <f t="shared" si="154"/>
        <v/>
      </c>
      <c r="BA153" t="str">
        <f t="shared" si="120"/>
        <v/>
      </c>
      <c r="BB153" t="str">
        <f t="shared" si="121"/>
        <v/>
      </c>
      <c r="BC153" t="str">
        <f t="shared" si="122"/>
        <v/>
      </c>
      <c r="BD153" t="str">
        <f t="shared" si="105"/>
        <v/>
      </c>
      <c r="BE153" t="str">
        <f t="shared" si="155"/>
        <v/>
      </c>
      <c r="BF153" t="str">
        <f t="shared" si="156"/>
        <v/>
      </c>
    </row>
    <row r="154" spans="1:58" ht="15.75" x14ac:dyDescent="0.3">
      <c r="A154" t="str">
        <f t="shared" si="123"/>
        <v/>
      </c>
      <c r="B154" t="str">
        <f t="shared" si="124"/>
        <v/>
      </c>
      <c r="C154" t="str">
        <f t="shared" si="125"/>
        <v/>
      </c>
      <c r="D154" t="str">
        <f t="shared" si="126"/>
        <v/>
      </c>
      <c r="E154" t="str">
        <f t="shared" si="127"/>
        <v/>
      </c>
      <c r="F154" t="str">
        <f t="shared" si="128"/>
        <v/>
      </c>
      <c r="G154" t="str">
        <f t="shared" si="129"/>
        <v/>
      </c>
      <c r="H154" t="str">
        <f t="shared" si="108"/>
        <v/>
      </c>
      <c r="I154" t="str">
        <f t="shared" si="109"/>
        <v/>
      </c>
      <c r="J154" t="str">
        <f t="shared" si="110"/>
        <v/>
      </c>
      <c r="K154" t="str">
        <f>IF(A154="","",IF(OR(I154=1,I154="S"),IF(VLOOKUP(J154,Tables!E$1:F$50,2,FALSE)=1,IF(MOD(BE154,2)=1,1,2),IF(MOD(BE154,2)=1,2,1)),IF(MOD(BE154,2)=1,1,2)))</f>
        <v/>
      </c>
      <c r="L154" t="str">
        <f t="shared" si="107"/>
        <v/>
      </c>
      <c r="M154" s="1" t="str">
        <f t="shared" si="111"/>
        <v/>
      </c>
      <c r="N154" s="39"/>
      <c r="O154" s="39"/>
      <c r="P154" s="39"/>
      <c r="Q154" s="4" t="str">
        <f t="shared" si="130"/>
        <v/>
      </c>
      <c r="R154" s="4" t="str">
        <f t="shared" si="131"/>
        <v/>
      </c>
      <c r="S154" s="4" t="str">
        <f t="shared" si="132"/>
        <v/>
      </c>
      <c r="T154" s="4" t="str">
        <f t="shared" si="133"/>
        <v/>
      </c>
      <c r="U154" s="4" t="str">
        <f t="shared" si="134"/>
        <v/>
      </c>
      <c r="V154" s="4" t="str">
        <f t="shared" si="135"/>
        <v/>
      </c>
      <c r="W154" t="str">
        <f t="shared" si="136"/>
        <v/>
      </c>
      <c r="X154" t="str">
        <f t="shared" si="137"/>
        <v/>
      </c>
      <c r="Y154" t="str">
        <f t="shared" si="138"/>
        <v/>
      </c>
      <c r="Z154" t="str">
        <f t="shared" si="139"/>
        <v/>
      </c>
      <c r="AA154" s="4" t="str">
        <f t="shared" si="140"/>
        <v/>
      </c>
      <c r="AB154" s="4" t="str">
        <f t="shared" si="141"/>
        <v/>
      </c>
      <c r="AC154" s="5" t="str">
        <f t="shared" si="142"/>
        <v/>
      </c>
      <c r="AD154" t="str">
        <f t="shared" si="143"/>
        <v/>
      </c>
      <c r="AE154" t="str">
        <f t="shared" si="144"/>
        <v/>
      </c>
      <c r="AF154" s="2" t="str">
        <f t="shared" si="145"/>
        <v/>
      </c>
      <c r="AG154" t="str">
        <f t="shared" si="146"/>
        <v/>
      </c>
      <c r="AH154" t="str">
        <f t="shared" si="147"/>
        <v/>
      </c>
      <c r="AI154" t="str">
        <f t="shared" si="112"/>
        <v/>
      </c>
      <c r="AJ154" s="28" t="str">
        <f t="shared" si="148"/>
        <v/>
      </c>
      <c r="AK154" t="str">
        <f t="shared" si="149"/>
        <v/>
      </c>
      <c r="AL154" t="str">
        <f t="shared" si="150"/>
        <v/>
      </c>
      <c r="AM154" t="str">
        <f t="shared" si="113"/>
        <v/>
      </c>
      <c r="AN154" t="str">
        <f t="shared" si="114"/>
        <v/>
      </c>
      <c r="AO154" t="str">
        <f t="shared" si="115"/>
        <v/>
      </c>
      <c r="AP154" t="str">
        <f>IF(AN154="","",IF(I154=0,IF(AO154=1,VLOOKUP(F154,Tables!A$1:C$18,2,FALSE),VLOOKUP(F154,Tables!A$1:C$18,3,FALSE)),IF(I154=1, IF(AO154=1,VLOOKUP(F154,Tables!H$1:J$95,2,FALSE),VLOOKUP(F154,Tables!H$1:J$95,3,FALSE)),IF(AO154=1,VLOOKUP(F154,Tables!Q$1:S$137,2,FALSE),VLOOKUP(F154,Tables!Q$1:S$137,3,FALSE)))))</f>
        <v/>
      </c>
      <c r="AQ154" t="str">
        <f t="shared" si="151"/>
        <v/>
      </c>
      <c r="AR154" t="str">
        <f t="shared" si="116"/>
        <v/>
      </c>
      <c r="AS154" t="str">
        <f t="shared" si="117"/>
        <v/>
      </c>
      <c r="AT154" t="str">
        <f t="shared" si="106"/>
        <v/>
      </c>
      <c r="AU154" t="str">
        <f t="shared" si="118"/>
        <v/>
      </c>
      <c r="AV154" t="str">
        <f t="shared" si="119"/>
        <v/>
      </c>
      <c r="AW154" t="str">
        <f t="shared" si="152"/>
        <v/>
      </c>
      <c r="AX154" t="str">
        <f t="shared" si="153"/>
        <v/>
      </c>
      <c r="AY154" t="str">
        <f t="shared" si="154"/>
        <v/>
      </c>
      <c r="BA154" t="str">
        <f t="shared" si="120"/>
        <v/>
      </c>
      <c r="BB154" t="str">
        <f t="shared" si="121"/>
        <v/>
      </c>
      <c r="BC154" t="str">
        <f t="shared" si="122"/>
        <v/>
      </c>
      <c r="BD154" t="str">
        <f t="shared" si="105"/>
        <v/>
      </c>
      <c r="BE154" t="str">
        <f t="shared" si="155"/>
        <v/>
      </c>
      <c r="BF154" t="str">
        <f t="shared" si="156"/>
        <v/>
      </c>
    </row>
    <row r="155" spans="1:58" ht="15.75" x14ac:dyDescent="0.3">
      <c r="A155" t="str">
        <f t="shared" si="123"/>
        <v/>
      </c>
      <c r="B155" t="str">
        <f t="shared" si="124"/>
        <v/>
      </c>
      <c r="C155" t="str">
        <f t="shared" si="125"/>
        <v/>
      </c>
      <c r="D155" t="str">
        <f t="shared" si="126"/>
        <v/>
      </c>
      <c r="E155" t="str">
        <f t="shared" si="127"/>
        <v/>
      </c>
      <c r="F155" t="str">
        <f t="shared" si="128"/>
        <v/>
      </c>
      <c r="G155" t="str">
        <f t="shared" si="129"/>
        <v/>
      </c>
      <c r="H155" t="str">
        <f t="shared" si="108"/>
        <v/>
      </c>
      <c r="I155" t="str">
        <f t="shared" si="109"/>
        <v/>
      </c>
      <c r="J155" t="str">
        <f t="shared" si="110"/>
        <v/>
      </c>
      <c r="K155" t="str">
        <f>IF(A155="","",IF(OR(I155=1,I155="S"),IF(VLOOKUP(J155,Tables!E$1:F$50,2,FALSE)=1,IF(MOD(BE155,2)=1,1,2),IF(MOD(BE155,2)=1,2,1)),IF(MOD(BE155,2)=1,1,2)))</f>
        <v/>
      </c>
      <c r="L155" t="str">
        <f t="shared" si="107"/>
        <v/>
      </c>
      <c r="M155" s="1" t="str">
        <f t="shared" si="111"/>
        <v/>
      </c>
      <c r="N155" s="39"/>
      <c r="O155" s="39"/>
      <c r="P155" s="39"/>
      <c r="Q155" s="4" t="str">
        <f t="shared" si="130"/>
        <v/>
      </c>
      <c r="R155" s="4" t="str">
        <f t="shared" si="131"/>
        <v/>
      </c>
      <c r="S155" s="4" t="str">
        <f t="shared" si="132"/>
        <v/>
      </c>
      <c r="T155" s="4" t="str">
        <f t="shared" si="133"/>
        <v/>
      </c>
      <c r="U155" s="4" t="str">
        <f t="shared" si="134"/>
        <v/>
      </c>
      <c r="V155" s="4" t="str">
        <f t="shared" si="135"/>
        <v/>
      </c>
      <c r="W155" t="str">
        <f t="shared" si="136"/>
        <v/>
      </c>
      <c r="X155" t="str">
        <f t="shared" si="137"/>
        <v/>
      </c>
      <c r="Y155" t="str">
        <f t="shared" si="138"/>
        <v/>
      </c>
      <c r="Z155" t="str">
        <f t="shared" si="139"/>
        <v/>
      </c>
      <c r="AA155" s="4" t="str">
        <f t="shared" si="140"/>
        <v/>
      </c>
      <c r="AB155" s="4" t="str">
        <f t="shared" si="141"/>
        <v/>
      </c>
      <c r="AC155" s="5" t="str">
        <f t="shared" si="142"/>
        <v/>
      </c>
      <c r="AD155" t="str">
        <f t="shared" si="143"/>
        <v/>
      </c>
      <c r="AE155" t="str">
        <f t="shared" si="144"/>
        <v/>
      </c>
      <c r="AF155" s="2" t="str">
        <f t="shared" si="145"/>
        <v/>
      </c>
      <c r="AG155" t="str">
        <f t="shared" si="146"/>
        <v/>
      </c>
      <c r="AH155" t="str">
        <f t="shared" si="147"/>
        <v/>
      </c>
      <c r="AI155" t="str">
        <f t="shared" si="112"/>
        <v/>
      </c>
      <c r="AJ155" s="28" t="str">
        <f t="shared" si="148"/>
        <v/>
      </c>
      <c r="AK155" t="str">
        <f t="shared" si="149"/>
        <v/>
      </c>
      <c r="AL155" t="str">
        <f t="shared" si="150"/>
        <v/>
      </c>
      <c r="AM155" t="str">
        <f t="shared" si="113"/>
        <v/>
      </c>
      <c r="AN155" t="str">
        <f t="shared" si="114"/>
        <v/>
      </c>
      <c r="AO155" t="str">
        <f t="shared" si="115"/>
        <v/>
      </c>
      <c r="AP155" t="str">
        <f>IF(AN155="","",IF(I155=0,IF(AO155=1,VLOOKUP(F155,Tables!A$1:C$18,2,FALSE),VLOOKUP(F155,Tables!A$1:C$18,3,FALSE)),IF(I155=1, IF(AO155=1,VLOOKUP(F155,Tables!H$1:J$95,2,FALSE),VLOOKUP(F155,Tables!H$1:J$95,3,FALSE)),IF(AO155=1,VLOOKUP(F155,Tables!Q$1:S$137,2,FALSE),VLOOKUP(F155,Tables!Q$1:S$137,3,FALSE)))))</f>
        <v/>
      </c>
      <c r="AQ155" t="str">
        <f t="shared" si="151"/>
        <v/>
      </c>
      <c r="AR155" t="str">
        <f t="shared" si="116"/>
        <v/>
      </c>
      <c r="AS155" t="str">
        <f t="shared" si="117"/>
        <v/>
      </c>
      <c r="AT155" t="str">
        <f t="shared" si="106"/>
        <v/>
      </c>
      <c r="AU155" t="str">
        <f t="shared" si="118"/>
        <v/>
      </c>
      <c r="AV155" t="str">
        <f t="shared" si="119"/>
        <v/>
      </c>
      <c r="AW155" t="str">
        <f t="shared" si="152"/>
        <v/>
      </c>
      <c r="AX155" t="str">
        <f t="shared" si="153"/>
        <v/>
      </c>
      <c r="AY155" t="str">
        <f t="shared" si="154"/>
        <v/>
      </c>
      <c r="BA155" t="str">
        <f t="shared" si="120"/>
        <v/>
      </c>
      <c r="BB155" t="str">
        <f t="shared" si="121"/>
        <v/>
      </c>
      <c r="BC155" t="str">
        <f t="shared" si="122"/>
        <v/>
      </c>
      <c r="BD155" t="str">
        <f t="shared" si="105"/>
        <v/>
      </c>
      <c r="BE155" t="str">
        <f t="shared" si="155"/>
        <v/>
      </c>
      <c r="BF155" t="str">
        <f t="shared" si="156"/>
        <v/>
      </c>
    </row>
    <row r="156" spans="1:58" ht="15.75" x14ac:dyDescent="0.3">
      <c r="A156" t="str">
        <f t="shared" si="123"/>
        <v/>
      </c>
      <c r="B156" t="str">
        <f t="shared" si="124"/>
        <v/>
      </c>
      <c r="C156" t="str">
        <f t="shared" si="125"/>
        <v/>
      </c>
      <c r="D156" t="str">
        <f t="shared" si="126"/>
        <v/>
      </c>
      <c r="E156" t="str">
        <f t="shared" si="127"/>
        <v/>
      </c>
      <c r="F156" t="str">
        <f t="shared" si="128"/>
        <v/>
      </c>
      <c r="G156" t="str">
        <f t="shared" si="129"/>
        <v/>
      </c>
      <c r="H156" t="str">
        <f t="shared" si="108"/>
        <v/>
      </c>
      <c r="I156" t="str">
        <f t="shared" si="109"/>
        <v/>
      </c>
      <c r="J156" t="str">
        <f t="shared" si="110"/>
        <v/>
      </c>
      <c r="K156" t="str">
        <f>IF(A156="","",IF(OR(I156=1,I156="S"),IF(VLOOKUP(J156,Tables!E$1:F$50,2,FALSE)=1,IF(MOD(BE156,2)=1,1,2),IF(MOD(BE156,2)=1,2,1)),IF(MOD(BE156,2)=1,1,2)))</f>
        <v/>
      </c>
      <c r="L156" t="str">
        <f t="shared" si="107"/>
        <v/>
      </c>
      <c r="M156" s="1" t="str">
        <f t="shared" si="111"/>
        <v/>
      </c>
      <c r="N156" s="39"/>
      <c r="O156" s="39"/>
      <c r="P156" s="39"/>
      <c r="Q156" s="4" t="str">
        <f t="shared" si="130"/>
        <v/>
      </c>
      <c r="R156" s="4" t="str">
        <f t="shared" si="131"/>
        <v/>
      </c>
      <c r="S156" s="4" t="str">
        <f t="shared" si="132"/>
        <v/>
      </c>
      <c r="T156" s="4" t="str">
        <f t="shared" si="133"/>
        <v/>
      </c>
      <c r="U156" s="4" t="str">
        <f t="shared" si="134"/>
        <v/>
      </c>
      <c r="V156" s="4" t="str">
        <f t="shared" si="135"/>
        <v/>
      </c>
      <c r="W156" t="str">
        <f t="shared" si="136"/>
        <v/>
      </c>
      <c r="X156" t="str">
        <f t="shared" si="137"/>
        <v/>
      </c>
      <c r="Y156" t="str">
        <f t="shared" si="138"/>
        <v/>
      </c>
      <c r="Z156" t="str">
        <f t="shared" si="139"/>
        <v/>
      </c>
      <c r="AA156" s="4" t="str">
        <f t="shared" si="140"/>
        <v/>
      </c>
      <c r="AB156" s="4" t="str">
        <f t="shared" si="141"/>
        <v/>
      </c>
      <c r="AC156" s="5" t="str">
        <f t="shared" si="142"/>
        <v/>
      </c>
      <c r="AD156" t="str">
        <f t="shared" si="143"/>
        <v/>
      </c>
      <c r="AE156" t="str">
        <f t="shared" si="144"/>
        <v/>
      </c>
      <c r="AF156" s="2" t="str">
        <f t="shared" si="145"/>
        <v/>
      </c>
      <c r="AG156" t="str">
        <f t="shared" si="146"/>
        <v/>
      </c>
      <c r="AH156" t="str">
        <f t="shared" si="147"/>
        <v/>
      </c>
      <c r="AI156" t="str">
        <f t="shared" si="112"/>
        <v/>
      </c>
      <c r="AJ156" s="28" t="str">
        <f t="shared" si="148"/>
        <v/>
      </c>
      <c r="AK156" t="str">
        <f t="shared" si="149"/>
        <v/>
      </c>
      <c r="AL156" t="str">
        <f t="shared" si="150"/>
        <v/>
      </c>
      <c r="AM156" t="str">
        <f t="shared" si="113"/>
        <v/>
      </c>
      <c r="AN156" t="str">
        <f t="shared" si="114"/>
        <v/>
      </c>
      <c r="AO156" t="str">
        <f t="shared" si="115"/>
        <v/>
      </c>
      <c r="AP156" t="str">
        <f>IF(AN156="","",IF(I156=0,IF(AO156=1,VLOOKUP(F156,Tables!A$1:C$18,2,FALSE),VLOOKUP(F156,Tables!A$1:C$18,3,FALSE)),IF(I156=1, IF(AO156=1,VLOOKUP(F156,Tables!H$1:J$95,2,FALSE),VLOOKUP(F156,Tables!H$1:J$95,3,FALSE)),IF(AO156=1,VLOOKUP(F156,Tables!Q$1:S$137,2,FALSE),VLOOKUP(F156,Tables!Q$1:S$137,3,FALSE)))))</f>
        <v/>
      </c>
      <c r="AQ156" t="str">
        <f t="shared" si="151"/>
        <v/>
      </c>
      <c r="AR156" t="str">
        <f t="shared" si="116"/>
        <v/>
      </c>
      <c r="AS156" t="str">
        <f t="shared" si="117"/>
        <v/>
      </c>
      <c r="AT156" t="str">
        <f t="shared" si="106"/>
        <v/>
      </c>
      <c r="AU156" t="str">
        <f t="shared" si="118"/>
        <v/>
      </c>
      <c r="AV156" t="str">
        <f t="shared" si="119"/>
        <v/>
      </c>
      <c r="AW156" t="str">
        <f t="shared" si="152"/>
        <v/>
      </c>
      <c r="AX156" t="str">
        <f t="shared" si="153"/>
        <v/>
      </c>
      <c r="AY156" t="str">
        <f t="shared" si="154"/>
        <v/>
      </c>
      <c r="BA156" t="str">
        <f t="shared" si="120"/>
        <v/>
      </c>
      <c r="BB156" t="str">
        <f t="shared" si="121"/>
        <v/>
      </c>
      <c r="BC156" t="str">
        <f t="shared" si="122"/>
        <v/>
      </c>
      <c r="BD156" t="str">
        <f t="shared" si="105"/>
        <v/>
      </c>
      <c r="BE156" t="str">
        <f t="shared" si="155"/>
        <v/>
      </c>
      <c r="BF156" t="str">
        <f t="shared" si="156"/>
        <v/>
      </c>
    </row>
    <row r="157" spans="1:58" ht="15.75" x14ac:dyDescent="0.3">
      <c r="A157" t="str">
        <f t="shared" si="123"/>
        <v/>
      </c>
      <c r="B157" t="str">
        <f t="shared" si="124"/>
        <v/>
      </c>
      <c r="C157" t="str">
        <f t="shared" si="125"/>
        <v/>
      </c>
      <c r="D157" t="str">
        <f t="shared" si="126"/>
        <v/>
      </c>
      <c r="E157" t="str">
        <f t="shared" si="127"/>
        <v/>
      </c>
      <c r="F157" t="str">
        <f t="shared" si="128"/>
        <v/>
      </c>
      <c r="G157" t="str">
        <f t="shared" si="129"/>
        <v/>
      </c>
      <c r="H157" t="str">
        <f t="shared" si="108"/>
        <v/>
      </c>
      <c r="I157" t="str">
        <f t="shared" si="109"/>
        <v/>
      </c>
      <c r="J157" t="str">
        <f t="shared" si="110"/>
        <v/>
      </c>
      <c r="K157" t="str">
        <f>IF(A157="","",IF(OR(I157=1,I157="S"),IF(VLOOKUP(J157,Tables!E$1:F$50,2,FALSE)=1,IF(MOD(BE157,2)=1,1,2),IF(MOD(BE157,2)=1,2,1)),IF(MOD(BE157,2)=1,1,2)))</f>
        <v/>
      </c>
      <c r="L157" t="str">
        <f t="shared" si="107"/>
        <v/>
      </c>
      <c r="M157" s="1" t="str">
        <f t="shared" si="111"/>
        <v/>
      </c>
      <c r="N157" s="39"/>
      <c r="O157" s="39"/>
      <c r="P157" s="39"/>
      <c r="Q157" s="4" t="str">
        <f t="shared" si="130"/>
        <v/>
      </c>
      <c r="R157" s="4" t="str">
        <f t="shared" si="131"/>
        <v/>
      </c>
      <c r="S157" s="4" t="str">
        <f t="shared" si="132"/>
        <v/>
      </c>
      <c r="T157" s="4" t="str">
        <f t="shared" si="133"/>
        <v/>
      </c>
      <c r="U157" s="4" t="str">
        <f t="shared" si="134"/>
        <v/>
      </c>
      <c r="V157" s="4" t="str">
        <f t="shared" si="135"/>
        <v/>
      </c>
      <c r="W157" t="str">
        <f t="shared" si="136"/>
        <v/>
      </c>
      <c r="X157" t="str">
        <f t="shared" si="137"/>
        <v/>
      </c>
      <c r="Y157" t="str">
        <f t="shared" si="138"/>
        <v/>
      </c>
      <c r="Z157" t="str">
        <f t="shared" si="139"/>
        <v/>
      </c>
      <c r="AA157" s="4" t="str">
        <f t="shared" si="140"/>
        <v/>
      </c>
      <c r="AB157" s="4" t="str">
        <f t="shared" si="141"/>
        <v/>
      </c>
      <c r="AC157" s="5" t="str">
        <f t="shared" si="142"/>
        <v/>
      </c>
      <c r="AD157" t="str">
        <f t="shared" si="143"/>
        <v/>
      </c>
      <c r="AE157" t="str">
        <f t="shared" si="144"/>
        <v/>
      </c>
      <c r="AF157" s="2" t="str">
        <f t="shared" si="145"/>
        <v/>
      </c>
      <c r="AG157" t="str">
        <f t="shared" si="146"/>
        <v/>
      </c>
      <c r="AH157" t="str">
        <f t="shared" si="147"/>
        <v/>
      </c>
      <c r="AI157" t="str">
        <f t="shared" si="112"/>
        <v/>
      </c>
      <c r="AJ157" s="28" t="str">
        <f t="shared" si="148"/>
        <v/>
      </c>
      <c r="AK157" t="str">
        <f t="shared" si="149"/>
        <v/>
      </c>
      <c r="AL157" t="str">
        <f t="shared" si="150"/>
        <v/>
      </c>
      <c r="AM157" t="str">
        <f t="shared" si="113"/>
        <v/>
      </c>
      <c r="AN157" t="str">
        <f t="shared" si="114"/>
        <v/>
      </c>
      <c r="AO157" t="str">
        <f t="shared" si="115"/>
        <v/>
      </c>
      <c r="AP157" t="str">
        <f>IF(AN157="","",IF(I157=0,IF(AO157=1,VLOOKUP(F157,Tables!A$1:C$18,2,FALSE),VLOOKUP(F157,Tables!A$1:C$18,3,FALSE)),IF(I157=1, IF(AO157=1,VLOOKUP(F157,Tables!H$1:J$95,2,FALSE),VLOOKUP(F157,Tables!H$1:J$95,3,FALSE)),IF(AO157=1,VLOOKUP(F157,Tables!Q$1:S$137,2,FALSE),VLOOKUP(F157,Tables!Q$1:S$137,3,FALSE)))))</f>
        <v/>
      </c>
      <c r="AQ157" t="str">
        <f t="shared" si="151"/>
        <v/>
      </c>
      <c r="AR157" t="str">
        <f t="shared" si="116"/>
        <v/>
      </c>
      <c r="AS157" t="str">
        <f t="shared" si="117"/>
        <v/>
      </c>
      <c r="AT157" t="str">
        <f t="shared" si="106"/>
        <v/>
      </c>
      <c r="AU157" t="str">
        <f t="shared" si="118"/>
        <v/>
      </c>
      <c r="AV157" t="str">
        <f t="shared" si="119"/>
        <v/>
      </c>
      <c r="AW157" t="str">
        <f t="shared" si="152"/>
        <v/>
      </c>
      <c r="AX157" t="str">
        <f t="shared" si="153"/>
        <v/>
      </c>
      <c r="AY157" t="str">
        <f t="shared" si="154"/>
        <v/>
      </c>
      <c r="BA157" t="str">
        <f t="shared" si="120"/>
        <v/>
      </c>
      <c r="BB157" t="str">
        <f t="shared" si="121"/>
        <v/>
      </c>
      <c r="BC157" t="str">
        <f t="shared" si="122"/>
        <v/>
      </c>
      <c r="BD157" t="str">
        <f t="shared" si="105"/>
        <v/>
      </c>
      <c r="BE157" t="str">
        <f t="shared" si="155"/>
        <v/>
      </c>
      <c r="BF157" t="str">
        <f t="shared" si="156"/>
        <v/>
      </c>
    </row>
    <row r="158" spans="1:58" ht="15.75" x14ac:dyDescent="0.3">
      <c r="A158" t="str">
        <f t="shared" si="123"/>
        <v/>
      </c>
      <c r="B158" t="str">
        <f t="shared" si="124"/>
        <v/>
      </c>
      <c r="C158" t="str">
        <f t="shared" si="125"/>
        <v/>
      </c>
      <c r="D158" t="str">
        <f t="shared" si="126"/>
        <v/>
      </c>
      <c r="E158" t="str">
        <f t="shared" si="127"/>
        <v/>
      </c>
      <c r="F158" t="str">
        <f t="shared" si="128"/>
        <v/>
      </c>
      <c r="G158" t="str">
        <f t="shared" si="129"/>
        <v/>
      </c>
      <c r="H158" t="str">
        <f t="shared" si="108"/>
        <v/>
      </c>
      <c r="I158" t="str">
        <f t="shared" si="109"/>
        <v/>
      </c>
      <c r="J158" t="str">
        <f t="shared" si="110"/>
        <v/>
      </c>
      <c r="K158" t="str">
        <f>IF(A158="","",IF(OR(I158=1,I158="S"),IF(VLOOKUP(J158,Tables!E$1:F$50,2,FALSE)=1,IF(MOD(BE158,2)=1,1,2),IF(MOD(BE158,2)=1,2,1)),IF(MOD(BE158,2)=1,1,2)))</f>
        <v/>
      </c>
      <c r="L158" t="str">
        <f t="shared" si="107"/>
        <v/>
      </c>
      <c r="M158" s="1" t="str">
        <f t="shared" si="111"/>
        <v/>
      </c>
      <c r="N158" s="39"/>
      <c r="O158" s="39"/>
      <c r="P158" s="39"/>
      <c r="Q158" s="4" t="str">
        <f t="shared" si="130"/>
        <v/>
      </c>
      <c r="R158" s="4" t="str">
        <f t="shared" si="131"/>
        <v/>
      </c>
      <c r="S158" s="4" t="str">
        <f t="shared" si="132"/>
        <v/>
      </c>
      <c r="T158" s="4" t="str">
        <f t="shared" si="133"/>
        <v/>
      </c>
      <c r="U158" s="4" t="str">
        <f t="shared" si="134"/>
        <v/>
      </c>
      <c r="V158" s="4" t="str">
        <f t="shared" si="135"/>
        <v/>
      </c>
      <c r="W158" t="str">
        <f t="shared" si="136"/>
        <v/>
      </c>
      <c r="X158" t="str">
        <f t="shared" si="137"/>
        <v/>
      </c>
      <c r="Y158" t="str">
        <f t="shared" si="138"/>
        <v/>
      </c>
      <c r="Z158" t="str">
        <f t="shared" si="139"/>
        <v/>
      </c>
      <c r="AA158" s="4" t="str">
        <f t="shared" si="140"/>
        <v/>
      </c>
      <c r="AB158" s="4" t="str">
        <f t="shared" si="141"/>
        <v/>
      </c>
      <c r="AC158" s="5" t="str">
        <f t="shared" si="142"/>
        <v/>
      </c>
      <c r="AD158" t="str">
        <f t="shared" si="143"/>
        <v/>
      </c>
      <c r="AE158" t="str">
        <f t="shared" si="144"/>
        <v/>
      </c>
      <c r="AF158" s="2" t="str">
        <f t="shared" si="145"/>
        <v/>
      </c>
      <c r="AG158" t="str">
        <f t="shared" si="146"/>
        <v/>
      </c>
      <c r="AH158" t="str">
        <f t="shared" si="147"/>
        <v/>
      </c>
      <c r="AI158" t="str">
        <f t="shared" si="112"/>
        <v/>
      </c>
      <c r="AJ158" s="28" t="str">
        <f t="shared" si="148"/>
        <v/>
      </c>
      <c r="AK158" t="str">
        <f t="shared" si="149"/>
        <v/>
      </c>
      <c r="AL158" t="str">
        <f t="shared" si="150"/>
        <v/>
      </c>
      <c r="AM158" t="str">
        <f t="shared" si="113"/>
        <v/>
      </c>
      <c r="AN158" t="str">
        <f t="shared" si="114"/>
        <v/>
      </c>
      <c r="AO158" t="str">
        <f t="shared" si="115"/>
        <v/>
      </c>
      <c r="AP158" t="str">
        <f>IF(AN158="","",IF(I158=0,IF(AO158=1,VLOOKUP(F158,Tables!A$1:C$18,2,FALSE),VLOOKUP(F158,Tables!A$1:C$18,3,FALSE)),IF(I158=1, IF(AO158=1,VLOOKUP(F158,Tables!H$1:J$95,2,FALSE),VLOOKUP(F158,Tables!H$1:J$95,3,FALSE)),IF(AO158=1,VLOOKUP(F158,Tables!Q$1:S$137,2,FALSE),VLOOKUP(F158,Tables!Q$1:S$137,3,FALSE)))))</f>
        <v/>
      </c>
      <c r="AQ158" t="str">
        <f t="shared" si="151"/>
        <v/>
      </c>
      <c r="AR158" t="str">
        <f t="shared" si="116"/>
        <v/>
      </c>
      <c r="AS158" t="str">
        <f t="shared" si="117"/>
        <v/>
      </c>
      <c r="AT158" t="str">
        <f t="shared" si="106"/>
        <v/>
      </c>
      <c r="AU158" t="str">
        <f t="shared" si="118"/>
        <v/>
      </c>
      <c r="AV158" t="str">
        <f t="shared" si="119"/>
        <v/>
      </c>
      <c r="AW158" t="str">
        <f t="shared" si="152"/>
        <v/>
      </c>
      <c r="AX158" t="str">
        <f t="shared" si="153"/>
        <v/>
      </c>
      <c r="AY158" t="str">
        <f t="shared" si="154"/>
        <v/>
      </c>
      <c r="BA158" t="str">
        <f t="shared" si="120"/>
        <v/>
      </c>
      <c r="BB158" t="str">
        <f t="shared" si="121"/>
        <v/>
      </c>
      <c r="BC158" t="str">
        <f t="shared" si="122"/>
        <v/>
      </c>
      <c r="BD158" t="str">
        <f t="shared" si="105"/>
        <v/>
      </c>
      <c r="BE158" t="str">
        <f t="shared" si="155"/>
        <v/>
      </c>
      <c r="BF158" t="str">
        <f t="shared" si="156"/>
        <v/>
      </c>
    </row>
    <row r="159" spans="1:58" ht="15.75" x14ac:dyDescent="0.3">
      <c r="A159" t="str">
        <f t="shared" si="123"/>
        <v/>
      </c>
      <c r="B159" t="str">
        <f t="shared" si="124"/>
        <v/>
      </c>
      <c r="C159" t="str">
        <f t="shared" si="125"/>
        <v/>
      </c>
      <c r="D159" t="str">
        <f t="shared" si="126"/>
        <v/>
      </c>
      <c r="E159" t="str">
        <f t="shared" si="127"/>
        <v/>
      </c>
      <c r="F159" t="str">
        <f t="shared" si="128"/>
        <v/>
      </c>
      <c r="G159" t="str">
        <f t="shared" si="129"/>
        <v/>
      </c>
      <c r="H159" t="str">
        <f t="shared" si="108"/>
        <v/>
      </c>
      <c r="I159" t="str">
        <f t="shared" si="109"/>
        <v/>
      </c>
      <c r="J159" t="str">
        <f t="shared" si="110"/>
        <v/>
      </c>
      <c r="K159" t="str">
        <f>IF(A159="","",IF(OR(I159=1,I159="S"),IF(VLOOKUP(J159,Tables!E$1:F$50,2,FALSE)=1,IF(MOD(BE159,2)=1,1,2),IF(MOD(BE159,2)=1,2,1)),IF(MOD(BE159,2)=1,1,2)))</f>
        <v/>
      </c>
      <c r="L159" t="str">
        <f t="shared" si="107"/>
        <v/>
      </c>
      <c r="M159" s="1" t="str">
        <f t="shared" si="111"/>
        <v/>
      </c>
      <c r="N159" s="39"/>
      <c r="O159" s="39"/>
      <c r="P159" s="39"/>
      <c r="Q159" s="4" t="str">
        <f t="shared" si="130"/>
        <v/>
      </c>
      <c r="R159" s="4" t="str">
        <f t="shared" si="131"/>
        <v/>
      </c>
      <c r="S159" s="4" t="str">
        <f t="shared" si="132"/>
        <v/>
      </c>
      <c r="T159" s="4" t="str">
        <f t="shared" si="133"/>
        <v/>
      </c>
      <c r="U159" s="4" t="str">
        <f t="shared" si="134"/>
        <v/>
      </c>
      <c r="V159" s="4" t="str">
        <f t="shared" si="135"/>
        <v/>
      </c>
      <c r="W159" t="str">
        <f t="shared" si="136"/>
        <v/>
      </c>
      <c r="X159" t="str">
        <f t="shared" si="137"/>
        <v/>
      </c>
      <c r="Y159" t="str">
        <f t="shared" si="138"/>
        <v/>
      </c>
      <c r="Z159" t="str">
        <f t="shared" si="139"/>
        <v/>
      </c>
      <c r="AA159" s="4" t="str">
        <f t="shared" si="140"/>
        <v/>
      </c>
      <c r="AB159" s="4" t="str">
        <f t="shared" si="141"/>
        <v/>
      </c>
      <c r="AC159" s="5" t="str">
        <f t="shared" si="142"/>
        <v/>
      </c>
      <c r="AD159" t="str">
        <f t="shared" si="143"/>
        <v/>
      </c>
      <c r="AE159" t="str">
        <f t="shared" si="144"/>
        <v/>
      </c>
      <c r="AF159" s="2" t="str">
        <f t="shared" si="145"/>
        <v/>
      </c>
      <c r="AG159" t="str">
        <f t="shared" si="146"/>
        <v/>
      </c>
      <c r="AH159" t="str">
        <f t="shared" si="147"/>
        <v/>
      </c>
      <c r="AI159" t="str">
        <f t="shared" si="112"/>
        <v/>
      </c>
      <c r="AJ159" s="28" t="str">
        <f t="shared" si="148"/>
        <v/>
      </c>
      <c r="AK159" t="str">
        <f t="shared" si="149"/>
        <v/>
      </c>
      <c r="AL159" t="str">
        <f t="shared" si="150"/>
        <v/>
      </c>
      <c r="AM159" t="str">
        <f t="shared" si="113"/>
        <v/>
      </c>
      <c r="AN159" t="str">
        <f t="shared" si="114"/>
        <v/>
      </c>
      <c r="AO159" t="str">
        <f t="shared" si="115"/>
        <v/>
      </c>
      <c r="AP159" t="str">
        <f>IF(AN159="","",IF(I159=0,IF(AO159=1,VLOOKUP(F159,Tables!A$1:C$18,2,FALSE),VLOOKUP(F159,Tables!A$1:C$18,3,FALSE)),IF(I159=1, IF(AO159=1,VLOOKUP(F159,Tables!H$1:J$95,2,FALSE),VLOOKUP(F159,Tables!H$1:J$95,3,FALSE)),IF(AO159=1,VLOOKUP(F159,Tables!Q$1:S$137,2,FALSE),VLOOKUP(F159,Tables!Q$1:S$137,3,FALSE)))))</f>
        <v/>
      </c>
      <c r="AQ159" t="str">
        <f t="shared" si="151"/>
        <v/>
      </c>
      <c r="AR159" t="str">
        <f t="shared" si="116"/>
        <v/>
      </c>
      <c r="AS159" t="str">
        <f t="shared" si="117"/>
        <v/>
      </c>
      <c r="AT159" t="str">
        <f t="shared" si="106"/>
        <v/>
      </c>
      <c r="AU159" t="str">
        <f t="shared" si="118"/>
        <v/>
      </c>
      <c r="AV159" t="str">
        <f t="shared" si="119"/>
        <v/>
      </c>
      <c r="AW159" t="str">
        <f t="shared" si="152"/>
        <v/>
      </c>
      <c r="AX159" t="str">
        <f t="shared" si="153"/>
        <v/>
      </c>
      <c r="AY159" t="str">
        <f t="shared" si="154"/>
        <v/>
      </c>
      <c r="BA159" t="str">
        <f t="shared" si="120"/>
        <v/>
      </c>
      <c r="BB159" t="str">
        <f t="shared" si="121"/>
        <v/>
      </c>
      <c r="BC159" t="str">
        <f t="shared" si="122"/>
        <v/>
      </c>
      <c r="BD159" t="str">
        <f t="shared" si="105"/>
        <v/>
      </c>
      <c r="BE159" t="str">
        <f t="shared" si="155"/>
        <v/>
      </c>
      <c r="BF159" t="str">
        <f t="shared" si="156"/>
        <v/>
      </c>
    </row>
    <row r="160" spans="1:58" ht="15.75" x14ac:dyDescent="0.3">
      <c r="A160" t="str">
        <f t="shared" si="123"/>
        <v/>
      </c>
      <c r="B160" t="str">
        <f t="shared" si="124"/>
        <v/>
      </c>
      <c r="C160" t="str">
        <f t="shared" si="125"/>
        <v/>
      </c>
      <c r="D160" t="str">
        <f t="shared" si="126"/>
        <v/>
      </c>
      <c r="E160" t="str">
        <f t="shared" si="127"/>
        <v/>
      </c>
      <c r="F160" t="str">
        <f t="shared" si="128"/>
        <v/>
      </c>
      <c r="G160" t="str">
        <f t="shared" si="129"/>
        <v/>
      </c>
      <c r="H160" t="str">
        <f t="shared" si="108"/>
        <v/>
      </c>
      <c r="I160" t="str">
        <f t="shared" si="109"/>
        <v/>
      </c>
      <c r="J160" t="str">
        <f t="shared" si="110"/>
        <v/>
      </c>
      <c r="K160" t="str">
        <f>IF(A160="","",IF(OR(I160=1,I160="S"),IF(VLOOKUP(J160,Tables!E$1:F$50,2,FALSE)=1,IF(MOD(BE160,2)=1,1,2),IF(MOD(BE160,2)=1,2,1)),IF(MOD(BE160,2)=1,1,2)))</f>
        <v/>
      </c>
      <c r="L160" t="str">
        <f t="shared" si="107"/>
        <v/>
      </c>
      <c r="M160" s="1" t="str">
        <f t="shared" si="111"/>
        <v/>
      </c>
      <c r="N160" s="39"/>
      <c r="O160" s="39"/>
      <c r="P160" s="39"/>
      <c r="Q160" s="4" t="str">
        <f t="shared" si="130"/>
        <v/>
      </c>
      <c r="R160" s="4" t="str">
        <f t="shared" si="131"/>
        <v/>
      </c>
      <c r="S160" s="4" t="str">
        <f t="shared" si="132"/>
        <v/>
      </c>
      <c r="T160" s="4" t="str">
        <f t="shared" si="133"/>
        <v/>
      </c>
      <c r="U160" s="4" t="str">
        <f t="shared" si="134"/>
        <v/>
      </c>
      <c r="V160" s="4" t="str">
        <f t="shared" si="135"/>
        <v/>
      </c>
      <c r="W160" t="str">
        <f t="shared" si="136"/>
        <v/>
      </c>
      <c r="X160" t="str">
        <f t="shared" si="137"/>
        <v/>
      </c>
      <c r="Y160" t="str">
        <f t="shared" si="138"/>
        <v/>
      </c>
      <c r="Z160" t="str">
        <f t="shared" si="139"/>
        <v/>
      </c>
      <c r="AA160" s="4" t="str">
        <f t="shared" si="140"/>
        <v/>
      </c>
      <c r="AB160" s="4" t="str">
        <f t="shared" si="141"/>
        <v/>
      </c>
      <c r="AC160" s="5" t="str">
        <f t="shared" si="142"/>
        <v/>
      </c>
      <c r="AD160" t="str">
        <f t="shared" si="143"/>
        <v/>
      </c>
      <c r="AE160" t="str">
        <f t="shared" si="144"/>
        <v/>
      </c>
      <c r="AF160" s="2" t="str">
        <f t="shared" si="145"/>
        <v/>
      </c>
      <c r="AG160" t="str">
        <f t="shared" si="146"/>
        <v/>
      </c>
      <c r="AH160" t="str">
        <f t="shared" si="147"/>
        <v/>
      </c>
      <c r="AI160" t="str">
        <f t="shared" si="112"/>
        <v/>
      </c>
      <c r="AJ160" s="28" t="str">
        <f t="shared" si="148"/>
        <v/>
      </c>
      <c r="AK160" t="str">
        <f t="shared" si="149"/>
        <v/>
      </c>
      <c r="AL160" t="str">
        <f t="shared" si="150"/>
        <v/>
      </c>
      <c r="AM160" t="str">
        <f t="shared" si="113"/>
        <v/>
      </c>
      <c r="AN160" t="str">
        <f t="shared" si="114"/>
        <v/>
      </c>
      <c r="AO160" t="str">
        <f t="shared" si="115"/>
        <v/>
      </c>
      <c r="AP160" t="str">
        <f>IF(AN160="","",IF(I160=0,IF(AO160=1,VLOOKUP(F160,Tables!A$1:C$18,2,FALSE),VLOOKUP(F160,Tables!A$1:C$18,3,FALSE)),IF(I160=1, IF(AO160=1,VLOOKUP(F160,Tables!H$1:J$95,2,FALSE),VLOOKUP(F160,Tables!H$1:J$95,3,FALSE)),IF(AO160=1,VLOOKUP(F160,Tables!Q$1:S$137,2,FALSE),VLOOKUP(F160,Tables!Q$1:S$137,3,FALSE)))))</f>
        <v/>
      </c>
      <c r="AQ160" t="str">
        <f t="shared" si="151"/>
        <v/>
      </c>
      <c r="AR160" t="str">
        <f t="shared" si="116"/>
        <v/>
      </c>
      <c r="AS160" t="str">
        <f t="shared" si="117"/>
        <v/>
      </c>
      <c r="AT160" t="str">
        <f t="shared" si="106"/>
        <v/>
      </c>
      <c r="AU160" t="str">
        <f t="shared" si="118"/>
        <v/>
      </c>
      <c r="AV160" t="str">
        <f t="shared" si="119"/>
        <v/>
      </c>
      <c r="AW160" t="str">
        <f t="shared" si="152"/>
        <v/>
      </c>
      <c r="AX160" t="str">
        <f t="shared" si="153"/>
        <v/>
      </c>
      <c r="AY160" t="str">
        <f t="shared" si="154"/>
        <v/>
      </c>
      <c r="BA160" t="str">
        <f t="shared" si="120"/>
        <v/>
      </c>
      <c r="BB160" t="str">
        <f t="shared" si="121"/>
        <v/>
      </c>
      <c r="BC160" t="str">
        <f t="shared" si="122"/>
        <v/>
      </c>
      <c r="BD160" t="str">
        <f t="shared" si="105"/>
        <v/>
      </c>
      <c r="BE160" t="str">
        <f t="shared" si="155"/>
        <v/>
      </c>
      <c r="BF160" t="str">
        <f t="shared" si="156"/>
        <v/>
      </c>
    </row>
    <row r="161" spans="1:58" ht="15.75" x14ac:dyDescent="0.3">
      <c r="A161" t="str">
        <f t="shared" si="123"/>
        <v/>
      </c>
      <c r="B161" t="str">
        <f t="shared" si="124"/>
        <v/>
      </c>
      <c r="C161" t="str">
        <f t="shared" si="125"/>
        <v/>
      </c>
      <c r="D161" t="str">
        <f t="shared" si="126"/>
        <v/>
      </c>
      <c r="E161" t="str">
        <f t="shared" si="127"/>
        <v/>
      </c>
      <c r="F161" t="str">
        <f t="shared" si="128"/>
        <v/>
      </c>
      <c r="G161" t="str">
        <f t="shared" si="129"/>
        <v/>
      </c>
      <c r="H161" t="str">
        <f t="shared" si="108"/>
        <v/>
      </c>
      <c r="I161" t="str">
        <f t="shared" si="109"/>
        <v/>
      </c>
      <c r="J161" t="str">
        <f t="shared" si="110"/>
        <v/>
      </c>
      <c r="K161" t="str">
        <f>IF(A161="","",IF(OR(I161=1,I161="S"),IF(VLOOKUP(J161,Tables!E$1:F$50,2,FALSE)=1,IF(MOD(BE161,2)=1,1,2),IF(MOD(BE161,2)=1,2,1)),IF(MOD(BE161,2)=1,1,2)))</f>
        <v/>
      </c>
      <c r="L161" t="str">
        <f t="shared" si="107"/>
        <v/>
      </c>
      <c r="M161" s="1" t="str">
        <f t="shared" si="111"/>
        <v/>
      </c>
      <c r="N161" s="39"/>
      <c r="O161" s="39"/>
      <c r="P161" s="39"/>
      <c r="Q161" s="4" t="str">
        <f t="shared" si="130"/>
        <v/>
      </c>
      <c r="R161" s="4" t="str">
        <f t="shared" si="131"/>
        <v/>
      </c>
      <c r="S161" s="4" t="str">
        <f t="shared" si="132"/>
        <v/>
      </c>
      <c r="T161" s="4" t="str">
        <f t="shared" si="133"/>
        <v/>
      </c>
      <c r="U161" s="4" t="str">
        <f t="shared" si="134"/>
        <v/>
      </c>
      <c r="V161" s="4" t="str">
        <f t="shared" si="135"/>
        <v/>
      </c>
      <c r="W161" t="str">
        <f t="shared" si="136"/>
        <v/>
      </c>
      <c r="X161" t="str">
        <f t="shared" si="137"/>
        <v/>
      </c>
      <c r="Y161" t="str">
        <f t="shared" si="138"/>
        <v/>
      </c>
      <c r="Z161" t="str">
        <f t="shared" si="139"/>
        <v/>
      </c>
      <c r="AA161" s="4" t="str">
        <f t="shared" si="140"/>
        <v/>
      </c>
      <c r="AB161" s="4" t="str">
        <f t="shared" si="141"/>
        <v/>
      </c>
      <c r="AC161" s="5" t="str">
        <f t="shared" si="142"/>
        <v/>
      </c>
      <c r="AD161" t="str">
        <f t="shared" si="143"/>
        <v/>
      </c>
      <c r="AE161" t="str">
        <f t="shared" si="144"/>
        <v/>
      </c>
      <c r="AF161" s="2" t="str">
        <f t="shared" si="145"/>
        <v/>
      </c>
      <c r="AG161" t="str">
        <f t="shared" si="146"/>
        <v/>
      </c>
      <c r="AH161" t="str">
        <f t="shared" si="147"/>
        <v/>
      </c>
      <c r="AI161" t="str">
        <f t="shared" si="112"/>
        <v/>
      </c>
      <c r="AJ161" s="28" t="str">
        <f t="shared" si="148"/>
        <v/>
      </c>
      <c r="AK161" t="str">
        <f t="shared" si="149"/>
        <v/>
      </c>
      <c r="AL161" t="str">
        <f t="shared" si="150"/>
        <v/>
      </c>
      <c r="AM161" t="str">
        <f t="shared" si="113"/>
        <v/>
      </c>
      <c r="AN161" t="str">
        <f t="shared" si="114"/>
        <v/>
      </c>
      <c r="AO161" t="str">
        <f t="shared" si="115"/>
        <v/>
      </c>
      <c r="AP161" t="str">
        <f>IF(AN161="","",IF(I161=0,IF(AO161=1,VLOOKUP(F161,Tables!A$1:C$18,2,FALSE),VLOOKUP(F161,Tables!A$1:C$18,3,FALSE)),IF(I161=1, IF(AO161=1,VLOOKUP(F161,Tables!H$1:J$95,2,FALSE),VLOOKUP(F161,Tables!H$1:J$95,3,FALSE)),IF(AO161=1,VLOOKUP(F161,Tables!Q$1:S$137,2,FALSE),VLOOKUP(F161,Tables!Q$1:S$137,3,FALSE)))))</f>
        <v/>
      </c>
      <c r="AQ161" t="str">
        <f t="shared" si="151"/>
        <v/>
      </c>
      <c r="AR161" t="str">
        <f t="shared" si="116"/>
        <v/>
      </c>
      <c r="AS161" t="str">
        <f t="shared" si="117"/>
        <v/>
      </c>
      <c r="AT161" t="str">
        <f t="shared" si="106"/>
        <v/>
      </c>
      <c r="AU161" t="str">
        <f t="shared" si="118"/>
        <v/>
      </c>
      <c r="AV161" t="str">
        <f t="shared" si="119"/>
        <v/>
      </c>
      <c r="AW161" t="str">
        <f t="shared" si="152"/>
        <v/>
      </c>
      <c r="AX161" t="str">
        <f t="shared" si="153"/>
        <v/>
      </c>
      <c r="AY161" t="str">
        <f t="shared" si="154"/>
        <v/>
      </c>
      <c r="BA161" t="str">
        <f t="shared" si="120"/>
        <v/>
      </c>
      <c r="BB161" t="str">
        <f t="shared" si="121"/>
        <v/>
      </c>
      <c r="BC161" t="str">
        <f t="shared" si="122"/>
        <v/>
      </c>
      <c r="BD161" t="str">
        <f t="shared" si="105"/>
        <v/>
      </c>
      <c r="BE161" t="str">
        <f t="shared" si="155"/>
        <v/>
      </c>
      <c r="BF161" t="str">
        <f t="shared" si="156"/>
        <v/>
      </c>
    </row>
    <row r="162" spans="1:58" ht="15.75" x14ac:dyDescent="0.3">
      <c r="A162" t="str">
        <f t="shared" si="123"/>
        <v/>
      </c>
      <c r="B162" t="str">
        <f t="shared" si="124"/>
        <v/>
      </c>
      <c r="C162" t="str">
        <f t="shared" si="125"/>
        <v/>
      </c>
      <c r="D162" t="str">
        <f t="shared" si="126"/>
        <v/>
      </c>
      <c r="E162" t="str">
        <f t="shared" si="127"/>
        <v/>
      </c>
      <c r="F162" t="str">
        <f t="shared" si="128"/>
        <v/>
      </c>
      <c r="G162" t="str">
        <f t="shared" si="129"/>
        <v/>
      </c>
      <c r="H162" t="str">
        <f t="shared" si="108"/>
        <v/>
      </c>
      <c r="I162" t="str">
        <f t="shared" si="109"/>
        <v/>
      </c>
      <c r="J162" t="str">
        <f t="shared" si="110"/>
        <v/>
      </c>
      <c r="K162" t="str">
        <f>IF(A162="","",IF(OR(I162=1,I162="S"),IF(VLOOKUP(J162,Tables!E$1:F$50,2,FALSE)=1,IF(MOD(BE162,2)=1,1,2),IF(MOD(BE162,2)=1,2,1)),IF(MOD(BE162,2)=1,1,2)))</f>
        <v/>
      </c>
      <c r="L162" t="str">
        <f t="shared" si="107"/>
        <v/>
      </c>
      <c r="M162" s="1" t="str">
        <f t="shared" si="111"/>
        <v/>
      </c>
      <c r="N162" s="39"/>
      <c r="O162" s="39"/>
      <c r="P162" s="39"/>
      <c r="Q162" s="4" t="str">
        <f t="shared" si="130"/>
        <v/>
      </c>
      <c r="R162" s="4" t="str">
        <f t="shared" si="131"/>
        <v/>
      </c>
      <c r="S162" s="4" t="str">
        <f t="shared" si="132"/>
        <v/>
      </c>
      <c r="T162" s="4" t="str">
        <f t="shared" si="133"/>
        <v/>
      </c>
      <c r="U162" s="4" t="str">
        <f t="shared" si="134"/>
        <v/>
      </c>
      <c r="V162" s="4" t="str">
        <f t="shared" si="135"/>
        <v/>
      </c>
      <c r="W162" t="str">
        <f t="shared" si="136"/>
        <v/>
      </c>
      <c r="X162" t="str">
        <f t="shared" si="137"/>
        <v/>
      </c>
      <c r="Y162" t="str">
        <f t="shared" si="138"/>
        <v/>
      </c>
      <c r="Z162" t="str">
        <f t="shared" si="139"/>
        <v/>
      </c>
      <c r="AA162" s="4" t="str">
        <f t="shared" si="140"/>
        <v/>
      </c>
      <c r="AB162" s="4" t="str">
        <f t="shared" si="141"/>
        <v/>
      </c>
      <c r="AC162" s="5" t="str">
        <f t="shared" si="142"/>
        <v/>
      </c>
      <c r="AD162" t="str">
        <f t="shared" si="143"/>
        <v/>
      </c>
      <c r="AE162" t="str">
        <f t="shared" si="144"/>
        <v/>
      </c>
      <c r="AF162" s="2" t="str">
        <f t="shared" si="145"/>
        <v/>
      </c>
      <c r="AG162" t="str">
        <f t="shared" si="146"/>
        <v/>
      </c>
      <c r="AH162" t="str">
        <f t="shared" si="147"/>
        <v/>
      </c>
      <c r="AI162" t="str">
        <f t="shared" si="112"/>
        <v/>
      </c>
      <c r="AJ162" s="28" t="str">
        <f t="shared" si="148"/>
        <v/>
      </c>
      <c r="AK162" t="str">
        <f t="shared" si="149"/>
        <v/>
      </c>
      <c r="AL162" t="str">
        <f t="shared" si="150"/>
        <v/>
      </c>
      <c r="AM162" t="str">
        <f t="shared" si="113"/>
        <v/>
      </c>
      <c r="AN162" t="str">
        <f t="shared" si="114"/>
        <v/>
      </c>
      <c r="AO162" t="str">
        <f t="shared" si="115"/>
        <v/>
      </c>
      <c r="AP162" t="str">
        <f>IF(AN162="","",IF(I162=0,IF(AO162=1,VLOOKUP(F162,Tables!A$1:C$18,2,FALSE),VLOOKUP(F162,Tables!A$1:C$18,3,FALSE)),IF(I162=1, IF(AO162=1,VLOOKUP(F162,Tables!H$1:J$95,2,FALSE),VLOOKUP(F162,Tables!H$1:J$95,3,FALSE)),IF(AO162=1,VLOOKUP(F162,Tables!Q$1:S$137,2,FALSE),VLOOKUP(F162,Tables!Q$1:S$137,3,FALSE)))))</f>
        <v/>
      </c>
      <c r="AQ162" t="str">
        <f t="shared" si="151"/>
        <v/>
      </c>
      <c r="AR162" t="str">
        <f t="shared" si="116"/>
        <v/>
      </c>
      <c r="AS162" t="str">
        <f t="shared" si="117"/>
        <v/>
      </c>
      <c r="AT162" t="str">
        <f t="shared" si="106"/>
        <v/>
      </c>
      <c r="AU162" t="str">
        <f t="shared" si="118"/>
        <v/>
      </c>
      <c r="AV162" t="str">
        <f t="shared" si="119"/>
        <v/>
      </c>
      <c r="AW162" t="str">
        <f t="shared" si="152"/>
        <v/>
      </c>
      <c r="AX162" t="str">
        <f t="shared" si="153"/>
        <v/>
      </c>
      <c r="AY162" t="str">
        <f t="shared" si="154"/>
        <v/>
      </c>
      <c r="BA162" t="str">
        <f t="shared" si="120"/>
        <v/>
      </c>
      <c r="BB162" t="str">
        <f t="shared" si="121"/>
        <v/>
      </c>
      <c r="BC162" t="str">
        <f t="shared" si="122"/>
        <v/>
      </c>
      <c r="BD162" t="str">
        <f t="shared" si="105"/>
        <v/>
      </c>
      <c r="BE162" t="str">
        <f t="shared" si="155"/>
        <v/>
      </c>
      <c r="BF162" t="str">
        <f t="shared" si="156"/>
        <v/>
      </c>
    </row>
    <row r="163" spans="1:58" ht="15.75" x14ac:dyDescent="0.3">
      <c r="A163" t="str">
        <f t="shared" si="123"/>
        <v/>
      </c>
      <c r="B163" t="str">
        <f t="shared" si="124"/>
        <v/>
      </c>
      <c r="C163" t="str">
        <f t="shared" si="125"/>
        <v/>
      </c>
      <c r="D163" t="str">
        <f t="shared" si="126"/>
        <v/>
      </c>
      <c r="E163" t="str">
        <f t="shared" si="127"/>
        <v/>
      </c>
      <c r="F163" t="str">
        <f t="shared" si="128"/>
        <v/>
      </c>
      <c r="G163" t="str">
        <f t="shared" si="129"/>
        <v/>
      </c>
      <c r="H163" t="str">
        <f t="shared" si="108"/>
        <v/>
      </c>
      <c r="I163" t="str">
        <f t="shared" si="109"/>
        <v/>
      </c>
      <c r="J163" t="str">
        <f t="shared" si="110"/>
        <v/>
      </c>
      <c r="K163" t="str">
        <f>IF(A163="","",IF(OR(I163=1,I163="S"),IF(VLOOKUP(J163,Tables!E$1:F$50,2,FALSE)=1,IF(MOD(BE163,2)=1,1,2),IF(MOD(BE163,2)=1,2,1)),IF(MOD(BE163,2)=1,1,2)))</f>
        <v/>
      </c>
      <c r="L163" t="str">
        <f t="shared" si="107"/>
        <v/>
      </c>
      <c r="M163" s="1" t="str">
        <f t="shared" si="111"/>
        <v/>
      </c>
      <c r="N163" s="39"/>
      <c r="O163" s="39"/>
      <c r="P163" s="39"/>
      <c r="Q163" s="4" t="str">
        <f t="shared" si="130"/>
        <v/>
      </c>
      <c r="R163" s="4" t="str">
        <f t="shared" si="131"/>
        <v/>
      </c>
      <c r="S163" s="4" t="str">
        <f t="shared" si="132"/>
        <v/>
      </c>
      <c r="T163" s="4" t="str">
        <f t="shared" si="133"/>
        <v/>
      </c>
      <c r="U163" s="4" t="str">
        <f t="shared" si="134"/>
        <v/>
      </c>
      <c r="V163" s="4" t="str">
        <f t="shared" si="135"/>
        <v/>
      </c>
      <c r="W163" t="str">
        <f t="shared" si="136"/>
        <v/>
      </c>
      <c r="X163" t="str">
        <f t="shared" si="137"/>
        <v/>
      </c>
      <c r="Y163" t="str">
        <f t="shared" si="138"/>
        <v/>
      </c>
      <c r="Z163" t="str">
        <f t="shared" si="139"/>
        <v/>
      </c>
      <c r="AA163" s="4" t="str">
        <f t="shared" si="140"/>
        <v/>
      </c>
      <c r="AB163" s="4" t="str">
        <f t="shared" si="141"/>
        <v/>
      </c>
      <c r="AC163" s="5" t="str">
        <f t="shared" si="142"/>
        <v/>
      </c>
      <c r="AD163" t="str">
        <f t="shared" si="143"/>
        <v/>
      </c>
      <c r="AE163" t="str">
        <f t="shared" si="144"/>
        <v/>
      </c>
      <c r="AF163" s="2" t="str">
        <f t="shared" si="145"/>
        <v/>
      </c>
      <c r="AG163" t="str">
        <f t="shared" si="146"/>
        <v/>
      </c>
      <c r="AH163" t="str">
        <f t="shared" si="147"/>
        <v/>
      </c>
      <c r="AI163" t="str">
        <f t="shared" si="112"/>
        <v/>
      </c>
      <c r="AJ163" s="28" t="str">
        <f t="shared" si="148"/>
        <v/>
      </c>
      <c r="AK163" t="str">
        <f t="shared" si="149"/>
        <v/>
      </c>
      <c r="AL163" t="str">
        <f t="shared" si="150"/>
        <v/>
      </c>
      <c r="AM163" t="str">
        <f t="shared" si="113"/>
        <v/>
      </c>
      <c r="AN163" t="str">
        <f t="shared" si="114"/>
        <v/>
      </c>
      <c r="AO163" t="str">
        <f t="shared" si="115"/>
        <v/>
      </c>
      <c r="AP163" t="str">
        <f>IF(AN163="","",IF(I163=0,IF(AO163=1,VLOOKUP(F163,Tables!A$1:C$18,2,FALSE),VLOOKUP(F163,Tables!A$1:C$18,3,FALSE)),IF(I163=1, IF(AO163=1,VLOOKUP(F163,Tables!H$1:J$95,2,FALSE),VLOOKUP(F163,Tables!H$1:J$95,3,FALSE)),IF(AO163=1,VLOOKUP(F163,Tables!Q$1:S$137,2,FALSE),VLOOKUP(F163,Tables!Q$1:S$137,3,FALSE)))))</f>
        <v/>
      </c>
      <c r="AQ163" t="str">
        <f t="shared" si="151"/>
        <v/>
      </c>
      <c r="AR163" t="str">
        <f t="shared" si="116"/>
        <v/>
      </c>
      <c r="AS163" t="str">
        <f t="shared" si="117"/>
        <v/>
      </c>
      <c r="AT163" t="str">
        <f t="shared" si="106"/>
        <v/>
      </c>
      <c r="AU163" t="str">
        <f t="shared" si="118"/>
        <v/>
      </c>
      <c r="AV163" t="str">
        <f t="shared" si="119"/>
        <v/>
      </c>
      <c r="AW163" t="str">
        <f t="shared" si="152"/>
        <v/>
      </c>
      <c r="AX163" t="str">
        <f t="shared" si="153"/>
        <v/>
      </c>
      <c r="AY163" t="str">
        <f t="shared" si="154"/>
        <v/>
      </c>
      <c r="BA163" t="str">
        <f t="shared" si="120"/>
        <v/>
      </c>
      <c r="BB163" t="str">
        <f t="shared" si="121"/>
        <v/>
      </c>
      <c r="BC163" t="str">
        <f t="shared" si="122"/>
        <v/>
      </c>
      <c r="BD163" t="str">
        <f t="shared" si="105"/>
        <v/>
      </c>
      <c r="BE163" t="str">
        <f t="shared" si="155"/>
        <v/>
      </c>
      <c r="BF163" t="str">
        <f t="shared" si="156"/>
        <v/>
      </c>
    </row>
    <row r="164" spans="1:58" ht="15.75" x14ac:dyDescent="0.3">
      <c r="A164" t="str">
        <f t="shared" si="123"/>
        <v/>
      </c>
      <c r="B164" t="str">
        <f t="shared" si="124"/>
        <v/>
      </c>
      <c r="C164" t="str">
        <f t="shared" si="125"/>
        <v/>
      </c>
      <c r="D164" t="str">
        <f t="shared" si="126"/>
        <v/>
      </c>
      <c r="E164" t="str">
        <f t="shared" si="127"/>
        <v/>
      </c>
      <c r="F164" t="str">
        <f t="shared" si="128"/>
        <v/>
      </c>
      <c r="G164" t="str">
        <f t="shared" si="129"/>
        <v/>
      </c>
      <c r="H164" t="str">
        <f t="shared" si="108"/>
        <v/>
      </c>
      <c r="I164" t="str">
        <f t="shared" si="109"/>
        <v/>
      </c>
      <c r="J164" t="str">
        <f t="shared" si="110"/>
        <v/>
      </c>
      <c r="K164" t="str">
        <f>IF(A164="","",IF(OR(I164=1,I164="S"),IF(VLOOKUP(J164,Tables!E$1:F$50,2,FALSE)=1,IF(MOD(BE164,2)=1,1,2),IF(MOD(BE164,2)=1,2,1)),IF(MOD(BE164,2)=1,1,2)))</f>
        <v/>
      </c>
      <c r="L164" t="str">
        <f t="shared" si="107"/>
        <v/>
      </c>
      <c r="M164" s="1" t="str">
        <f t="shared" si="111"/>
        <v/>
      </c>
      <c r="N164" s="39"/>
      <c r="O164" s="39"/>
      <c r="P164" s="39"/>
      <c r="Q164" s="4" t="str">
        <f t="shared" si="130"/>
        <v/>
      </c>
      <c r="R164" s="4" t="str">
        <f t="shared" si="131"/>
        <v/>
      </c>
      <c r="S164" s="4" t="str">
        <f t="shared" si="132"/>
        <v/>
      </c>
      <c r="T164" s="4" t="str">
        <f t="shared" si="133"/>
        <v/>
      </c>
      <c r="U164" s="4" t="str">
        <f t="shared" si="134"/>
        <v/>
      </c>
      <c r="V164" s="4" t="str">
        <f t="shared" si="135"/>
        <v/>
      </c>
      <c r="W164" t="str">
        <f t="shared" si="136"/>
        <v/>
      </c>
      <c r="X164" t="str">
        <f t="shared" si="137"/>
        <v/>
      </c>
      <c r="Y164" t="str">
        <f t="shared" si="138"/>
        <v/>
      </c>
      <c r="Z164" t="str">
        <f t="shared" si="139"/>
        <v/>
      </c>
      <c r="AA164" s="4" t="str">
        <f t="shared" si="140"/>
        <v/>
      </c>
      <c r="AB164" s="4" t="str">
        <f t="shared" si="141"/>
        <v/>
      </c>
      <c r="AC164" s="5" t="str">
        <f t="shared" si="142"/>
        <v/>
      </c>
      <c r="AD164" t="str">
        <f t="shared" si="143"/>
        <v/>
      </c>
      <c r="AE164" t="str">
        <f t="shared" si="144"/>
        <v/>
      </c>
      <c r="AF164" s="2" t="str">
        <f t="shared" si="145"/>
        <v/>
      </c>
      <c r="AG164" t="str">
        <f t="shared" si="146"/>
        <v/>
      </c>
      <c r="AH164" t="str">
        <f t="shared" si="147"/>
        <v/>
      </c>
      <c r="AI164" t="str">
        <f t="shared" si="112"/>
        <v/>
      </c>
      <c r="AJ164" s="28" t="str">
        <f t="shared" si="148"/>
        <v/>
      </c>
      <c r="AK164" t="str">
        <f t="shared" si="149"/>
        <v/>
      </c>
      <c r="AL164" t="str">
        <f t="shared" si="150"/>
        <v/>
      </c>
      <c r="AM164" t="str">
        <f t="shared" si="113"/>
        <v/>
      </c>
      <c r="AN164" t="str">
        <f t="shared" si="114"/>
        <v/>
      </c>
      <c r="AO164" t="str">
        <f t="shared" si="115"/>
        <v/>
      </c>
      <c r="AP164" t="str">
        <f>IF(AN164="","",IF(I164=0,IF(AO164=1,VLOOKUP(F164,Tables!A$1:C$18,2,FALSE),VLOOKUP(F164,Tables!A$1:C$18,3,FALSE)),IF(I164=1, IF(AO164=1,VLOOKUP(F164,Tables!H$1:J$95,2,FALSE),VLOOKUP(F164,Tables!H$1:J$95,3,FALSE)),IF(AO164=1,VLOOKUP(F164,Tables!Q$1:S$137,2,FALSE),VLOOKUP(F164,Tables!Q$1:S$137,3,FALSE)))))</f>
        <v/>
      </c>
      <c r="AQ164" t="str">
        <f t="shared" si="151"/>
        <v/>
      </c>
      <c r="AR164" t="str">
        <f t="shared" si="116"/>
        <v/>
      </c>
      <c r="AS164" t="str">
        <f t="shared" si="117"/>
        <v/>
      </c>
      <c r="AT164" t="str">
        <f t="shared" si="106"/>
        <v/>
      </c>
      <c r="AU164" t="str">
        <f t="shared" si="118"/>
        <v/>
      </c>
      <c r="AV164" t="str">
        <f t="shared" si="119"/>
        <v/>
      </c>
      <c r="AW164" t="str">
        <f t="shared" si="152"/>
        <v/>
      </c>
      <c r="AX164" t="str">
        <f t="shared" si="153"/>
        <v/>
      </c>
      <c r="AY164" t="str">
        <f t="shared" si="154"/>
        <v/>
      </c>
      <c r="BA164" t="str">
        <f t="shared" si="120"/>
        <v/>
      </c>
      <c r="BB164" t="str">
        <f t="shared" si="121"/>
        <v/>
      </c>
      <c r="BC164" t="str">
        <f t="shared" si="122"/>
        <v/>
      </c>
      <c r="BD164" t="str">
        <f t="shared" si="105"/>
        <v/>
      </c>
      <c r="BE164" t="str">
        <f t="shared" si="155"/>
        <v/>
      </c>
      <c r="BF164" t="str">
        <f t="shared" si="156"/>
        <v/>
      </c>
    </row>
    <row r="165" spans="1:58" ht="15.75" x14ac:dyDescent="0.3">
      <c r="A165" t="str">
        <f t="shared" si="123"/>
        <v/>
      </c>
      <c r="B165" t="str">
        <f t="shared" si="124"/>
        <v/>
      </c>
      <c r="C165" t="str">
        <f t="shared" si="125"/>
        <v/>
      </c>
      <c r="D165" t="str">
        <f t="shared" si="126"/>
        <v/>
      </c>
      <c r="E165" t="str">
        <f t="shared" si="127"/>
        <v/>
      </c>
      <c r="F165" t="str">
        <f t="shared" si="128"/>
        <v/>
      </c>
      <c r="G165" t="str">
        <f t="shared" si="129"/>
        <v/>
      </c>
      <c r="H165" t="str">
        <f t="shared" si="108"/>
        <v/>
      </c>
      <c r="I165" t="str">
        <f t="shared" si="109"/>
        <v/>
      </c>
      <c r="J165" t="str">
        <f t="shared" si="110"/>
        <v/>
      </c>
      <c r="K165" t="str">
        <f>IF(A165="","",IF(OR(I165=1,I165="S"),IF(VLOOKUP(J165,Tables!E$1:F$50,2,FALSE)=1,IF(MOD(BE165,2)=1,1,2),IF(MOD(BE165,2)=1,2,1)),IF(MOD(BE165,2)=1,1,2)))</f>
        <v/>
      </c>
      <c r="L165" t="str">
        <f t="shared" si="107"/>
        <v/>
      </c>
      <c r="M165" s="1" t="str">
        <f t="shared" si="111"/>
        <v/>
      </c>
      <c r="N165" s="39"/>
      <c r="O165" s="39"/>
      <c r="P165" s="39"/>
      <c r="Q165" s="4" t="str">
        <f t="shared" si="130"/>
        <v/>
      </c>
      <c r="R165" s="4" t="str">
        <f t="shared" si="131"/>
        <v/>
      </c>
      <c r="S165" s="4" t="str">
        <f t="shared" si="132"/>
        <v/>
      </c>
      <c r="T165" s="4" t="str">
        <f t="shared" si="133"/>
        <v/>
      </c>
      <c r="U165" s="4" t="str">
        <f t="shared" si="134"/>
        <v/>
      </c>
      <c r="V165" s="4" t="str">
        <f t="shared" si="135"/>
        <v/>
      </c>
      <c r="W165" t="str">
        <f t="shared" si="136"/>
        <v/>
      </c>
      <c r="X165" t="str">
        <f t="shared" si="137"/>
        <v/>
      </c>
      <c r="Y165" t="str">
        <f t="shared" si="138"/>
        <v/>
      </c>
      <c r="Z165" t="str">
        <f t="shared" si="139"/>
        <v/>
      </c>
      <c r="AA165" s="4" t="str">
        <f t="shared" si="140"/>
        <v/>
      </c>
      <c r="AB165" s="4" t="str">
        <f t="shared" si="141"/>
        <v/>
      </c>
      <c r="AC165" s="5" t="str">
        <f t="shared" si="142"/>
        <v/>
      </c>
      <c r="AD165" t="str">
        <f t="shared" si="143"/>
        <v/>
      </c>
      <c r="AE165" t="str">
        <f t="shared" si="144"/>
        <v/>
      </c>
      <c r="AF165" s="2" t="str">
        <f t="shared" si="145"/>
        <v/>
      </c>
      <c r="AG165" t="str">
        <f t="shared" si="146"/>
        <v/>
      </c>
      <c r="AH165" t="str">
        <f t="shared" si="147"/>
        <v/>
      </c>
      <c r="AI165" t="str">
        <f t="shared" si="112"/>
        <v/>
      </c>
      <c r="AJ165" s="28" t="str">
        <f t="shared" si="148"/>
        <v/>
      </c>
      <c r="AK165" t="str">
        <f t="shared" si="149"/>
        <v/>
      </c>
      <c r="AL165" t="str">
        <f t="shared" si="150"/>
        <v/>
      </c>
      <c r="AM165" t="str">
        <f t="shared" si="113"/>
        <v/>
      </c>
      <c r="AN165" t="str">
        <f t="shared" si="114"/>
        <v/>
      </c>
      <c r="AO165" t="str">
        <f t="shared" si="115"/>
        <v/>
      </c>
      <c r="AP165" t="str">
        <f>IF(AN165="","",IF(I165=0,IF(AO165=1,VLOOKUP(F165,Tables!A$1:C$18,2,FALSE),VLOOKUP(F165,Tables!A$1:C$18,3,FALSE)),IF(I165=1, IF(AO165=1,VLOOKUP(F165,Tables!H$1:J$95,2,FALSE),VLOOKUP(F165,Tables!H$1:J$95,3,FALSE)),IF(AO165=1,VLOOKUP(F165,Tables!Q$1:S$137,2,FALSE),VLOOKUP(F165,Tables!Q$1:S$137,3,FALSE)))))</f>
        <v/>
      </c>
      <c r="AQ165" t="str">
        <f t="shared" si="151"/>
        <v/>
      </c>
      <c r="AR165" t="str">
        <f t="shared" si="116"/>
        <v/>
      </c>
      <c r="AS165" t="str">
        <f t="shared" si="117"/>
        <v/>
      </c>
      <c r="AT165" t="str">
        <f t="shared" si="106"/>
        <v/>
      </c>
      <c r="AU165" t="str">
        <f t="shared" si="118"/>
        <v/>
      </c>
      <c r="AV165" t="str">
        <f t="shared" si="119"/>
        <v/>
      </c>
      <c r="AW165" t="str">
        <f t="shared" si="152"/>
        <v/>
      </c>
      <c r="AX165" t="str">
        <f t="shared" si="153"/>
        <v/>
      </c>
      <c r="AY165" t="str">
        <f t="shared" si="154"/>
        <v/>
      </c>
      <c r="BA165" t="str">
        <f t="shared" si="120"/>
        <v/>
      </c>
      <c r="BB165" t="str">
        <f t="shared" si="121"/>
        <v/>
      </c>
      <c r="BC165" t="str">
        <f t="shared" si="122"/>
        <v/>
      </c>
      <c r="BD165" t="str">
        <f t="shared" si="105"/>
        <v/>
      </c>
      <c r="BE165" t="str">
        <f t="shared" si="155"/>
        <v/>
      </c>
      <c r="BF165" t="str">
        <f t="shared" si="156"/>
        <v/>
      </c>
    </row>
    <row r="166" spans="1:58" ht="15.75" x14ac:dyDescent="0.3">
      <c r="A166" t="str">
        <f t="shared" si="123"/>
        <v/>
      </c>
      <c r="B166" t="str">
        <f t="shared" si="124"/>
        <v/>
      </c>
      <c r="C166" t="str">
        <f t="shared" si="125"/>
        <v/>
      </c>
      <c r="D166" t="str">
        <f t="shared" si="126"/>
        <v/>
      </c>
      <c r="E166" t="str">
        <f t="shared" si="127"/>
        <v/>
      </c>
      <c r="F166" t="str">
        <f t="shared" si="128"/>
        <v/>
      </c>
      <c r="G166" t="str">
        <f t="shared" si="129"/>
        <v/>
      </c>
      <c r="H166" t="str">
        <f t="shared" si="108"/>
        <v/>
      </c>
      <c r="I166" t="str">
        <f t="shared" si="109"/>
        <v/>
      </c>
      <c r="J166" t="str">
        <f t="shared" si="110"/>
        <v/>
      </c>
      <c r="K166" t="str">
        <f>IF(A166="","",IF(OR(I166=1,I166="S"),IF(VLOOKUP(J166,Tables!E$1:F$50,2,FALSE)=1,IF(MOD(BE166,2)=1,1,2),IF(MOD(BE166,2)=1,2,1)),IF(MOD(BE166,2)=1,1,2)))</f>
        <v/>
      </c>
      <c r="L166" t="str">
        <f t="shared" si="107"/>
        <v/>
      </c>
      <c r="M166" s="1" t="str">
        <f t="shared" si="111"/>
        <v/>
      </c>
      <c r="N166" s="39"/>
      <c r="O166" s="39"/>
      <c r="P166" s="39"/>
      <c r="Q166" s="4" t="str">
        <f t="shared" si="130"/>
        <v/>
      </c>
      <c r="R166" s="4" t="str">
        <f t="shared" si="131"/>
        <v/>
      </c>
      <c r="S166" s="4" t="str">
        <f t="shared" si="132"/>
        <v/>
      </c>
      <c r="T166" s="4" t="str">
        <f t="shared" si="133"/>
        <v/>
      </c>
      <c r="U166" s="4" t="str">
        <f t="shared" si="134"/>
        <v/>
      </c>
      <c r="V166" s="4" t="str">
        <f t="shared" si="135"/>
        <v/>
      </c>
      <c r="W166" t="str">
        <f t="shared" si="136"/>
        <v/>
      </c>
      <c r="X166" t="str">
        <f t="shared" si="137"/>
        <v/>
      </c>
      <c r="Y166" t="str">
        <f t="shared" si="138"/>
        <v/>
      </c>
      <c r="Z166" t="str">
        <f t="shared" si="139"/>
        <v/>
      </c>
      <c r="AA166" s="4" t="str">
        <f t="shared" si="140"/>
        <v/>
      </c>
      <c r="AB166" s="4" t="str">
        <f t="shared" si="141"/>
        <v/>
      </c>
      <c r="AC166" s="5" t="str">
        <f t="shared" si="142"/>
        <v/>
      </c>
      <c r="AD166" t="str">
        <f t="shared" si="143"/>
        <v/>
      </c>
      <c r="AE166" t="str">
        <f t="shared" si="144"/>
        <v/>
      </c>
      <c r="AF166" s="2" t="str">
        <f t="shared" si="145"/>
        <v/>
      </c>
      <c r="AG166" t="str">
        <f t="shared" si="146"/>
        <v/>
      </c>
      <c r="AH166" t="str">
        <f t="shared" si="147"/>
        <v/>
      </c>
      <c r="AI166" t="str">
        <f t="shared" si="112"/>
        <v/>
      </c>
      <c r="AJ166" s="28" t="str">
        <f t="shared" si="148"/>
        <v/>
      </c>
      <c r="AK166" t="str">
        <f t="shared" si="149"/>
        <v/>
      </c>
      <c r="AL166" t="str">
        <f t="shared" si="150"/>
        <v/>
      </c>
      <c r="AM166" t="str">
        <f t="shared" si="113"/>
        <v/>
      </c>
      <c r="AN166" t="str">
        <f t="shared" si="114"/>
        <v/>
      </c>
      <c r="AO166" t="str">
        <f t="shared" si="115"/>
        <v/>
      </c>
      <c r="AP166" t="str">
        <f>IF(AN166="","",IF(I166=0,IF(AO166=1,VLOOKUP(F166,Tables!A$1:C$18,2,FALSE),VLOOKUP(F166,Tables!A$1:C$18,3,FALSE)),IF(I166=1, IF(AO166=1,VLOOKUP(F166,Tables!H$1:J$95,2,FALSE),VLOOKUP(F166,Tables!H$1:J$95,3,FALSE)),IF(AO166=1,VLOOKUP(F166,Tables!Q$1:S$137,2,FALSE),VLOOKUP(F166,Tables!Q$1:S$137,3,FALSE)))))</f>
        <v/>
      </c>
      <c r="AQ166" t="str">
        <f t="shared" si="151"/>
        <v/>
      </c>
      <c r="AR166" t="str">
        <f t="shared" si="116"/>
        <v/>
      </c>
      <c r="AS166" t="str">
        <f t="shared" si="117"/>
        <v/>
      </c>
      <c r="AT166" t="str">
        <f t="shared" si="106"/>
        <v/>
      </c>
      <c r="AU166" t="str">
        <f t="shared" si="118"/>
        <v/>
      </c>
      <c r="AV166" t="str">
        <f t="shared" si="119"/>
        <v/>
      </c>
      <c r="AW166" t="str">
        <f t="shared" si="152"/>
        <v/>
      </c>
      <c r="AX166" t="str">
        <f t="shared" si="153"/>
        <v/>
      </c>
      <c r="AY166" t="str">
        <f t="shared" si="154"/>
        <v/>
      </c>
      <c r="BA166" t="str">
        <f t="shared" si="120"/>
        <v/>
      </c>
      <c r="BB166" t="str">
        <f t="shared" si="121"/>
        <v/>
      </c>
      <c r="BC166" t="str">
        <f t="shared" si="122"/>
        <v/>
      </c>
      <c r="BD166" t="str">
        <f t="shared" si="105"/>
        <v/>
      </c>
      <c r="BE166" t="str">
        <f t="shared" si="155"/>
        <v/>
      </c>
      <c r="BF166" t="str">
        <f t="shared" si="156"/>
        <v/>
      </c>
    </row>
    <row r="167" spans="1:58" ht="15.75" x14ac:dyDescent="0.3">
      <c r="A167" t="str">
        <f t="shared" si="123"/>
        <v/>
      </c>
      <c r="B167" t="str">
        <f t="shared" si="124"/>
        <v/>
      </c>
      <c r="C167" t="str">
        <f t="shared" si="125"/>
        <v/>
      </c>
      <c r="D167" t="str">
        <f t="shared" si="126"/>
        <v/>
      </c>
      <c r="E167" t="str">
        <f t="shared" si="127"/>
        <v/>
      </c>
      <c r="F167" t="str">
        <f t="shared" si="128"/>
        <v/>
      </c>
      <c r="G167" t="str">
        <f t="shared" si="129"/>
        <v/>
      </c>
      <c r="H167" t="str">
        <f t="shared" si="108"/>
        <v/>
      </c>
      <c r="I167" t="str">
        <f t="shared" si="109"/>
        <v/>
      </c>
      <c r="J167" t="str">
        <f t="shared" si="110"/>
        <v/>
      </c>
      <c r="K167" t="str">
        <f>IF(A167="","",IF(OR(I167=1,I167="S"),IF(VLOOKUP(J167,Tables!E$1:F$50,2,FALSE)=1,IF(MOD(BE167,2)=1,1,2),IF(MOD(BE167,2)=1,2,1)),IF(MOD(BE167,2)=1,1,2)))</f>
        <v/>
      </c>
      <c r="L167" t="str">
        <f t="shared" si="107"/>
        <v/>
      </c>
      <c r="M167" s="1" t="str">
        <f t="shared" si="111"/>
        <v/>
      </c>
      <c r="N167" s="39"/>
      <c r="O167" s="39"/>
      <c r="P167" s="39"/>
      <c r="Q167" s="4" t="str">
        <f t="shared" si="130"/>
        <v/>
      </c>
      <c r="R167" s="4" t="str">
        <f t="shared" si="131"/>
        <v/>
      </c>
      <c r="S167" s="4" t="str">
        <f t="shared" si="132"/>
        <v/>
      </c>
      <c r="T167" s="4" t="str">
        <f t="shared" si="133"/>
        <v/>
      </c>
      <c r="U167" s="4" t="str">
        <f t="shared" si="134"/>
        <v/>
      </c>
      <c r="V167" s="4" t="str">
        <f t="shared" si="135"/>
        <v/>
      </c>
      <c r="W167" t="str">
        <f t="shared" si="136"/>
        <v/>
      </c>
      <c r="X167" t="str">
        <f t="shared" si="137"/>
        <v/>
      </c>
      <c r="Y167" t="str">
        <f t="shared" si="138"/>
        <v/>
      </c>
      <c r="Z167" t="str">
        <f t="shared" si="139"/>
        <v/>
      </c>
      <c r="AA167" s="4" t="str">
        <f t="shared" si="140"/>
        <v/>
      </c>
      <c r="AB167" s="4" t="str">
        <f t="shared" si="141"/>
        <v/>
      </c>
      <c r="AC167" s="5" t="str">
        <f t="shared" si="142"/>
        <v/>
      </c>
      <c r="AD167" t="str">
        <f t="shared" si="143"/>
        <v/>
      </c>
      <c r="AE167" t="str">
        <f t="shared" si="144"/>
        <v/>
      </c>
      <c r="AF167" s="2" t="str">
        <f t="shared" si="145"/>
        <v/>
      </c>
      <c r="AG167" t="str">
        <f t="shared" si="146"/>
        <v/>
      </c>
      <c r="AH167" t="str">
        <f t="shared" si="147"/>
        <v/>
      </c>
      <c r="AI167" t="str">
        <f t="shared" si="112"/>
        <v/>
      </c>
      <c r="AJ167" s="28" t="str">
        <f t="shared" si="148"/>
        <v/>
      </c>
      <c r="AK167" t="str">
        <f t="shared" si="149"/>
        <v/>
      </c>
      <c r="AL167" t="str">
        <f t="shared" si="150"/>
        <v/>
      </c>
      <c r="AM167" t="str">
        <f t="shared" si="113"/>
        <v/>
      </c>
      <c r="AN167" t="str">
        <f t="shared" si="114"/>
        <v/>
      </c>
      <c r="AO167" t="str">
        <f t="shared" si="115"/>
        <v/>
      </c>
      <c r="AP167" t="str">
        <f>IF(AN167="","",IF(I167=0,IF(AO167=1,VLOOKUP(F167,Tables!A$1:C$18,2,FALSE),VLOOKUP(F167,Tables!A$1:C$18,3,FALSE)),IF(I167=1, IF(AO167=1,VLOOKUP(F167,Tables!H$1:J$95,2,FALSE),VLOOKUP(F167,Tables!H$1:J$95,3,FALSE)),IF(AO167=1,VLOOKUP(F167,Tables!Q$1:S$137,2,FALSE),VLOOKUP(F167,Tables!Q$1:S$137,3,FALSE)))))</f>
        <v/>
      </c>
      <c r="AQ167" t="str">
        <f t="shared" si="151"/>
        <v/>
      </c>
      <c r="AR167" t="str">
        <f t="shared" si="116"/>
        <v/>
      </c>
      <c r="AS167" t="str">
        <f t="shared" si="117"/>
        <v/>
      </c>
      <c r="AT167" t="str">
        <f t="shared" si="106"/>
        <v/>
      </c>
      <c r="AU167" t="str">
        <f t="shared" si="118"/>
        <v/>
      </c>
      <c r="AV167" t="str">
        <f t="shared" si="119"/>
        <v/>
      </c>
      <c r="AW167" t="str">
        <f t="shared" si="152"/>
        <v/>
      </c>
      <c r="AX167" t="str">
        <f t="shared" si="153"/>
        <v/>
      </c>
      <c r="AY167" t="str">
        <f t="shared" si="154"/>
        <v/>
      </c>
      <c r="BA167" t="str">
        <f t="shared" si="120"/>
        <v/>
      </c>
      <c r="BB167" t="str">
        <f t="shared" si="121"/>
        <v/>
      </c>
      <c r="BC167" t="str">
        <f t="shared" si="122"/>
        <v/>
      </c>
      <c r="BD167" t="str">
        <f t="shared" si="105"/>
        <v/>
      </c>
      <c r="BE167" t="str">
        <f t="shared" si="155"/>
        <v/>
      </c>
      <c r="BF167" t="str">
        <f t="shared" si="156"/>
        <v/>
      </c>
    </row>
    <row r="168" spans="1:58" ht="15.75" x14ac:dyDescent="0.3">
      <c r="A168" t="str">
        <f t="shared" si="123"/>
        <v/>
      </c>
      <c r="B168" t="str">
        <f t="shared" si="124"/>
        <v/>
      </c>
      <c r="C168" t="str">
        <f t="shared" si="125"/>
        <v/>
      </c>
      <c r="D168" t="str">
        <f t="shared" si="126"/>
        <v/>
      </c>
      <c r="E168" t="str">
        <f t="shared" si="127"/>
        <v/>
      </c>
      <c r="F168" t="str">
        <f t="shared" si="128"/>
        <v/>
      </c>
      <c r="G168" t="str">
        <f t="shared" si="129"/>
        <v/>
      </c>
      <c r="H168" t="str">
        <f t="shared" si="108"/>
        <v/>
      </c>
      <c r="I168" t="str">
        <f t="shared" si="109"/>
        <v/>
      </c>
      <c r="J168" t="str">
        <f t="shared" si="110"/>
        <v/>
      </c>
      <c r="K168" t="str">
        <f>IF(A168="","",IF(OR(I168=1,I168="S"),IF(VLOOKUP(J168,Tables!E$1:F$50,2,FALSE)=1,IF(MOD(BE168,2)=1,1,2),IF(MOD(BE168,2)=1,2,1)),IF(MOD(BE168,2)=1,1,2)))</f>
        <v/>
      </c>
      <c r="L168" t="str">
        <f t="shared" si="107"/>
        <v/>
      </c>
      <c r="M168" s="1" t="str">
        <f t="shared" si="111"/>
        <v/>
      </c>
      <c r="N168" s="39"/>
      <c r="O168" s="39"/>
      <c r="P168" s="39"/>
      <c r="Q168" s="4" t="str">
        <f t="shared" si="130"/>
        <v/>
      </c>
      <c r="R168" s="4" t="str">
        <f t="shared" si="131"/>
        <v/>
      </c>
      <c r="S168" s="4" t="str">
        <f t="shared" si="132"/>
        <v/>
      </c>
      <c r="T168" s="4" t="str">
        <f t="shared" si="133"/>
        <v/>
      </c>
      <c r="U168" s="4" t="str">
        <f t="shared" si="134"/>
        <v/>
      </c>
      <c r="V168" s="4" t="str">
        <f t="shared" si="135"/>
        <v/>
      </c>
      <c r="W168" t="str">
        <f t="shared" si="136"/>
        <v/>
      </c>
      <c r="X168" t="str">
        <f t="shared" si="137"/>
        <v/>
      </c>
      <c r="Y168" t="str">
        <f t="shared" si="138"/>
        <v/>
      </c>
      <c r="Z168" t="str">
        <f t="shared" si="139"/>
        <v/>
      </c>
      <c r="AA168" s="4" t="str">
        <f t="shared" si="140"/>
        <v/>
      </c>
      <c r="AB168" s="4" t="str">
        <f t="shared" si="141"/>
        <v/>
      </c>
      <c r="AC168" s="5" t="str">
        <f t="shared" si="142"/>
        <v/>
      </c>
      <c r="AD168" t="str">
        <f t="shared" si="143"/>
        <v/>
      </c>
      <c r="AE168" t="str">
        <f t="shared" si="144"/>
        <v/>
      </c>
      <c r="AF168" s="2" t="str">
        <f t="shared" si="145"/>
        <v/>
      </c>
      <c r="AG168" t="str">
        <f t="shared" si="146"/>
        <v/>
      </c>
      <c r="AH168" t="str">
        <f t="shared" si="147"/>
        <v/>
      </c>
      <c r="AI168" t="str">
        <f t="shared" si="112"/>
        <v/>
      </c>
      <c r="AJ168" s="28" t="str">
        <f t="shared" si="148"/>
        <v/>
      </c>
      <c r="AK168" t="str">
        <f t="shared" si="149"/>
        <v/>
      </c>
      <c r="AL168" t="str">
        <f t="shared" si="150"/>
        <v/>
      </c>
      <c r="AM168" t="str">
        <f t="shared" si="113"/>
        <v/>
      </c>
      <c r="AN168" t="str">
        <f t="shared" si="114"/>
        <v/>
      </c>
      <c r="AO168" t="str">
        <f t="shared" si="115"/>
        <v/>
      </c>
      <c r="AP168" t="str">
        <f>IF(AN168="","",IF(I168=0,IF(AO168=1,VLOOKUP(F168,Tables!A$1:C$18,2,FALSE),VLOOKUP(F168,Tables!A$1:C$18,3,FALSE)),IF(I168=1, IF(AO168=1,VLOOKUP(F168,Tables!H$1:J$95,2,FALSE),VLOOKUP(F168,Tables!H$1:J$95,3,FALSE)),IF(AO168=1,VLOOKUP(F168,Tables!Q$1:S$137,2,FALSE),VLOOKUP(F168,Tables!Q$1:S$137,3,FALSE)))))</f>
        <v/>
      </c>
      <c r="AQ168" t="str">
        <f t="shared" si="151"/>
        <v/>
      </c>
      <c r="AR168" t="str">
        <f t="shared" si="116"/>
        <v/>
      </c>
      <c r="AS168" t="str">
        <f t="shared" si="117"/>
        <v/>
      </c>
      <c r="AT168" t="str">
        <f t="shared" si="106"/>
        <v/>
      </c>
      <c r="AU168" t="str">
        <f t="shared" si="118"/>
        <v/>
      </c>
      <c r="AV168" t="str">
        <f t="shared" si="119"/>
        <v/>
      </c>
      <c r="AW168" t="str">
        <f t="shared" si="152"/>
        <v/>
      </c>
      <c r="AX168" t="str">
        <f t="shared" si="153"/>
        <v/>
      </c>
      <c r="AY168" t="str">
        <f t="shared" si="154"/>
        <v/>
      </c>
      <c r="BA168" t="str">
        <f t="shared" si="120"/>
        <v/>
      </c>
      <c r="BB168" t="str">
        <f t="shared" si="121"/>
        <v/>
      </c>
      <c r="BC168" t="str">
        <f t="shared" si="122"/>
        <v/>
      </c>
      <c r="BD168" t="str">
        <f t="shared" si="105"/>
        <v/>
      </c>
      <c r="BE168" t="str">
        <f t="shared" si="155"/>
        <v/>
      </c>
      <c r="BF168" t="str">
        <f t="shared" si="156"/>
        <v/>
      </c>
    </row>
    <row r="169" spans="1:58" ht="15.75" x14ac:dyDescent="0.3">
      <c r="A169" t="str">
        <f t="shared" si="123"/>
        <v/>
      </c>
      <c r="B169" t="str">
        <f t="shared" si="124"/>
        <v/>
      </c>
      <c r="C169" t="str">
        <f t="shared" si="125"/>
        <v/>
      </c>
      <c r="D169" t="str">
        <f t="shared" si="126"/>
        <v/>
      </c>
      <c r="E169" t="str">
        <f t="shared" si="127"/>
        <v/>
      </c>
      <c r="F169" t="str">
        <f t="shared" si="128"/>
        <v/>
      </c>
      <c r="G169" t="str">
        <f t="shared" si="129"/>
        <v/>
      </c>
      <c r="H169" t="str">
        <f t="shared" si="108"/>
        <v/>
      </c>
      <c r="I169" t="str">
        <f t="shared" si="109"/>
        <v/>
      </c>
      <c r="J169" t="str">
        <f t="shared" si="110"/>
        <v/>
      </c>
      <c r="K169" t="str">
        <f>IF(A169="","",IF(OR(I169=1,I169="S"),IF(VLOOKUP(J169,Tables!E$1:F$50,2,FALSE)=1,IF(MOD(BE169,2)=1,1,2),IF(MOD(BE169,2)=1,2,1)),IF(MOD(BE169,2)=1,1,2)))</f>
        <v/>
      </c>
      <c r="L169" t="str">
        <f t="shared" si="107"/>
        <v/>
      </c>
      <c r="M169" s="1" t="str">
        <f t="shared" si="111"/>
        <v/>
      </c>
      <c r="N169" s="39"/>
      <c r="O169" s="39"/>
      <c r="P169" s="39"/>
      <c r="Q169" s="4" t="str">
        <f t="shared" si="130"/>
        <v/>
      </c>
      <c r="R169" s="4" t="str">
        <f t="shared" si="131"/>
        <v/>
      </c>
      <c r="S169" s="4" t="str">
        <f t="shared" si="132"/>
        <v/>
      </c>
      <c r="T169" s="4" t="str">
        <f t="shared" si="133"/>
        <v/>
      </c>
      <c r="U169" s="4" t="str">
        <f t="shared" si="134"/>
        <v/>
      </c>
      <c r="V169" s="4" t="str">
        <f t="shared" si="135"/>
        <v/>
      </c>
      <c r="W169" t="str">
        <f t="shared" si="136"/>
        <v/>
      </c>
      <c r="X169" t="str">
        <f t="shared" si="137"/>
        <v/>
      </c>
      <c r="Y169" t="str">
        <f t="shared" si="138"/>
        <v/>
      </c>
      <c r="Z169" t="str">
        <f t="shared" si="139"/>
        <v/>
      </c>
      <c r="AA169" s="4" t="str">
        <f t="shared" si="140"/>
        <v/>
      </c>
      <c r="AB169" s="4" t="str">
        <f t="shared" si="141"/>
        <v/>
      </c>
      <c r="AC169" s="5" t="str">
        <f t="shared" si="142"/>
        <v/>
      </c>
      <c r="AD169" t="str">
        <f t="shared" si="143"/>
        <v/>
      </c>
      <c r="AE169" t="str">
        <f t="shared" si="144"/>
        <v/>
      </c>
      <c r="AF169" s="2" t="str">
        <f t="shared" si="145"/>
        <v/>
      </c>
      <c r="AG169" t="str">
        <f t="shared" si="146"/>
        <v/>
      </c>
      <c r="AH169" t="str">
        <f t="shared" si="147"/>
        <v/>
      </c>
      <c r="AI169" t="str">
        <f t="shared" si="112"/>
        <v/>
      </c>
      <c r="AJ169" s="28" t="str">
        <f t="shared" si="148"/>
        <v/>
      </c>
      <c r="AK169" t="str">
        <f t="shared" si="149"/>
        <v/>
      </c>
      <c r="AL169" t="str">
        <f t="shared" si="150"/>
        <v/>
      </c>
      <c r="AM169" t="str">
        <f t="shared" si="113"/>
        <v/>
      </c>
      <c r="AN169" t="str">
        <f t="shared" si="114"/>
        <v/>
      </c>
      <c r="AO169" t="str">
        <f t="shared" si="115"/>
        <v/>
      </c>
      <c r="AP169" t="str">
        <f>IF(AN169="","",IF(I169=0,IF(AO169=1,VLOOKUP(F169,Tables!A$1:C$18,2,FALSE),VLOOKUP(F169,Tables!A$1:C$18,3,FALSE)),IF(I169=1, IF(AO169=1,VLOOKUP(F169,Tables!H$1:J$95,2,FALSE),VLOOKUP(F169,Tables!H$1:J$95,3,FALSE)),IF(AO169=1,VLOOKUP(F169,Tables!Q$1:S$137,2,FALSE),VLOOKUP(F169,Tables!Q$1:S$137,3,FALSE)))))</f>
        <v/>
      </c>
      <c r="AQ169" t="str">
        <f t="shared" si="151"/>
        <v/>
      </c>
      <c r="AR169" t="str">
        <f t="shared" si="116"/>
        <v/>
      </c>
      <c r="AS169" t="str">
        <f t="shared" si="117"/>
        <v/>
      </c>
      <c r="AT169" t="str">
        <f t="shared" si="106"/>
        <v/>
      </c>
      <c r="AU169" t="str">
        <f t="shared" si="118"/>
        <v/>
      </c>
      <c r="AV169" t="str">
        <f t="shared" si="119"/>
        <v/>
      </c>
      <c r="AW169" t="str">
        <f t="shared" si="152"/>
        <v/>
      </c>
      <c r="AX169" t="str">
        <f t="shared" si="153"/>
        <v/>
      </c>
      <c r="AY169" t="str">
        <f t="shared" si="154"/>
        <v/>
      </c>
      <c r="BA169" t="str">
        <f t="shared" si="120"/>
        <v/>
      </c>
      <c r="BB169" t="str">
        <f t="shared" si="121"/>
        <v/>
      </c>
      <c r="BC169" t="str">
        <f t="shared" si="122"/>
        <v/>
      </c>
      <c r="BD169" t="str">
        <f t="shared" si="105"/>
        <v/>
      </c>
      <c r="BE169" t="str">
        <f t="shared" si="155"/>
        <v/>
      </c>
      <c r="BF169" t="str">
        <f t="shared" si="156"/>
        <v/>
      </c>
    </row>
    <row r="170" spans="1:58" ht="15.75" x14ac:dyDescent="0.3">
      <c r="A170" t="str">
        <f t="shared" si="123"/>
        <v/>
      </c>
      <c r="B170" t="str">
        <f t="shared" si="124"/>
        <v/>
      </c>
      <c r="C170" t="str">
        <f t="shared" si="125"/>
        <v/>
      </c>
      <c r="D170" t="str">
        <f t="shared" si="126"/>
        <v/>
      </c>
      <c r="E170" t="str">
        <f t="shared" si="127"/>
        <v/>
      </c>
      <c r="F170" t="str">
        <f t="shared" si="128"/>
        <v/>
      </c>
      <c r="G170" t="str">
        <f t="shared" si="129"/>
        <v/>
      </c>
      <c r="H170" t="str">
        <f t="shared" si="108"/>
        <v/>
      </c>
      <c r="I170" t="str">
        <f t="shared" si="109"/>
        <v/>
      </c>
      <c r="J170" t="str">
        <f t="shared" si="110"/>
        <v/>
      </c>
      <c r="K170" t="str">
        <f>IF(A170="","",IF(OR(I170=1,I170="S"),IF(VLOOKUP(J170,Tables!E$1:F$50,2,FALSE)=1,IF(MOD(BE170,2)=1,1,2),IF(MOD(BE170,2)=1,2,1)),IF(MOD(BE170,2)=1,1,2)))</f>
        <v/>
      </c>
      <c r="L170" t="str">
        <f t="shared" si="107"/>
        <v/>
      </c>
      <c r="M170" s="1" t="str">
        <f t="shared" si="111"/>
        <v/>
      </c>
      <c r="N170" s="39"/>
      <c r="O170" s="39"/>
      <c r="P170" s="39"/>
      <c r="Q170" s="4" t="str">
        <f t="shared" si="130"/>
        <v/>
      </c>
      <c r="R170" s="4" t="str">
        <f t="shared" si="131"/>
        <v/>
      </c>
      <c r="S170" s="4" t="str">
        <f t="shared" si="132"/>
        <v/>
      </c>
      <c r="T170" s="4" t="str">
        <f t="shared" si="133"/>
        <v/>
      </c>
      <c r="U170" s="4" t="str">
        <f t="shared" si="134"/>
        <v/>
      </c>
      <c r="V170" s="4" t="str">
        <f t="shared" si="135"/>
        <v/>
      </c>
      <c r="W170" t="str">
        <f t="shared" si="136"/>
        <v/>
      </c>
      <c r="X170" t="str">
        <f t="shared" si="137"/>
        <v/>
      </c>
      <c r="Y170" t="str">
        <f t="shared" si="138"/>
        <v/>
      </c>
      <c r="Z170" t="str">
        <f t="shared" si="139"/>
        <v/>
      </c>
      <c r="AA170" s="4" t="str">
        <f t="shared" si="140"/>
        <v/>
      </c>
      <c r="AB170" s="4" t="str">
        <f t="shared" si="141"/>
        <v/>
      </c>
      <c r="AC170" s="5" t="str">
        <f t="shared" si="142"/>
        <v/>
      </c>
      <c r="AD170" t="str">
        <f t="shared" si="143"/>
        <v/>
      </c>
      <c r="AE170" t="str">
        <f t="shared" si="144"/>
        <v/>
      </c>
      <c r="AF170" s="2" t="str">
        <f t="shared" si="145"/>
        <v/>
      </c>
      <c r="AG170" t="str">
        <f t="shared" si="146"/>
        <v/>
      </c>
      <c r="AH170" t="str">
        <f t="shared" si="147"/>
        <v/>
      </c>
      <c r="AI170" t="str">
        <f t="shared" si="112"/>
        <v/>
      </c>
      <c r="AJ170" s="28" t="str">
        <f t="shared" si="148"/>
        <v/>
      </c>
      <c r="AK170" t="str">
        <f t="shared" si="149"/>
        <v/>
      </c>
      <c r="AL170" t="str">
        <f t="shared" si="150"/>
        <v/>
      </c>
      <c r="AM170" t="str">
        <f t="shared" si="113"/>
        <v/>
      </c>
      <c r="AN170" t="str">
        <f t="shared" si="114"/>
        <v/>
      </c>
      <c r="AO170" t="str">
        <f t="shared" si="115"/>
        <v/>
      </c>
      <c r="AP170" t="str">
        <f>IF(AN170="","",IF(I170=0,IF(AO170=1,VLOOKUP(F170,Tables!A$1:C$18,2,FALSE),VLOOKUP(F170,Tables!A$1:C$18,3,FALSE)),IF(I170=1, IF(AO170=1,VLOOKUP(F170,Tables!H$1:J$95,2,FALSE),VLOOKUP(F170,Tables!H$1:J$95,3,FALSE)),IF(AO170=1,VLOOKUP(F170,Tables!Q$1:S$137,2,FALSE),VLOOKUP(F170,Tables!Q$1:S$137,3,FALSE)))))</f>
        <v/>
      </c>
      <c r="AQ170" t="str">
        <f t="shared" si="151"/>
        <v/>
      </c>
      <c r="AR170" t="str">
        <f t="shared" si="116"/>
        <v/>
      </c>
      <c r="AS170" t="str">
        <f t="shared" si="117"/>
        <v/>
      </c>
      <c r="AT170" t="str">
        <f t="shared" si="106"/>
        <v/>
      </c>
      <c r="AU170" t="str">
        <f t="shared" si="118"/>
        <v/>
      </c>
      <c r="AV170" t="str">
        <f t="shared" si="119"/>
        <v/>
      </c>
      <c r="AW170" t="str">
        <f t="shared" si="152"/>
        <v/>
      </c>
      <c r="AX170" t="str">
        <f t="shared" si="153"/>
        <v/>
      </c>
      <c r="AY170" t="str">
        <f t="shared" si="154"/>
        <v/>
      </c>
      <c r="BA170" t="str">
        <f t="shared" si="120"/>
        <v/>
      </c>
      <c r="BB170" t="str">
        <f t="shared" si="121"/>
        <v/>
      </c>
      <c r="BC170" t="str">
        <f t="shared" si="122"/>
        <v/>
      </c>
      <c r="BD170" t="str">
        <f t="shared" si="105"/>
        <v/>
      </c>
      <c r="BE170" t="str">
        <f t="shared" si="155"/>
        <v/>
      </c>
      <c r="BF170" t="str">
        <f t="shared" si="156"/>
        <v/>
      </c>
    </row>
    <row r="171" spans="1:58" ht="15.75" x14ac:dyDescent="0.3">
      <c r="A171" t="str">
        <f t="shared" si="123"/>
        <v/>
      </c>
      <c r="B171" t="str">
        <f t="shared" si="124"/>
        <v/>
      </c>
      <c r="C171" t="str">
        <f t="shared" si="125"/>
        <v/>
      </c>
      <c r="D171" t="str">
        <f t="shared" si="126"/>
        <v/>
      </c>
      <c r="E171" t="str">
        <f t="shared" si="127"/>
        <v/>
      </c>
      <c r="F171" t="str">
        <f t="shared" si="128"/>
        <v/>
      </c>
      <c r="G171" t="str">
        <f t="shared" si="129"/>
        <v/>
      </c>
      <c r="H171" t="str">
        <f t="shared" si="108"/>
        <v/>
      </c>
      <c r="I171" t="str">
        <f t="shared" si="109"/>
        <v/>
      </c>
      <c r="J171" t="str">
        <f t="shared" si="110"/>
        <v/>
      </c>
      <c r="K171" t="str">
        <f>IF(A171="","",IF(OR(I171=1,I171="S"),IF(VLOOKUP(J171,Tables!E$1:F$50,2,FALSE)=1,IF(MOD(BE171,2)=1,1,2),IF(MOD(BE171,2)=1,2,1)),IF(MOD(BE171,2)=1,1,2)))</f>
        <v/>
      </c>
      <c r="L171" t="str">
        <f t="shared" si="107"/>
        <v/>
      </c>
      <c r="M171" s="1" t="str">
        <f t="shared" si="111"/>
        <v/>
      </c>
      <c r="N171" s="39"/>
      <c r="O171" s="39"/>
      <c r="P171" s="39"/>
      <c r="Q171" s="4" t="str">
        <f t="shared" si="130"/>
        <v/>
      </c>
      <c r="R171" s="4" t="str">
        <f t="shared" si="131"/>
        <v/>
      </c>
      <c r="S171" s="4" t="str">
        <f t="shared" si="132"/>
        <v/>
      </c>
      <c r="T171" s="4" t="str">
        <f t="shared" si="133"/>
        <v/>
      </c>
      <c r="U171" s="4" t="str">
        <f t="shared" si="134"/>
        <v/>
      </c>
      <c r="V171" s="4" t="str">
        <f t="shared" si="135"/>
        <v/>
      </c>
      <c r="W171" t="str">
        <f t="shared" si="136"/>
        <v/>
      </c>
      <c r="X171" t="str">
        <f t="shared" si="137"/>
        <v/>
      </c>
      <c r="Y171" t="str">
        <f t="shared" si="138"/>
        <v/>
      </c>
      <c r="Z171" t="str">
        <f t="shared" si="139"/>
        <v/>
      </c>
      <c r="AA171" s="4" t="str">
        <f t="shared" si="140"/>
        <v/>
      </c>
      <c r="AB171" s="4" t="str">
        <f t="shared" si="141"/>
        <v/>
      </c>
      <c r="AC171" s="5" t="str">
        <f t="shared" si="142"/>
        <v/>
      </c>
      <c r="AD171" t="str">
        <f t="shared" si="143"/>
        <v/>
      </c>
      <c r="AE171" t="str">
        <f t="shared" si="144"/>
        <v/>
      </c>
      <c r="AF171" s="2" t="str">
        <f t="shared" si="145"/>
        <v/>
      </c>
      <c r="AG171" t="str">
        <f t="shared" si="146"/>
        <v/>
      </c>
      <c r="AH171" t="str">
        <f t="shared" si="147"/>
        <v/>
      </c>
      <c r="AI171" t="str">
        <f t="shared" si="112"/>
        <v/>
      </c>
      <c r="AJ171" s="28" t="str">
        <f t="shared" si="148"/>
        <v/>
      </c>
      <c r="AK171" t="str">
        <f t="shared" si="149"/>
        <v/>
      </c>
      <c r="AL171" t="str">
        <f t="shared" si="150"/>
        <v/>
      </c>
      <c r="AM171" t="str">
        <f t="shared" si="113"/>
        <v/>
      </c>
      <c r="AN171" t="str">
        <f t="shared" si="114"/>
        <v/>
      </c>
      <c r="AO171" t="str">
        <f t="shared" si="115"/>
        <v/>
      </c>
      <c r="AP171" t="str">
        <f>IF(AN171="","",IF(I171=0,IF(AO171=1,VLOOKUP(F171,Tables!A$1:C$18,2,FALSE),VLOOKUP(F171,Tables!A$1:C$18,3,FALSE)),IF(I171=1, IF(AO171=1,VLOOKUP(F171,Tables!H$1:J$95,2,FALSE),VLOOKUP(F171,Tables!H$1:J$95,3,FALSE)),IF(AO171=1,VLOOKUP(F171,Tables!Q$1:S$137,2,FALSE),VLOOKUP(F171,Tables!Q$1:S$137,3,FALSE)))))</f>
        <v/>
      </c>
      <c r="AQ171" t="str">
        <f t="shared" si="151"/>
        <v/>
      </c>
      <c r="AR171" t="str">
        <f t="shared" si="116"/>
        <v/>
      </c>
      <c r="AS171" t="str">
        <f t="shared" si="117"/>
        <v/>
      </c>
      <c r="AT171" t="str">
        <f t="shared" si="106"/>
        <v/>
      </c>
      <c r="AU171" t="str">
        <f t="shared" si="118"/>
        <v/>
      </c>
      <c r="AV171" t="str">
        <f t="shared" si="119"/>
        <v/>
      </c>
      <c r="AW171" t="str">
        <f t="shared" si="152"/>
        <v/>
      </c>
      <c r="AX171" t="str">
        <f t="shared" si="153"/>
        <v/>
      </c>
      <c r="AY171" t="str">
        <f t="shared" si="154"/>
        <v/>
      </c>
      <c r="BA171" t="str">
        <f t="shared" si="120"/>
        <v/>
      </c>
      <c r="BB171" t="str">
        <f t="shared" si="121"/>
        <v/>
      </c>
      <c r="BC171" t="str">
        <f t="shared" si="122"/>
        <v/>
      </c>
      <c r="BD171" t="str">
        <f t="shared" si="105"/>
        <v/>
      </c>
      <c r="BE171" t="str">
        <f t="shared" si="155"/>
        <v/>
      </c>
      <c r="BF171" t="str">
        <f t="shared" si="156"/>
        <v/>
      </c>
    </row>
    <row r="172" spans="1:58" ht="15.75" x14ac:dyDescent="0.3">
      <c r="A172" t="str">
        <f t="shared" si="123"/>
        <v/>
      </c>
      <c r="B172" t="str">
        <f t="shared" si="124"/>
        <v/>
      </c>
      <c r="C172" t="str">
        <f t="shared" si="125"/>
        <v/>
      </c>
      <c r="D172" t="str">
        <f t="shared" si="126"/>
        <v/>
      </c>
      <c r="E172" t="str">
        <f t="shared" si="127"/>
        <v/>
      </c>
      <c r="F172" t="str">
        <f t="shared" si="128"/>
        <v/>
      </c>
      <c r="G172" t="str">
        <f t="shared" si="129"/>
        <v/>
      </c>
      <c r="H172" t="str">
        <f t="shared" si="108"/>
        <v/>
      </c>
      <c r="I172" t="str">
        <f t="shared" si="109"/>
        <v/>
      </c>
      <c r="J172" t="str">
        <f t="shared" si="110"/>
        <v/>
      </c>
      <c r="K172" t="str">
        <f>IF(A172="","",IF(OR(I172=1,I172="S"),IF(VLOOKUP(J172,Tables!E$1:F$50,2,FALSE)=1,IF(MOD(BE172,2)=1,1,2),IF(MOD(BE172,2)=1,2,1)),IF(MOD(BE172,2)=1,1,2)))</f>
        <v/>
      </c>
      <c r="L172" t="str">
        <f t="shared" si="107"/>
        <v/>
      </c>
      <c r="M172" s="1" t="str">
        <f t="shared" si="111"/>
        <v/>
      </c>
      <c r="N172" s="39"/>
      <c r="O172" s="39"/>
      <c r="P172" s="39"/>
      <c r="Q172" s="4" t="str">
        <f t="shared" si="130"/>
        <v/>
      </c>
      <c r="R172" s="4" t="str">
        <f t="shared" si="131"/>
        <v/>
      </c>
      <c r="S172" s="4" t="str">
        <f t="shared" si="132"/>
        <v/>
      </c>
      <c r="T172" s="4" t="str">
        <f t="shared" si="133"/>
        <v/>
      </c>
      <c r="U172" s="4" t="str">
        <f t="shared" si="134"/>
        <v/>
      </c>
      <c r="V172" s="4" t="str">
        <f t="shared" si="135"/>
        <v/>
      </c>
      <c r="W172" t="str">
        <f t="shared" si="136"/>
        <v/>
      </c>
      <c r="X172" t="str">
        <f t="shared" si="137"/>
        <v/>
      </c>
      <c r="Y172" t="str">
        <f t="shared" si="138"/>
        <v/>
      </c>
      <c r="Z172" t="str">
        <f t="shared" si="139"/>
        <v/>
      </c>
      <c r="AA172" s="4" t="str">
        <f t="shared" si="140"/>
        <v/>
      </c>
      <c r="AB172" s="4" t="str">
        <f t="shared" si="141"/>
        <v/>
      </c>
      <c r="AC172" s="5" t="str">
        <f t="shared" si="142"/>
        <v/>
      </c>
      <c r="AD172" t="str">
        <f t="shared" si="143"/>
        <v/>
      </c>
      <c r="AE172" t="str">
        <f t="shared" si="144"/>
        <v/>
      </c>
      <c r="AF172" s="2" t="str">
        <f t="shared" si="145"/>
        <v/>
      </c>
      <c r="AG172" t="str">
        <f t="shared" si="146"/>
        <v/>
      </c>
      <c r="AH172" t="str">
        <f t="shared" si="147"/>
        <v/>
      </c>
      <c r="AI172" t="str">
        <f t="shared" si="112"/>
        <v/>
      </c>
      <c r="AJ172" s="28" t="str">
        <f t="shared" si="148"/>
        <v/>
      </c>
      <c r="AK172" t="str">
        <f t="shared" si="149"/>
        <v/>
      </c>
      <c r="AL172" t="str">
        <f t="shared" si="150"/>
        <v/>
      </c>
      <c r="AM172" t="str">
        <f t="shared" si="113"/>
        <v/>
      </c>
      <c r="AN172" t="str">
        <f t="shared" si="114"/>
        <v/>
      </c>
      <c r="AO172" t="str">
        <f t="shared" si="115"/>
        <v/>
      </c>
      <c r="AP172" t="str">
        <f>IF(AN172="","",IF(I172=0,IF(AO172=1,VLOOKUP(F172,Tables!A$1:C$18,2,FALSE),VLOOKUP(F172,Tables!A$1:C$18,3,FALSE)),IF(I172=1, IF(AO172=1,VLOOKUP(F172,Tables!H$1:J$95,2,FALSE),VLOOKUP(F172,Tables!H$1:J$95,3,FALSE)),IF(AO172=1,VLOOKUP(F172,Tables!Q$1:S$137,2,FALSE),VLOOKUP(F172,Tables!Q$1:S$137,3,FALSE)))))</f>
        <v/>
      </c>
      <c r="AQ172" t="str">
        <f t="shared" si="151"/>
        <v/>
      </c>
      <c r="AR172" t="str">
        <f t="shared" si="116"/>
        <v/>
      </c>
      <c r="AS172" t="str">
        <f t="shared" si="117"/>
        <v/>
      </c>
      <c r="AT172" t="str">
        <f t="shared" si="106"/>
        <v/>
      </c>
      <c r="AU172" t="str">
        <f t="shared" si="118"/>
        <v/>
      </c>
      <c r="AV172" t="str">
        <f t="shared" si="119"/>
        <v/>
      </c>
      <c r="AW172" t="str">
        <f t="shared" si="152"/>
        <v/>
      </c>
      <c r="AX172" t="str">
        <f t="shared" si="153"/>
        <v/>
      </c>
      <c r="AY172" t="str">
        <f t="shared" si="154"/>
        <v/>
      </c>
      <c r="BA172" t="str">
        <f t="shared" si="120"/>
        <v/>
      </c>
      <c r="BB172" t="str">
        <f t="shared" si="121"/>
        <v/>
      </c>
      <c r="BC172" t="str">
        <f t="shared" si="122"/>
        <v/>
      </c>
      <c r="BD172" t="str">
        <f t="shared" si="105"/>
        <v/>
      </c>
      <c r="BE172" t="str">
        <f t="shared" si="155"/>
        <v/>
      </c>
      <c r="BF172" t="str">
        <f t="shared" si="156"/>
        <v/>
      </c>
    </row>
    <row r="173" spans="1:58" ht="15.75" x14ac:dyDescent="0.3">
      <c r="A173" t="str">
        <f t="shared" si="123"/>
        <v/>
      </c>
      <c r="B173" t="str">
        <f t="shared" si="124"/>
        <v/>
      </c>
      <c r="C173" t="str">
        <f t="shared" si="125"/>
        <v/>
      </c>
      <c r="D173" t="str">
        <f t="shared" si="126"/>
        <v/>
      </c>
      <c r="E173" t="str">
        <f t="shared" si="127"/>
        <v/>
      </c>
      <c r="F173" t="str">
        <f t="shared" si="128"/>
        <v/>
      </c>
      <c r="G173" t="str">
        <f t="shared" si="129"/>
        <v/>
      </c>
      <c r="H173" t="str">
        <f t="shared" si="108"/>
        <v/>
      </c>
      <c r="I173" t="str">
        <f t="shared" si="109"/>
        <v/>
      </c>
      <c r="J173" t="str">
        <f t="shared" si="110"/>
        <v/>
      </c>
      <c r="K173" t="str">
        <f>IF(A173="","",IF(OR(I173=1,I173="S"),IF(VLOOKUP(J173,Tables!E$1:F$50,2,FALSE)=1,IF(MOD(BE173,2)=1,1,2),IF(MOD(BE173,2)=1,2,1)),IF(MOD(BE173,2)=1,1,2)))</f>
        <v/>
      </c>
      <c r="L173" t="str">
        <f t="shared" si="107"/>
        <v/>
      </c>
      <c r="M173" s="1" t="str">
        <f t="shared" si="111"/>
        <v/>
      </c>
      <c r="N173" s="39"/>
      <c r="O173" s="39"/>
      <c r="P173" s="39"/>
      <c r="Q173" s="4" t="str">
        <f t="shared" si="130"/>
        <v/>
      </c>
      <c r="R173" s="4" t="str">
        <f t="shared" si="131"/>
        <v/>
      </c>
      <c r="S173" s="4" t="str">
        <f t="shared" si="132"/>
        <v/>
      </c>
      <c r="T173" s="4" t="str">
        <f t="shared" si="133"/>
        <v/>
      </c>
      <c r="U173" s="4" t="str">
        <f t="shared" si="134"/>
        <v/>
      </c>
      <c r="V173" s="4" t="str">
        <f t="shared" si="135"/>
        <v/>
      </c>
      <c r="W173" t="str">
        <f t="shared" si="136"/>
        <v/>
      </c>
      <c r="X173" t="str">
        <f t="shared" si="137"/>
        <v/>
      </c>
      <c r="Y173" t="str">
        <f t="shared" si="138"/>
        <v/>
      </c>
      <c r="Z173" t="str">
        <f t="shared" si="139"/>
        <v/>
      </c>
      <c r="AA173" s="4" t="str">
        <f t="shared" si="140"/>
        <v/>
      </c>
      <c r="AB173" s="4" t="str">
        <f t="shared" si="141"/>
        <v/>
      </c>
      <c r="AC173" s="5" t="str">
        <f t="shared" si="142"/>
        <v/>
      </c>
      <c r="AD173" t="str">
        <f t="shared" si="143"/>
        <v/>
      </c>
      <c r="AE173" t="str">
        <f t="shared" si="144"/>
        <v/>
      </c>
      <c r="AF173" s="2" t="str">
        <f t="shared" si="145"/>
        <v/>
      </c>
      <c r="AG173" t="str">
        <f t="shared" si="146"/>
        <v/>
      </c>
      <c r="AH173" t="str">
        <f t="shared" si="147"/>
        <v/>
      </c>
      <c r="AI173" t="str">
        <f t="shared" si="112"/>
        <v/>
      </c>
      <c r="AJ173" s="28" t="str">
        <f t="shared" si="148"/>
        <v/>
      </c>
      <c r="AK173" t="str">
        <f t="shared" si="149"/>
        <v/>
      </c>
      <c r="AL173" t="str">
        <f t="shared" si="150"/>
        <v/>
      </c>
      <c r="AM173" t="str">
        <f t="shared" si="113"/>
        <v/>
      </c>
      <c r="AN173" t="str">
        <f t="shared" si="114"/>
        <v/>
      </c>
      <c r="AO173" t="str">
        <f t="shared" si="115"/>
        <v/>
      </c>
      <c r="AP173" t="str">
        <f>IF(AN173="","",IF(I173=0,IF(AO173=1,VLOOKUP(F173,Tables!A$1:C$18,2,FALSE),VLOOKUP(F173,Tables!A$1:C$18,3,FALSE)),IF(I173=1, IF(AO173=1,VLOOKUP(F173,Tables!H$1:J$95,2,FALSE),VLOOKUP(F173,Tables!H$1:J$95,3,FALSE)),IF(AO173=1,VLOOKUP(F173,Tables!Q$1:S$137,2,FALSE),VLOOKUP(F173,Tables!Q$1:S$137,3,FALSE)))))</f>
        <v/>
      </c>
      <c r="AQ173" t="str">
        <f t="shared" si="151"/>
        <v/>
      </c>
      <c r="AR173" t="str">
        <f t="shared" si="116"/>
        <v/>
      </c>
      <c r="AS173" t="str">
        <f t="shared" si="117"/>
        <v/>
      </c>
      <c r="AT173" t="str">
        <f t="shared" si="106"/>
        <v/>
      </c>
      <c r="AU173" t="str">
        <f t="shared" si="118"/>
        <v/>
      </c>
      <c r="AV173" t="str">
        <f t="shared" si="119"/>
        <v/>
      </c>
      <c r="AW173" t="str">
        <f t="shared" si="152"/>
        <v/>
      </c>
      <c r="AX173" t="str">
        <f t="shared" si="153"/>
        <v/>
      </c>
      <c r="AY173" t="str">
        <f t="shared" si="154"/>
        <v/>
      </c>
      <c r="BA173" t="str">
        <f t="shared" si="120"/>
        <v/>
      </c>
      <c r="BB173" t="str">
        <f t="shared" si="121"/>
        <v/>
      </c>
      <c r="BC173" t="str">
        <f t="shared" si="122"/>
        <v/>
      </c>
      <c r="BD173" t="str">
        <f t="shared" si="105"/>
        <v/>
      </c>
      <c r="BE173" t="str">
        <f t="shared" si="155"/>
        <v/>
      </c>
      <c r="BF173" t="str">
        <f t="shared" si="156"/>
        <v/>
      </c>
    </row>
    <row r="174" spans="1:58" ht="15.75" x14ac:dyDescent="0.3">
      <c r="A174" t="str">
        <f t="shared" si="123"/>
        <v/>
      </c>
      <c r="B174" t="str">
        <f t="shared" si="124"/>
        <v/>
      </c>
      <c r="C174" t="str">
        <f t="shared" si="125"/>
        <v/>
      </c>
      <c r="D174" t="str">
        <f t="shared" si="126"/>
        <v/>
      </c>
      <c r="E174" t="str">
        <f t="shared" si="127"/>
        <v/>
      </c>
      <c r="F174" t="str">
        <f t="shared" si="128"/>
        <v/>
      </c>
      <c r="G174" t="str">
        <f t="shared" si="129"/>
        <v/>
      </c>
      <c r="H174" t="str">
        <f t="shared" si="108"/>
        <v/>
      </c>
      <c r="I174" t="str">
        <f t="shared" si="109"/>
        <v/>
      </c>
      <c r="J174" t="str">
        <f t="shared" si="110"/>
        <v/>
      </c>
      <c r="K174" t="str">
        <f>IF(A174="","",IF(OR(I174=1,I174="S"),IF(VLOOKUP(J174,Tables!E$1:F$50,2,FALSE)=1,IF(MOD(BE174,2)=1,1,2),IF(MOD(BE174,2)=1,2,1)),IF(MOD(BE174,2)=1,1,2)))</f>
        <v/>
      </c>
      <c r="L174" t="str">
        <f t="shared" si="107"/>
        <v/>
      </c>
      <c r="M174" s="1" t="str">
        <f t="shared" si="111"/>
        <v/>
      </c>
      <c r="N174" s="39"/>
      <c r="O174" s="39"/>
      <c r="P174" s="39"/>
      <c r="Q174" s="4" t="str">
        <f t="shared" si="130"/>
        <v/>
      </c>
      <c r="R174" s="4" t="str">
        <f t="shared" si="131"/>
        <v/>
      </c>
      <c r="S174" s="4" t="str">
        <f t="shared" si="132"/>
        <v/>
      </c>
      <c r="T174" s="4" t="str">
        <f t="shared" si="133"/>
        <v/>
      </c>
      <c r="U174" s="4" t="str">
        <f t="shared" si="134"/>
        <v/>
      </c>
      <c r="V174" s="4" t="str">
        <f t="shared" si="135"/>
        <v/>
      </c>
      <c r="W174" t="str">
        <f t="shared" si="136"/>
        <v/>
      </c>
      <c r="X174" t="str">
        <f t="shared" si="137"/>
        <v/>
      </c>
      <c r="Y174" t="str">
        <f t="shared" si="138"/>
        <v/>
      </c>
      <c r="Z174" t="str">
        <f t="shared" si="139"/>
        <v/>
      </c>
      <c r="AA174" s="4" t="str">
        <f t="shared" si="140"/>
        <v/>
      </c>
      <c r="AB174" s="4" t="str">
        <f t="shared" si="141"/>
        <v/>
      </c>
      <c r="AC174" s="5" t="str">
        <f t="shared" si="142"/>
        <v/>
      </c>
      <c r="AD174" t="str">
        <f t="shared" si="143"/>
        <v/>
      </c>
      <c r="AE174" t="str">
        <f t="shared" si="144"/>
        <v/>
      </c>
      <c r="AF174" s="2" t="str">
        <f t="shared" si="145"/>
        <v/>
      </c>
      <c r="AG174" t="str">
        <f t="shared" si="146"/>
        <v/>
      </c>
      <c r="AH174" t="str">
        <f t="shared" si="147"/>
        <v/>
      </c>
      <c r="AI174" t="str">
        <f t="shared" si="112"/>
        <v/>
      </c>
      <c r="AJ174" s="28" t="str">
        <f t="shared" si="148"/>
        <v/>
      </c>
      <c r="AK174" t="str">
        <f t="shared" si="149"/>
        <v/>
      </c>
      <c r="AL174" t="str">
        <f t="shared" si="150"/>
        <v/>
      </c>
      <c r="AM174" t="str">
        <f t="shared" si="113"/>
        <v/>
      </c>
      <c r="AN174" t="str">
        <f t="shared" si="114"/>
        <v/>
      </c>
      <c r="AO174" t="str">
        <f t="shared" si="115"/>
        <v/>
      </c>
      <c r="AP174" t="str">
        <f>IF(AN174="","",IF(I174=0,IF(AO174=1,VLOOKUP(F174,Tables!A$1:C$18,2,FALSE),VLOOKUP(F174,Tables!A$1:C$18,3,FALSE)),IF(I174=1, IF(AO174=1,VLOOKUP(F174,Tables!H$1:J$95,2,FALSE),VLOOKUP(F174,Tables!H$1:J$95,3,FALSE)),IF(AO174=1,VLOOKUP(F174,Tables!Q$1:S$137,2,FALSE),VLOOKUP(F174,Tables!Q$1:S$137,3,FALSE)))))</f>
        <v/>
      </c>
      <c r="AQ174" t="str">
        <f t="shared" si="151"/>
        <v/>
      </c>
      <c r="AR174" t="str">
        <f t="shared" si="116"/>
        <v/>
      </c>
      <c r="AS174" t="str">
        <f t="shared" si="117"/>
        <v/>
      </c>
      <c r="AT174" t="str">
        <f t="shared" si="106"/>
        <v/>
      </c>
      <c r="AU174" t="str">
        <f t="shared" si="118"/>
        <v/>
      </c>
      <c r="AV174" t="str">
        <f t="shared" si="119"/>
        <v/>
      </c>
      <c r="AW174" t="str">
        <f t="shared" si="152"/>
        <v/>
      </c>
      <c r="AX174" t="str">
        <f t="shared" si="153"/>
        <v/>
      </c>
      <c r="AY174" t="str">
        <f t="shared" si="154"/>
        <v/>
      </c>
      <c r="BA174" t="str">
        <f t="shared" si="120"/>
        <v/>
      </c>
      <c r="BB174" t="str">
        <f t="shared" si="121"/>
        <v/>
      </c>
      <c r="BC174" t="str">
        <f t="shared" si="122"/>
        <v/>
      </c>
      <c r="BD174" t="str">
        <f t="shared" si="105"/>
        <v/>
      </c>
      <c r="BE174" t="str">
        <f t="shared" si="155"/>
        <v/>
      </c>
      <c r="BF174" t="str">
        <f t="shared" si="156"/>
        <v/>
      </c>
    </row>
    <row r="175" spans="1:58" ht="15.75" x14ac:dyDescent="0.3">
      <c r="A175" t="str">
        <f t="shared" si="123"/>
        <v/>
      </c>
      <c r="B175" t="str">
        <f t="shared" si="124"/>
        <v/>
      </c>
      <c r="C175" t="str">
        <f t="shared" si="125"/>
        <v/>
      </c>
      <c r="D175" t="str">
        <f t="shared" si="126"/>
        <v/>
      </c>
      <c r="E175" t="str">
        <f t="shared" si="127"/>
        <v/>
      </c>
      <c r="F175" t="str">
        <f t="shared" si="128"/>
        <v/>
      </c>
      <c r="G175" t="str">
        <f t="shared" si="129"/>
        <v/>
      </c>
      <c r="H175" t="str">
        <f t="shared" si="108"/>
        <v/>
      </c>
      <c r="I175" t="str">
        <f t="shared" si="109"/>
        <v/>
      </c>
      <c r="J175" t="str">
        <f t="shared" si="110"/>
        <v/>
      </c>
      <c r="K175" t="str">
        <f>IF(A175="","",IF(OR(I175=1,I175="S"),IF(VLOOKUP(J175,Tables!E$1:F$50,2,FALSE)=1,IF(MOD(BE175,2)=1,1,2),IF(MOD(BE175,2)=1,2,1)),IF(MOD(BE175,2)=1,1,2)))</f>
        <v/>
      </c>
      <c r="L175" t="str">
        <f t="shared" si="107"/>
        <v/>
      </c>
      <c r="M175" s="1" t="str">
        <f t="shared" si="111"/>
        <v/>
      </c>
      <c r="N175" s="39"/>
      <c r="O175" s="39"/>
      <c r="P175" s="39"/>
      <c r="Q175" s="4" t="str">
        <f t="shared" si="130"/>
        <v/>
      </c>
      <c r="R175" s="4" t="str">
        <f t="shared" si="131"/>
        <v/>
      </c>
      <c r="S175" s="4" t="str">
        <f t="shared" si="132"/>
        <v/>
      </c>
      <c r="T175" s="4" t="str">
        <f t="shared" si="133"/>
        <v/>
      </c>
      <c r="U175" s="4" t="str">
        <f t="shared" si="134"/>
        <v/>
      </c>
      <c r="V175" s="4" t="str">
        <f t="shared" si="135"/>
        <v/>
      </c>
      <c r="W175" t="str">
        <f t="shared" si="136"/>
        <v/>
      </c>
      <c r="X175" t="str">
        <f t="shared" si="137"/>
        <v/>
      </c>
      <c r="Y175" t="str">
        <f t="shared" si="138"/>
        <v/>
      </c>
      <c r="Z175" t="str">
        <f t="shared" si="139"/>
        <v/>
      </c>
      <c r="AA175" s="4" t="str">
        <f t="shared" si="140"/>
        <v/>
      </c>
      <c r="AB175" s="4" t="str">
        <f t="shared" si="141"/>
        <v/>
      </c>
      <c r="AC175" s="5" t="str">
        <f t="shared" si="142"/>
        <v/>
      </c>
      <c r="AD175" t="str">
        <f t="shared" si="143"/>
        <v/>
      </c>
      <c r="AE175" t="str">
        <f t="shared" si="144"/>
        <v/>
      </c>
      <c r="AF175" s="2" t="str">
        <f t="shared" si="145"/>
        <v/>
      </c>
      <c r="AG175" t="str">
        <f t="shared" si="146"/>
        <v/>
      </c>
      <c r="AH175" t="str">
        <f t="shared" si="147"/>
        <v/>
      </c>
      <c r="AI175" t="str">
        <f t="shared" si="112"/>
        <v/>
      </c>
      <c r="AJ175" s="28" t="str">
        <f t="shared" si="148"/>
        <v/>
      </c>
      <c r="AK175" t="str">
        <f t="shared" si="149"/>
        <v/>
      </c>
      <c r="AL175" t="str">
        <f t="shared" si="150"/>
        <v/>
      </c>
      <c r="AM175" t="str">
        <f t="shared" si="113"/>
        <v/>
      </c>
      <c r="AN175" t="str">
        <f t="shared" si="114"/>
        <v/>
      </c>
      <c r="AO175" t="str">
        <f t="shared" si="115"/>
        <v/>
      </c>
      <c r="AP175" t="str">
        <f>IF(AN175="","",IF(I175=0,IF(AO175=1,VLOOKUP(F175,Tables!A$1:C$18,2,FALSE),VLOOKUP(F175,Tables!A$1:C$18,3,FALSE)),IF(I175=1, IF(AO175=1,VLOOKUP(F175,Tables!H$1:J$95,2,FALSE),VLOOKUP(F175,Tables!H$1:J$95,3,FALSE)),IF(AO175=1,VLOOKUP(F175,Tables!Q$1:S$137,2,FALSE),VLOOKUP(F175,Tables!Q$1:S$137,3,FALSE)))))</f>
        <v/>
      </c>
      <c r="AQ175" t="str">
        <f t="shared" si="151"/>
        <v/>
      </c>
      <c r="AR175" t="str">
        <f t="shared" si="116"/>
        <v/>
      </c>
      <c r="AS175" t="str">
        <f t="shared" si="117"/>
        <v/>
      </c>
      <c r="AT175" t="str">
        <f t="shared" si="106"/>
        <v/>
      </c>
      <c r="AU175" t="str">
        <f t="shared" si="118"/>
        <v/>
      </c>
      <c r="AV175" t="str">
        <f t="shared" si="119"/>
        <v/>
      </c>
      <c r="AW175" t="str">
        <f t="shared" si="152"/>
        <v/>
      </c>
      <c r="AX175" t="str">
        <f t="shared" si="153"/>
        <v/>
      </c>
      <c r="AY175" t="str">
        <f t="shared" si="154"/>
        <v/>
      </c>
      <c r="BA175" t="str">
        <f t="shared" si="120"/>
        <v/>
      </c>
      <c r="BB175" t="str">
        <f t="shared" si="121"/>
        <v/>
      </c>
      <c r="BC175" t="str">
        <f t="shared" si="122"/>
        <v/>
      </c>
      <c r="BD175" t="str">
        <f t="shared" ref="BD175:BD238" si="157">IF(NOT(BC175=""),AR175&amp;"-"&amp;AS175,"")</f>
        <v/>
      </c>
      <c r="BE175" t="str">
        <f t="shared" si="155"/>
        <v/>
      </c>
      <c r="BF175" t="str">
        <f t="shared" si="156"/>
        <v/>
      </c>
    </row>
    <row r="176" spans="1:58" ht="15.75" x14ac:dyDescent="0.3">
      <c r="A176" t="str">
        <f t="shared" si="123"/>
        <v/>
      </c>
      <c r="B176" t="str">
        <f t="shared" si="124"/>
        <v/>
      </c>
      <c r="C176" t="str">
        <f t="shared" si="125"/>
        <v/>
      </c>
      <c r="D176" t="str">
        <f t="shared" si="126"/>
        <v/>
      </c>
      <c r="E176" t="str">
        <f t="shared" si="127"/>
        <v/>
      </c>
      <c r="F176" t="str">
        <f t="shared" si="128"/>
        <v/>
      </c>
      <c r="G176" t="str">
        <f t="shared" si="129"/>
        <v/>
      </c>
      <c r="H176" t="str">
        <f t="shared" si="108"/>
        <v/>
      </c>
      <c r="I176" t="str">
        <f t="shared" si="109"/>
        <v/>
      </c>
      <c r="J176" t="str">
        <f t="shared" si="110"/>
        <v/>
      </c>
      <c r="K176" t="str">
        <f>IF(A176="","",IF(OR(I176=1,I176="S"),IF(VLOOKUP(J176,Tables!E$1:F$50,2,FALSE)=1,IF(MOD(BE176,2)=1,1,2),IF(MOD(BE176,2)=1,2,1)),IF(MOD(BE176,2)=1,1,2)))</f>
        <v/>
      </c>
      <c r="L176" t="str">
        <f t="shared" si="107"/>
        <v/>
      </c>
      <c r="M176" s="1" t="str">
        <f t="shared" si="111"/>
        <v/>
      </c>
      <c r="N176" s="39"/>
      <c r="O176" s="39"/>
      <c r="P176" s="39"/>
      <c r="Q176" s="4" t="str">
        <f t="shared" si="130"/>
        <v/>
      </c>
      <c r="R176" s="4" t="str">
        <f t="shared" si="131"/>
        <v/>
      </c>
      <c r="S176" s="4" t="str">
        <f t="shared" si="132"/>
        <v/>
      </c>
      <c r="T176" s="4" t="str">
        <f t="shared" si="133"/>
        <v/>
      </c>
      <c r="U176" s="4" t="str">
        <f t="shared" si="134"/>
        <v/>
      </c>
      <c r="V176" s="4" t="str">
        <f t="shared" si="135"/>
        <v/>
      </c>
      <c r="W176" t="str">
        <f t="shared" si="136"/>
        <v/>
      </c>
      <c r="X176" t="str">
        <f t="shared" si="137"/>
        <v/>
      </c>
      <c r="Y176" t="str">
        <f t="shared" si="138"/>
        <v/>
      </c>
      <c r="Z176" t="str">
        <f t="shared" si="139"/>
        <v/>
      </c>
      <c r="AA176" s="4" t="str">
        <f t="shared" si="140"/>
        <v/>
      </c>
      <c r="AB176" s="4" t="str">
        <f t="shared" si="141"/>
        <v/>
      </c>
      <c r="AC176" s="5" t="str">
        <f t="shared" si="142"/>
        <v/>
      </c>
      <c r="AD176" t="str">
        <f t="shared" si="143"/>
        <v/>
      </c>
      <c r="AE176" t="str">
        <f t="shared" si="144"/>
        <v/>
      </c>
      <c r="AF176" s="2" t="str">
        <f t="shared" si="145"/>
        <v/>
      </c>
      <c r="AG176" t="str">
        <f t="shared" si="146"/>
        <v/>
      </c>
      <c r="AH176" t="str">
        <f t="shared" si="147"/>
        <v/>
      </c>
      <c r="AI176" t="str">
        <f t="shared" si="112"/>
        <v/>
      </c>
      <c r="AJ176" s="28" t="str">
        <f t="shared" si="148"/>
        <v/>
      </c>
      <c r="AK176" t="str">
        <f t="shared" si="149"/>
        <v/>
      </c>
      <c r="AL176" t="str">
        <f t="shared" si="150"/>
        <v/>
      </c>
      <c r="AM176" t="str">
        <f t="shared" si="113"/>
        <v/>
      </c>
      <c r="AN176" t="str">
        <f t="shared" si="114"/>
        <v/>
      </c>
      <c r="AO176" t="str">
        <f t="shared" si="115"/>
        <v/>
      </c>
      <c r="AP176" t="str">
        <f>IF(AN176="","",IF(I176=0,IF(AO176=1,VLOOKUP(F176,Tables!A$1:C$18,2,FALSE),VLOOKUP(F176,Tables!A$1:C$18,3,FALSE)),IF(I176=1, IF(AO176=1,VLOOKUP(F176,Tables!H$1:J$95,2,FALSE),VLOOKUP(F176,Tables!H$1:J$95,3,FALSE)),IF(AO176=1,VLOOKUP(F176,Tables!Q$1:S$137,2,FALSE),VLOOKUP(F176,Tables!Q$1:S$137,3,FALSE)))))</f>
        <v/>
      </c>
      <c r="AQ176" t="str">
        <f t="shared" si="151"/>
        <v/>
      </c>
      <c r="AR176" t="str">
        <f t="shared" si="116"/>
        <v/>
      </c>
      <c r="AS176" t="str">
        <f t="shared" si="117"/>
        <v/>
      </c>
      <c r="AT176" t="str">
        <f t="shared" si="106"/>
        <v/>
      </c>
      <c r="AU176" t="str">
        <f t="shared" si="118"/>
        <v/>
      </c>
      <c r="AV176" t="str">
        <f t="shared" si="119"/>
        <v/>
      </c>
      <c r="AW176" t="str">
        <f t="shared" si="152"/>
        <v/>
      </c>
      <c r="AX176" t="str">
        <f t="shared" si="153"/>
        <v/>
      </c>
      <c r="AY176" t="str">
        <f t="shared" si="154"/>
        <v/>
      </c>
      <c r="BA176" t="str">
        <f t="shared" si="120"/>
        <v/>
      </c>
      <c r="BB176" t="str">
        <f t="shared" si="121"/>
        <v/>
      </c>
      <c r="BC176" t="str">
        <f t="shared" si="122"/>
        <v/>
      </c>
      <c r="BD176" t="str">
        <f t="shared" si="157"/>
        <v/>
      </c>
      <c r="BE176" t="str">
        <f t="shared" si="155"/>
        <v/>
      </c>
      <c r="BF176" t="str">
        <f t="shared" si="156"/>
        <v/>
      </c>
    </row>
    <row r="177" spans="1:58" ht="15.75" x14ac:dyDescent="0.3">
      <c r="A177" t="str">
        <f t="shared" si="123"/>
        <v/>
      </c>
      <c r="B177" t="str">
        <f t="shared" si="124"/>
        <v/>
      </c>
      <c r="C177" t="str">
        <f t="shared" si="125"/>
        <v/>
      </c>
      <c r="D177" t="str">
        <f t="shared" si="126"/>
        <v/>
      </c>
      <c r="E177" t="str">
        <f t="shared" si="127"/>
        <v/>
      </c>
      <c r="F177" t="str">
        <f t="shared" si="128"/>
        <v/>
      </c>
      <c r="G177" t="str">
        <f t="shared" si="129"/>
        <v/>
      </c>
      <c r="H177" t="str">
        <f t="shared" si="108"/>
        <v/>
      </c>
      <c r="I177" t="str">
        <f t="shared" si="109"/>
        <v/>
      </c>
      <c r="J177" t="str">
        <f t="shared" si="110"/>
        <v/>
      </c>
      <c r="K177" t="str">
        <f>IF(A177="","",IF(OR(I177=1,I177="S"),IF(VLOOKUP(J177,Tables!E$1:F$50,2,FALSE)=1,IF(MOD(BE177,2)=1,1,2),IF(MOD(BE177,2)=1,2,1)),IF(MOD(BE177,2)=1,1,2)))</f>
        <v/>
      </c>
      <c r="L177" t="str">
        <f t="shared" si="107"/>
        <v/>
      </c>
      <c r="M177" s="1" t="str">
        <f t="shared" si="111"/>
        <v/>
      </c>
      <c r="N177" s="39"/>
      <c r="O177" s="39"/>
      <c r="P177" s="39"/>
      <c r="Q177" s="4" t="str">
        <f t="shared" si="130"/>
        <v/>
      </c>
      <c r="R177" s="4" t="str">
        <f t="shared" si="131"/>
        <v/>
      </c>
      <c r="S177" s="4" t="str">
        <f t="shared" si="132"/>
        <v/>
      </c>
      <c r="T177" s="4" t="str">
        <f t="shared" si="133"/>
        <v/>
      </c>
      <c r="U177" s="4" t="str">
        <f t="shared" si="134"/>
        <v/>
      </c>
      <c r="V177" s="4" t="str">
        <f t="shared" si="135"/>
        <v/>
      </c>
      <c r="W177" t="str">
        <f t="shared" si="136"/>
        <v/>
      </c>
      <c r="X177" t="str">
        <f t="shared" si="137"/>
        <v/>
      </c>
      <c r="Y177" t="str">
        <f t="shared" si="138"/>
        <v/>
      </c>
      <c r="Z177" t="str">
        <f t="shared" si="139"/>
        <v/>
      </c>
      <c r="AA177" s="4" t="str">
        <f t="shared" si="140"/>
        <v/>
      </c>
      <c r="AB177" s="4" t="str">
        <f t="shared" si="141"/>
        <v/>
      </c>
      <c r="AC177" s="5" t="str">
        <f t="shared" si="142"/>
        <v/>
      </c>
      <c r="AD177" t="str">
        <f t="shared" si="143"/>
        <v/>
      </c>
      <c r="AE177" t="str">
        <f t="shared" si="144"/>
        <v/>
      </c>
      <c r="AF177" s="2" t="str">
        <f t="shared" si="145"/>
        <v/>
      </c>
      <c r="AG177" t="str">
        <f t="shared" si="146"/>
        <v/>
      </c>
      <c r="AH177" t="str">
        <f t="shared" si="147"/>
        <v/>
      </c>
      <c r="AI177" t="str">
        <f t="shared" si="112"/>
        <v/>
      </c>
      <c r="AJ177" s="28" t="str">
        <f t="shared" si="148"/>
        <v/>
      </c>
      <c r="AK177" t="str">
        <f t="shared" si="149"/>
        <v/>
      </c>
      <c r="AL177" t="str">
        <f t="shared" si="150"/>
        <v/>
      </c>
      <c r="AM177" t="str">
        <f t="shared" si="113"/>
        <v/>
      </c>
      <c r="AN177" t="str">
        <f t="shared" si="114"/>
        <v/>
      </c>
      <c r="AO177" t="str">
        <f t="shared" si="115"/>
        <v/>
      </c>
      <c r="AP177" t="str">
        <f>IF(AN177="","",IF(I177=0,IF(AO177=1,VLOOKUP(F177,Tables!A$1:C$18,2,FALSE),VLOOKUP(F177,Tables!A$1:C$18,3,FALSE)),IF(I177=1, IF(AO177=1,VLOOKUP(F177,Tables!H$1:J$95,2,FALSE),VLOOKUP(F177,Tables!H$1:J$95,3,FALSE)),IF(AO177=1,VLOOKUP(F177,Tables!Q$1:S$137,2,FALSE),VLOOKUP(F177,Tables!Q$1:S$137,3,FALSE)))))</f>
        <v/>
      </c>
      <c r="AQ177" t="str">
        <f t="shared" si="151"/>
        <v/>
      </c>
      <c r="AR177" t="str">
        <f t="shared" si="116"/>
        <v/>
      </c>
      <c r="AS177" t="str">
        <f t="shared" si="117"/>
        <v/>
      </c>
      <c r="AT177" t="str">
        <f t="shared" si="106"/>
        <v/>
      </c>
      <c r="AU177" t="str">
        <f t="shared" si="118"/>
        <v/>
      </c>
      <c r="AV177" t="str">
        <f t="shared" si="119"/>
        <v/>
      </c>
      <c r="AW177" t="str">
        <f t="shared" si="152"/>
        <v/>
      </c>
      <c r="AX177" t="str">
        <f t="shared" si="153"/>
        <v/>
      </c>
      <c r="AY177" t="str">
        <f t="shared" si="154"/>
        <v/>
      </c>
      <c r="BA177" t="str">
        <f t="shared" si="120"/>
        <v/>
      </c>
      <c r="BB177" t="str">
        <f t="shared" si="121"/>
        <v/>
      </c>
      <c r="BC177" t="str">
        <f t="shared" si="122"/>
        <v/>
      </c>
      <c r="BD177" t="str">
        <f t="shared" si="157"/>
        <v/>
      </c>
      <c r="BE177" t="str">
        <f t="shared" si="155"/>
        <v/>
      </c>
      <c r="BF177" t="str">
        <f t="shared" si="156"/>
        <v/>
      </c>
    </row>
    <row r="178" spans="1:58" ht="15.75" x14ac:dyDescent="0.3">
      <c r="A178" t="str">
        <f t="shared" si="123"/>
        <v/>
      </c>
      <c r="B178" t="str">
        <f t="shared" si="124"/>
        <v/>
      </c>
      <c r="C178" t="str">
        <f t="shared" si="125"/>
        <v/>
      </c>
      <c r="D178" t="str">
        <f t="shared" si="126"/>
        <v/>
      </c>
      <c r="E178" t="str">
        <f t="shared" si="127"/>
        <v/>
      </c>
      <c r="F178" t="str">
        <f t="shared" si="128"/>
        <v/>
      </c>
      <c r="G178" t="str">
        <f t="shared" si="129"/>
        <v/>
      </c>
      <c r="H178" t="str">
        <f t="shared" si="108"/>
        <v/>
      </c>
      <c r="I178" t="str">
        <f t="shared" si="109"/>
        <v/>
      </c>
      <c r="J178" t="str">
        <f t="shared" si="110"/>
        <v/>
      </c>
      <c r="K178" t="str">
        <f>IF(A178="","",IF(OR(I178=1,I178="S"),IF(VLOOKUP(J178,Tables!E$1:F$50,2,FALSE)=1,IF(MOD(BE178,2)=1,1,2),IF(MOD(BE178,2)=1,2,1)),IF(MOD(BE178,2)=1,1,2)))</f>
        <v/>
      </c>
      <c r="L178" t="str">
        <f t="shared" si="107"/>
        <v/>
      </c>
      <c r="M178" s="1" t="str">
        <f t="shared" si="111"/>
        <v/>
      </c>
      <c r="N178" s="39"/>
      <c r="O178" s="39"/>
      <c r="P178" s="39"/>
      <c r="Q178" s="4" t="str">
        <f t="shared" si="130"/>
        <v/>
      </c>
      <c r="R178" s="4" t="str">
        <f t="shared" si="131"/>
        <v/>
      </c>
      <c r="S178" s="4" t="str">
        <f t="shared" si="132"/>
        <v/>
      </c>
      <c r="T178" s="4" t="str">
        <f t="shared" si="133"/>
        <v/>
      </c>
      <c r="U178" s="4" t="str">
        <f t="shared" si="134"/>
        <v/>
      </c>
      <c r="V178" s="4" t="str">
        <f t="shared" si="135"/>
        <v/>
      </c>
      <c r="W178" t="str">
        <f t="shared" si="136"/>
        <v/>
      </c>
      <c r="X178" t="str">
        <f t="shared" si="137"/>
        <v/>
      </c>
      <c r="Y178" t="str">
        <f t="shared" si="138"/>
        <v/>
      </c>
      <c r="Z178" t="str">
        <f t="shared" si="139"/>
        <v/>
      </c>
      <c r="AA178" s="4" t="str">
        <f t="shared" si="140"/>
        <v/>
      </c>
      <c r="AB178" s="4" t="str">
        <f t="shared" si="141"/>
        <v/>
      </c>
      <c r="AC178" s="5" t="str">
        <f t="shared" si="142"/>
        <v/>
      </c>
      <c r="AD178" t="str">
        <f t="shared" si="143"/>
        <v/>
      </c>
      <c r="AE178" t="str">
        <f t="shared" si="144"/>
        <v/>
      </c>
      <c r="AF178" s="2" t="str">
        <f t="shared" si="145"/>
        <v/>
      </c>
      <c r="AG178" t="str">
        <f t="shared" si="146"/>
        <v/>
      </c>
      <c r="AH178" t="str">
        <f t="shared" si="147"/>
        <v/>
      </c>
      <c r="AI178" t="str">
        <f t="shared" si="112"/>
        <v/>
      </c>
      <c r="AJ178" s="28" t="str">
        <f t="shared" si="148"/>
        <v/>
      </c>
      <c r="AK178" t="str">
        <f t="shared" si="149"/>
        <v/>
      </c>
      <c r="AL178" t="str">
        <f t="shared" si="150"/>
        <v/>
      </c>
      <c r="AM178" t="str">
        <f t="shared" si="113"/>
        <v/>
      </c>
      <c r="AN178" t="str">
        <f t="shared" si="114"/>
        <v/>
      </c>
      <c r="AO178" t="str">
        <f t="shared" si="115"/>
        <v/>
      </c>
      <c r="AP178" t="str">
        <f>IF(AN178="","",IF(I178=0,IF(AO178=1,VLOOKUP(F178,Tables!A$1:C$18,2,FALSE),VLOOKUP(F178,Tables!A$1:C$18,3,FALSE)),IF(I178=1, IF(AO178=1,VLOOKUP(F178,Tables!H$1:J$95,2,FALSE),VLOOKUP(F178,Tables!H$1:J$95,3,FALSE)),IF(AO178=1,VLOOKUP(F178,Tables!Q$1:S$137,2,FALSE),VLOOKUP(F178,Tables!Q$1:S$137,3,FALSE)))))</f>
        <v/>
      </c>
      <c r="AQ178" t="str">
        <f t="shared" si="151"/>
        <v/>
      </c>
      <c r="AR178" t="str">
        <f t="shared" si="116"/>
        <v/>
      </c>
      <c r="AS178" t="str">
        <f t="shared" si="117"/>
        <v/>
      </c>
      <c r="AT178" t="str">
        <f t="shared" si="106"/>
        <v/>
      </c>
      <c r="AU178" t="str">
        <f t="shared" si="118"/>
        <v/>
      </c>
      <c r="AV178" t="str">
        <f t="shared" si="119"/>
        <v/>
      </c>
      <c r="AW178" t="str">
        <f t="shared" si="152"/>
        <v/>
      </c>
      <c r="AX178" t="str">
        <f t="shared" si="153"/>
        <v/>
      </c>
      <c r="AY178" t="str">
        <f t="shared" si="154"/>
        <v/>
      </c>
      <c r="BA178" t="str">
        <f t="shared" si="120"/>
        <v/>
      </c>
      <c r="BB178" t="str">
        <f t="shared" si="121"/>
        <v/>
      </c>
      <c r="BC178" t="str">
        <f t="shared" si="122"/>
        <v/>
      </c>
      <c r="BD178" t="str">
        <f t="shared" si="157"/>
        <v/>
      </c>
      <c r="BE178" t="str">
        <f t="shared" si="155"/>
        <v/>
      </c>
      <c r="BF178" t="str">
        <f t="shared" si="156"/>
        <v/>
      </c>
    </row>
    <row r="179" spans="1:58" ht="15.75" x14ac:dyDescent="0.3">
      <c r="A179" t="str">
        <f t="shared" si="123"/>
        <v/>
      </c>
      <c r="B179" t="str">
        <f t="shared" si="124"/>
        <v/>
      </c>
      <c r="C179" t="str">
        <f t="shared" si="125"/>
        <v/>
      </c>
      <c r="D179" t="str">
        <f t="shared" si="126"/>
        <v/>
      </c>
      <c r="E179" t="str">
        <f t="shared" si="127"/>
        <v/>
      </c>
      <c r="F179" t="str">
        <f t="shared" si="128"/>
        <v/>
      </c>
      <c r="G179" t="str">
        <f t="shared" si="129"/>
        <v/>
      </c>
      <c r="H179" t="str">
        <f t="shared" si="108"/>
        <v/>
      </c>
      <c r="I179" t="str">
        <f t="shared" si="109"/>
        <v/>
      </c>
      <c r="J179" t="str">
        <f t="shared" si="110"/>
        <v/>
      </c>
      <c r="K179" t="str">
        <f>IF(A179="","",IF(OR(I179=1,I179="S"),IF(VLOOKUP(J179,Tables!E$1:F$50,2,FALSE)=1,IF(MOD(BE179,2)=1,1,2),IF(MOD(BE179,2)=1,2,1)),IF(MOD(BE179,2)=1,1,2)))</f>
        <v/>
      </c>
      <c r="L179" t="str">
        <f t="shared" si="107"/>
        <v/>
      </c>
      <c r="M179" s="1" t="str">
        <f t="shared" si="111"/>
        <v/>
      </c>
      <c r="N179" s="39"/>
      <c r="O179" s="39"/>
      <c r="P179" s="39"/>
      <c r="Q179" s="4" t="str">
        <f t="shared" si="130"/>
        <v/>
      </c>
      <c r="R179" s="4" t="str">
        <f t="shared" si="131"/>
        <v/>
      </c>
      <c r="S179" s="4" t="str">
        <f t="shared" si="132"/>
        <v/>
      </c>
      <c r="T179" s="4" t="str">
        <f t="shared" si="133"/>
        <v/>
      </c>
      <c r="U179" s="4" t="str">
        <f t="shared" si="134"/>
        <v/>
      </c>
      <c r="V179" s="4" t="str">
        <f t="shared" si="135"/>
        <v/>
      </c>
      <c r="W179" t="str">
        <f t="shared" si="136"/>
        <v/>
      </c>
      <c r="X179" t="str">
        <f t="shared" si="137"/>
        <v/>
      </c>
      <c r="Y179" t="str">
        <f t="shared" si="138"/>
        <v/>
      </c>
      <c r="Z179" t="str">
        <f t="shared" si="139"/>
        <v/>
      </c>
      <c r="AA179" s="4" t="str">
        <f t="shared" si="140"/>
        <v/>
      </c>
      <c r="AB179" s="4" t="str">
        <f t="shared" si="141"/>
        <v/>
      </c>
      <c r="AC179" s="5" t="str">
        <f t="shared" si="142"/>
        <v/>
      </c>
      <c r="AD179" t="str">
        <f t="shared" si="143"/>
        <v/>
      </c>
      <c r="AE179" t="str">
        <f t="shared" si="144"/>
        <v/>
      </c>
      <c r="AF179" s="2" t="str">
        <f t="shared" si="145"/>
        <v/>
      </c>
      <c r="AG179" t="str">
        <f t="shared" si="146"/>
        <v/>
      </c>
      <c r="AH179" t="str">
        <f t="shared" si="147"/>
        <v/>
      </c>
      <c r="AI179" t="str">
        <f t="shared" si="112"/>
        <v/>
      </c>
      <c r="AJ179" s="28" t="str">
        <f t="shared" si="148"/>
        <v/>
      </c>
      <c r="AK179" t="str">
        <f t="shared" si="149"/>
        <v/>
      </c>
      <c r="AL179" t="str">
        <f t="shared" si="150"/>
        <v/>
      </c>
      <c r="AM179" t="str">
        <f t="shared" si="113"/>
        <v/>
      </c>
      <c r="AN179" t="str">
        <f t="shared" si="114"/>
        <v/>
      </c>
      <c r="AO179" t="str">
        <f t="shared" si="115"/>
        <v/>
      </c>
      <c r="AP179" t="str">
        <f>IF(AN179="","",IF(I179=0,IF(AO179=1,VLOOKUP(F179,Tables!A$1:C$18,2,FALSE),VLOOKUP(F179,Tables!A$1:C$18,3,FALSE)),IF(I179=1, IF(AO179=1,VLOOKUP(F179,Tables!H$1:J$95,2,FALSE),VLOOKUP(F179,Tables!H$1:J$95,3,FALSE)),IF(AO179=1,VLOOKUP(F179,Tables!Q$1:S$137,2,FALSE),VLOOKUP(F179,Tables!Q$1:S$137,3,FALSE)))))</f>
        <v/>
      </c>
      <c r="AQ179" t="str">
        <f t="shared" si="151"/>
        <v/>
      </c>
      <c r="AR179" t="str">
        <f t="shared" si="116"/>
        <v/>
      </c>
      <c r="AS179" t="str">
        <f t="shared" si="117"/>
        <v/>
      </c>
      <c r="AT179" t="str">
        <f t="shared" si="106"/>
        <v/>
      </c>
      <c r="AU179" t="str">
        <f t="shared" si="118"/>
        <v/>
      </c>
      <c r="AV179" t="str">
        <f t="shared" si="119"/>
        <v/>
      </c>
      <c r="AW179" t="str">
        <f t="shared" si="152"/>
        <v/>
      </c>
      <c r="AX179" t="str">
        <f t="shared" si="153"/>
        <v/>
      </c>
      <c r="AY179" t="str">
        <f t="shared" si="154"/>
        <v/>
      </c>
      <c r="BA179" t="str">
        <f t="shared" si="120"/>
        <v/>
      </c>
      <c r="BB179" t="str">
        <f t="shared" si="121"/>
        <v/>
      </c>
      <c r="BC179" t="str">
        <f t="shared" si="122"/>
        <v/>
      </c>
      <c r="BD179" t="str">
        <f t="shared" si="157"/>
        <v/>
      </c>
      <c r="BE179" t="str">
        <f t="shared" si="155"/>
        <v/>
      </c>
      <c r="BF179" t="str">
        <f t="shared" si="156"/>
        <v/>
      </c>
    </row>
    <row r="180" spans="1:58" ht="15.75" x14ac:dyDescent="0.3">
      <c r="A180" t="str">
        <f t="shared" si="123"/>
        <v/>
      </c>
      <c r="B180" t="str">
        <f t="shared" si="124"/>
        <v/>
      </c>
      <c r="C180" t="str">
        <f t="shared" si="125"/>
        <v/>
      </c>
      <c r="D180" t="str">
        <f t="shared" si="126"/>
        <v/>
      </c>
      <c r="E180" t="str">
        <f t="shared" si="127"/>
        <v/>
      </c>
      <c r="F180" t="str">
        <f t="shared" si="128"/>
        <v/>
      </c>
      <c r="G180" t="str">
        <f t="shared" si="129"/>
        <v/>
      </c>
      <c r="H180" t="str">
        <f t="shared" si="108"/>
        <v/>
      </c>
      <c r="I180" t="str">
        <f t="shared" si="109"/>
        <v/>
      </c>
      <c r="J180" t="str">
        <f t="shared" si="110"/>
        <v/>
      </c>
      <c r="K180" t="str">
        <f>IF(A180="","",IF(OR(I180=1,I180="S"),IF(VLOOKUP(J180,Tables!E$1:F$50,2,FALSE)=1,IF(MOD(BE180,2)=1,1,2),IF(MOD(BE180,2)=1,2,1)),IF(MOD(BE180,2)=1,1,2)))</f>
        <v/>
      </c>
      <c r="L180" t="str">
        <f t="shared" si="107"/>
        <v/>
      </c>
      <c r="M180" s="1" t="str">
        <f t="shared" si="111"/>
        <v/>
      </c>
      <c r="N180" s="39"/>
      <c r="O180" s="39"/>
      <c r="P180" s="39"/>
      <c r="Q180" s="4" t="str">
        <f t="shared" si="130"/>
        <v/>
      </c>
      <c r="R180" s="4" t="str">
        <f t="shared" si="131"/>
        <v/>
      </c>
      <c r="S180" s="4" t="str">
        <f t="shared" si="132"/>
        <v/>
      </c>
      <c r="T180" s="4" t="str">
        <f t="shared" si="133"/>
        <v/>
      </c>
      <c r="U180" s="4" t="str">
        <f t="shared" si="134"/>
        <v/>
      </c>
      <c r="V180" s="4" t="str">
        <f t="shared" si="135"/>
        <v/>
      </c>
      <c r="W180" t="str">
        <f t="shared" si="136"/>
        <v/>
      </c>
      <c r="X180" t="str">
        <f t="shared" si="137"/>
        <v/>
      </c>
      <c r="Y180" t="str">
        <f t="shared" si="138"/>
        <v/>
      </c>
      <c r="Z180" t="str">
        <f t="shared" si="139"/>
        <v/>
      </c>
      <c r="AA180" s="4" t="str">
        <f t="shared" si="140"/>
        <v/>
      </c>
      <c r="AB180" s="4" t="str">
        <f t="shared" si="141"/>
        <v/>
      </c>
      <c r="AC180" s="5" t="str">
        <f t="shared" si="142"/>
        <v/>
      </c>
      <c r="AD180" t="str">
        <f t="shared" si="143"/>
        <v/>
      </c>
      <c r="AE180" t="str">
        <f t="shared" si="144"/>
        <v/>
      </c>
      <c r="AF180" s="2" t="str">
        <f t="shared" si="145"/>
        <v/>
      </c>
      <c r="AG180" t="str">
        <f t="shared" si="146"/>
        <v/>
      </c>
      <c r="AH180" t="str">
        <f t="shared" si="147"/>
        <v/>
      </c>
      <c r="AI180" t="str">
        <f t="shared" si="112"/>
        <v/>
      </c>
      <c r="AJ180" s="28" t="str">
        <f t="shared" si="148"/>
        <v/>
      </c>
      <c r="AK180" t="str">
        <f t="shared" si="149"/>
        <v/>
      </c>
      <c r="AL180" t="str">
        <f t="shared" si="150"/>
        <v/>
      </c>
      <c r="AM180" t="str">
        <f t="shared" si="113"/>
        <v/>
      </c>
      <c r="AN180" t="str">
        <f t="shared" si="114"/>
        <v/>
      </c>
      <c r="AO180" t="str">
        <f t="shared" si="115"/>
        <v/>
      </c>
      <c r="AP180" t="str">
        <f>IF(AN180="","",IF(I180=0,IF(AO180=1,VLOOKUP(F180,Tables!A$1:C$18,2,FALSE),VLOOKUP(F180,Tables!A$1:C$18,3,FALSE)),IF(I180=1, IF(AO180=1,VLOOKUP(F180,Tables!H$1:J$95,2,FALSE),VLOOKUP(F180,Tables!H$1:J$95,3,FALSE)),IF(AO180=1,VLOOKUP(F180,Tables!Q$1:S$137,2,FALSE),VLOOKUP(F180,Tables!Q$1:S$137,3,FALSE)))))</f>
        <v/>
      </c>
      <c r="AQ180" t="str">
        <f t="shared" si="151"/>
        <v/>
      </c>
      <c r="AR180" t="str">
        <f t="shared" si="116"/>
        <v/>
      </c>
      <c r="AS180" t="str">
        <f t="shared" si="117"/>
        <v/>
      </c>
      <c r="AT180" t="str">
        <f t="shared" si="106"/>
        <v/>
      </c>
      <c r="AU180" t="str">
        <f t="shared" si="118"/>
        <v/>
      </c>
      <c r="AV180" t="str">
        <f t="shared" si="119"/>
        <v/>
      </c>
      <c r="AW180" t="str">
        <f t="shared" si="152"/>
        <v/>
      </c>
      <c r="AX180" t="str">
        <f t="shared" si="153"/>
        <v/>
      </c>
      <c r="AY180" t="str">
        <f t="shared" si="154"/>
        <v/>
      </c>
      <c r="BA180" t="str">
        <f t="shared" si="120"/>
        <v/>
      </c>
      <c r="BB180" t="str">
        <f t="shared" si="121"/>
        <v/>
      </c>
      <c r="BC180" t="str">
        <f t="shared" si="122"/>
        <v/>
      </c>
      <c r="BD180" t="str">
        <f t="shared" si="157"/>
        <v/>
      </c>
      <c r="BE180" t="str">
        <f t="shared" si="155"/>
        <v/>
      </c>
      <c r="BF180" t="str">
        <f t="shared" si="156"/>
        <v/>
      </c>
    </row>
    <row r="181" spans="1:58" ht="15.75" x14ac:dyDescent="0.3">
      <c r="A181" t="str">
        <f t="shared" si="123"/>
        <v/>
      </c>
      <c r="B181" t="str">
        <f t="shared" si="124"/>
        <v/>
      </c>
      <c r="C181" t="str">
        <f t="shared" si="125"/>
        <v/>
      </c>
      <c r="D181" t="str">
        <f t="shared" si="126"/>
        <v/>
      </c>
      <c r="E181" t="str">
        <f t="shared" si="127"/>
        <v/>
      </c>
      <c r="F181" t="str">
        <f t="shared" si="128"/>
        <v/>
      </c>
      <c r="G181" t="str">
        <f t="shared" si="129"/>
        <v/>
      </c>
      <c r="H181" t="str">
        <f t="shared" si="108"/>
        <v/>
      </c>
      <c r="I181" t="str">
        <f t="shared" si="109"/>
        <v/>
      </c>
      <c r="J181" t="str">
        <f t="shared" si="110"/>
        <v/>
      </c>
      <c r="K181" t="str">
        <f>IF(A181="","",IF(OR(I181=1,I181="S"),IF(VLOOKUP(J181,Tables!E$1:F$50,2,FALSE)=1,IF(MOD(BE181,2)=1,1,2),IF(MOD(BE181,2)=1,2,1)),IF(MOD(BE181,2)=1,1,2)))</f>
        <v/>
      </c>
      <c r="L181" t="str">
        <f t="shared" si="107"/>
        <v/>
      </c>
      <c r="M181" s="1" t="str">
        <f t="shared" si="111"/>
        <v/>
      </c>
      <c r="N181" s="39"/>
      <c r="O181" s="39"/>
      <c r="P181" s="39"/>
      <c r="Q181" s="4" t="str">
        <f t="shared" si="130"/>
        <v/>
      </c>
      <c r="R181" s="4" t="str">
        <f t="shared" si="131"/>
        <v/>
      </c>
      <c r="S181" s="4" t="str">
        <f t="shared" si="132"/>
        <v/>
      </c>
      <c r="T181" s="4" t="str">
        <f t="shared" si="133"/>
        <v/>
      </c>
      <c r="U181" s="4" t="str">
        <f t="shared" si="134"/>
        <v/>
      </c>
      <c r="V181" s="4" t="str">
        <f t="shared" si="135"/>
        <v/>
      </c>
      <c r="W181" t="str">
        <f t="shared" si="136"/>
        <v/>
      </c>
      <c r="X181" t="str">
        <f t="shared" si="137"/>
        <v/>
      </c>
      <c r="Y181" t="str">
        <f t="shared" si="138"/>
        <v/>
      </c>
      <c r="Z181" t="str">
        <f t="shared" si="139"/>
        <v/>
      </c>
      <c r="AA181" s="4" t="str">
        <f t="shared" si="140"/>
        <v/>
      </c>
      <c r="AB181" s="4" t="str">
        <f t="shared" si="141"/>
        <v/>
      </c>
      <c r="AC181" s="5" t="str">
        <f t="shared" si="142"/>
        <v/>
      </c>
      <c r="AD181" t="str">
        <f t="shared" si="143"/>
        <v/>
      </c>
      <c r="AE181" t="str">
        <f t="shared" si="144"/>
        <v/>
      </c>
      <c r="AF181" s="2" t="str">
        <f t="shared" si="145"/>
        <v/>
      </c>
      <c r="AG181" t="str">
        <f t="shared" si="146"/>
        <v/>
      </c>
      <c r="AH181" t="str">
        <f t="shared" si="147"/>
        <v/>
      </c>
      <c r="AI181" t="str">
        <f t="shared" si="112"/>
        <v/>
      </c>
      <c r="AJ181" s="28" t="str">
        <f t="shared" si="148"/>
        <v/>
      </c>
      <c r="AK181" t="str">
        <f t="shared" si="149"/>
        <v/>
      </c>
      <c r="AL181" t="str">
        <f t="shared" si="150"/>
        <v/>
      </c>
      <c r="AM181" t="str">
        <f t="shared" si="113"/>
        <v/>
      </c>
      <c r="AN181" t="str">
        <f t="shared" si="114"/>
        <v/>
      </c>
      <c r="AO181" t="str">
        <f t="shared" si="115"/>
        <v/>
      </c>
      <c r="AP181" t="str">
        <f>IF(AN181="","",IF(I181=0,IF(AO181=1,VLOOKUP(F181,Tables!A$1:C$18,2,FALSE),VLOOKUP(F181,Tables!A$1:C$18,3,FALSE)),IF(I181=1, IF(AO181=1,VLOOKUP(F181,Tables!H$1:J$95,2,FALSE),VLOOKUP(F181,Tables!H$1:J$95,3,FALSE)),IF(AO181=1,VLOOKUP(F181,Tables!Q$1:S$137,2,FALSE),VLOOKUP(F181,Tables!Q$1:S$137,3,FALSE)))))</f>
        <v/>
      </c>
      <c r="AQ181" t="str">
        <f t="shared" si="151"/>
        <v/>
      </c>
      <c r="AR181" t="str">
        <f t="shared" si="116"/>
        <v/>
      </c>
      <c r="AS181" t="str">
        <f t="shared" si="117"/>
        <v/>
      </c>
      <c r="AT181" t="str">
        <f t="shared" si="106"/>
        <v/>
      </c>
      <c r="AU181" t="str">
        <f t="shared" si="118"/>
        <v/>
      </c>
      <c r="AV181" t="str">
        <f t="shared" si="119"/>
        <v/>
      </c>
      <c r="AW181" t="str">
        <f t="shared" si="152"/>
        <v/>
      </c>
      <c r="AX181" t="str">
        <f t="shared" si="153"/>
        <v/>
      </c>
      <c r="AY181" t="str">
        <f t="shared" si="154"/>
        <v/>
      </c>
      <c r="BA181" t="str">
        <f t="shared" si="120"/>
        <v/>
      </c>
      <c r="BB181" t="str">
        <f t="shared" si="121"/>
        <v/>
      </c>
      <c r="BC181" t="str">
        <f t="shared" si="122"/>
        <v/>
      </c>
      <c r="BD181" t="str">
        <f t="shared" si="157"/>
        <v/>
      </c>
      <c r="BE181" t="str">
        <f t="shared" si="155"/>
        <v/>
      </c>
      <c r="BF181" t="str">
        <f t="shared" si="156"/>
        <v/>
      </c>
    </row>
    <row r="182" spans="1:58" ht="15.75" x14ac:dyDescent="0.3">
      <c r="A182" t="str">
        <f t="shared" si="123"/>
        <v/>
      </c>
      <c r="B182" t="str">
        <f t="shared" si="124"/>
        <v/>
      </c>
      <c r="C182" t="str">
        <f t="shared" si="125"/>
        <v/>
      </c>
      <c r="D182" t="str">
        <f t="shared" si="126"/>
        <v/>
      </c>
      <c r="E182" t="str">
        <f t="shared" si="127"/>
        <v/>
      </c>
      <c r="F182" t="str">
        <f t="shared" si="128"/>
        <v/>
      </c>
      <c r="G182" t="str">
        <f t="shared" si="129"/>
        <v/>
      </c>
      <c r="H182" t="str">
        <f t="shared" si="108"/>
        <v/>
      </c>
      <c r="I182" t="str">
        <f t="shared" si="109"/>
        <v/>
      </c>
      <c r="J182" t="str">
        <f t="shared" si="110"/>
        <v/>
      </c>
      <c r="K182" t="str">
        <f>IF(A182="","",IF(OR(I182=1,I182="S"),IF(VLOOKUP(J182,Tables!E$1:F$50,2,FALSE)=1,IF(MOD(BE182,2)=1,1,2),IF(MOD(BE182,2)=1,2,1)),IF(MOD(BE182,2)=1,1,2)))</f>
        <v/>
      </c>
      <c r="L182" t="str">
        <f t="shared" si="107"/>
        <v/>
      </c>
      <c r="M182" s="1" t="str">
        <f t="shared" si="111"/>
        <v/>
      </c>
      <c r="N182" s="39"/>
      <c r="O182" s="39"/>
      <c r="P182" s="39"/>
      <c r="Q182" s="4" t="str">
        <f t="shared" si="130"/>
        <v/>
      </c>
      <c r="R182" s="4" t="str">
        <f t="shared" si="131"/>
        <v/>
      </c>
      <c r="S182" s="4" t="str">
        <f t="shared" si="132"/>
        <v/>
      </c>
      <c r="T182" s="4" t="str">
        <f t="shared" si="133"/>
        <v/>
      </c>
      <c r="U182" s="4" t="str">
        <f t="shared" si="134"/>
        <v/>
      </c>
      <c r="V182" s="4" t="str">
        <f t="shared" si="135"/>
        <v/>
      </c>
      <c r="W182" t="str">
        <f t="shared" si="136"/>
        <v/>
      </c>
      <c r="X182" t="str">
        <f t="shared" si="137"/>
        <v/>
      </c>
      <c r="Y182" t="str">
        <f t="shared" si="138"/>
        <v/>
      </c>
      <c r="Z182" t="str">
        <f t="shared" si="139"/>
        <v/>
      </c>
      <c r="AA182" s="4" t="str">
        <f t="shared" si="140"/>
        <v/>
      </c>
      <c r="AB182" s="4" t="str">
        <f t="shared" si="141"/>
        <v/>
      </c>
      <c r="AC182" s="5" t="str">
        <f t="shared" si="142"/>
        <v/>
      </c>
      <c r="AD182" t="str">
        <f t="shared" si="143"/>
        <v/>
      </c>
      <c r="AE182" t="str">
        <f t="shared" si="144"/>
        <v/>
      </c>
      <c r="AF182" s="2" t="str">
        <f t="shared" si="145"/>
        <v/>
      </c>
      <c r="AG182" t="str">
        <f t="shared" si="146"/>
        <v/>
      </c>
      <c r="AH182" t="str">
        <f t="shared" si="147"/>
        <v/>
      </c>
      <c r="AI182" t="str">
        <f t="shared" si="112"/>
        <v/>
      </c>
      <c r="AJ182" s="28" t="str">
        <f t="shared" si="148"/>
        <v/>
      </c>
      <c r="AK182" t="str">
        <f t="shared" si="149"/>
        <v/>
      </c>
      <c r="AL182" t="str">
        <f t="shared" si="150"/>
        <v/>
      </c>
      <c r="AM182" t="str">
        <f t="shared" si="113"/>
        <v/>
      </c>
      <c r="AN182" t="str">
        <f t="shared" si="114"/>
        <v/>
      </c>
      <c r="AO182" t="str">
        <f t="shared" si="115"/>
        <v/>
      </c>
      <c r="AP182" t="str">
        <f>IF(AN182="","",IF(I182=0,IF(AO182=1,VLOOKUP(F182,Tables!A$1:C$18,2,FALSE),VLOOKUP(F182,Tables!A$1:C$18,3,FALSE)),IF(I182=1, IF(AO182=1,VLOOKUP(F182,Tables!H$1:J$95,2,FALSE),VLOOKUP(F182,Tables!H$1:J$95,3,FALSE)),IF(AO182=1,VLOOKUP(F182,Tables!Q$1:S$137,2,FALSE),VLOOKUP(F182,Tables!Q$1:S$137,3,FALSE)))))</f>
        <v/>
      </c>
      <c r="AQ182" t="str">
        <f t="shared" si="151"/>
        <v/>
      </c>
      <c r="AR182" t="str">
        <f t="shared" si="116"/>
        <v/>
      </c>
      <c r="AS182" t="str">
        <f t="shared" si="117"/>
        <v/>
      </c>
      <c r="AT182" t="str">
        <f t="shared" si="106"/>
        <v/>
      </c>
      <c r="AU182" t="str">
        <f t="shared" si="118"/>
        <v/>
      </c>
      <c r="AV182" t="str">
        <f t="shared" si="119"/>
        <v/>
      </c>
      <c r="AW182" t="str">
        <f t="shared" si="152"/>
        <v/>
      </c>
      <c r="AX182" t="str">
        <f t="shared" si="153"/>
        <v/>
      </c>
      <c r="AY182" t="str">
        <f t="shared" si="154"/>
        <v/>
      </c>
      <c r="BA182" t="str">
        <f t="shared" si="120"/>
        <v/>
      </c>
      <c r="BB182" t="str">
        <f t="shared" si="121"/>
        <v/>
      </c>
      <c r="BC182" t="str">
        <f t="shared" si="122"/>
        <v/>
      </c>
      <c r="BD182" t="str">
        <f t="shared" si="157"/>
        <v/>
      </c>
      <c r="BE182" t="str">
        <f t="shared" si="155"/>
        <v/>
      </c>
      <c r="BF182" t="str">
        <f t="shared" si="156"/>
        <v/>
      </c>
    </row>
    <row r="183" spans="1:58" ht="15.75" x14ac:dyDescent="0.3">
      <c r="A183" t="str">
        <f t="shared" si="123"/>
        <v/>
      </c>
      <c r="B183" t="str">
        <f t="shared" si="124"/>
        <v/>
      </c>
      <c r="C183" t="str">
        <f t="shared" si="125"/>
        <v/>
      </c>
      <c r="D183" t="str">
        <f t="shared" si="126"/>
        <v/>
      </c>
      <c r="E183" t="str">
        <f t="shared" si="127"/>
        <v/>
      </c>
      <c r="F183" t="str">
        <f t="shared" si="128"/>
        <v/>
      </c>
      <c r="G183" t="str">
        <f t="shared" si="129"/>
        <v/>
      </c>
      <c r="H183" t="str">
        <f t="shared" si="108"/>
        <v/>
      </c>
      <c r="I183" t="str">
        <f t="shared" si="109"/>
        <v/>
      </c>
      <c r="J183" t="str">
        <f t="shared" si="110"/>
        <v/>
      </c>
      <c r="K183" t="str">
        <f>IF(A183="","",IF(OR(I183=1,I183="S"),IF(VLOOKUP(J183,Tables!E$1:F$50,2,FALSE)=1,IF(MOD(BE183,2)=1,1,2),IF(MOD(BE183,2)=1,2,1)),IF(MOD(BE183,2)=1,1,2)))</f>
        <v/>
      </c>
      <c r="L183" t="str">
        <f t="shared" si="107"/>
        <v/>
      </c>
      <c r="M183" s="1" t="str">
        <f t="shared" si="111"/>
        <v/>
      </c>
      <c r="N183" s="39"/>
      <c r="O183" s="39"/>
      <c r="P183" s="39"/>
      <c r="Q183" s="4" t="str">
        <f t="shared" si="130"/>
        <v/>
      </c>
      <c r="R183" s="4" t="str">
        <f t="shared" si="131"/>
        <v/>
      </c>
      <c r="S183" s="4" t="str">
        <f t="shared" si="132"/>
        <v/>
      </c>
      <c r="T183" s="4" t="str">
        <f t="shared" si="133"/>
        <v/>
      </c>
      <c r="U183" s="4" t="str">
        <f t="shared" si="134"/>
        <v/>
      </c>
      <c r="V183" s="4" t="str">
        <f t="shared" si="135"/>
        <v/>
      </c>
      <c r="W183" t="str">
        <f t="shared" si="136"/>
        <v/>
      </c>
      <c r="X183" t="str">
        <f t="shared" si="137"/>
        <v/>
      </c>
      <c r="Y183" t="str">
        <f t="shared" si="138"/>
        <v/>
      </c>
      <c r="Z183" t="str">
        <f t="shared" si="139"/>
        <v/>
      </c>
      <c r="AA183" s="4" t="str">
        <f t="shared" si="140"/>
        <v/>
      </c>
      <c r="AB183" s="4" t="str">
        <f t="shared" si="141"/>
        <v/>
      </c>
      <c r="AC183" s="5" t="str">
        <f t="shared" si="142"/>
        <v/>
      </c>
      <c r="AD183" t="str">
        <f t="shared" si="143"/>
        <v/>
      </c>
      <c r="AE183" t="str">
        <f t="shared" si="144"/>
        <v/>
      </c>
      <c r="AF183" s="2" t="str">
        <f t="shared" si="145"/>
        <v/>
      </c>
      <c r="AG183" t="str">
        <f t="shared" si="146"/>
        <v/>
      </c>
      <c r="AH183" t="str">
        <f t="shared" si="147"/>
        <v/>
      </c>
      <c r="AI183" t="str">
        <f t="shared" si="112"/>
        <v/>
      </c>
      <c r="AJ183" s="28" t="str">
        <f t="shared" si="148"/>
        <v/>
      </c>
      <c r="AK183" t="str">
        <f t="shared" si="149"/>
        <v/>
      </c>
      <c r="AL183" t="str">
        <f t="shared" si="150"/>
        <v/>
      </c>
      <c r="AM183" t="str">
        <f t="shared" si="113"/>
        <v/>
      </c>
      <c r="AN183" t="str">
        <f t="shared" si="114"/>
        <v/>
      </c>
      <c r="AO183" t="str">
        <f t="shared" si="115"/>
        <v/>
      </c>
      <c r="AP183" t="str">
        <f>IF(AN183="","",IF(I183=0,IF(AO183=1,VLOOKUP(F183,Tables!A$1:C$18,2,FALSE),VLOOKUP(F183,Tables!A$1:C$18,3,FALSE)),IF(I183=1, IF(AO183=1,VLOOKUP(F183,Tables!H$1:J$95,2,FALSE),VLOOKUP(F183,Tables!H$1:J$95,3,FALSE)),IF(AO183=1,VLOOKUP(F183,Tables!Q$1:S$137,2,FALSE),VLOOKUP(F183,Tables!Q$1:S$137,3,FALSE)))))</f>
        <v/>
      </c>
      <c r="AQ183" t="str">
        <f t="shared" si="151"/>
        <v/>
      </c>
      <c r="AR183" t="str">
        <f t="shared" si="116"/>
        <v/>
      </c>
      <c r="AS183" t="str">
        <f t="shared" si="117"/>
        <v/>
      </c>
      <c r="AT183" t="str">
        <f t="shared" si="106"/>
        <v/>
      </c>
      <c r="AU183" t="str">
        <f t="shared" si="118"/>
        <v/>
      </c>
      <c r="AV183" t="str">
        <f t="shared" si="119"/>
        <v/>
      </c>
      <c r="AW183" t="str">
        <f t="shared" si="152"/>
        <v/>
      </c>
      <c r="AX183" t="str">
        <f t="shared" si="153"/>
        <v/>
      </c>
      <c r="AY183" t="str">
        <f t="shared" si="154"/>
        <v/>
      </c>
      <c r="BA183" t="str">
        <f t="shared" si="120"/>
        <v/>
      </c>
      <c r="BB183" t="str">
        <f t="shared" si="121"/>
        <v/>
      </c>
      <c r="BC183" t="str">
        <f t="shared" si="122"/>
        <v/>
      </c>
      <c r="BD183" t="str">
        <f t="shared" si="157"/>
        <v/>
      </c>
      <c r="BE183" t="str">
        <f t="shared" si="155"/>
        <v/>
      </c>
      <c r="BF183" t="str">
        <f t="shared" si="156"/>
        <v/>
      </c>
    </row>
    <row r="184" spans="1:58" ht="15.75" x14ac:dyDescent="0.3">
      <c r="A184" t="str">
        <f t="shared" si="123"/>
        <v/>
      </c>
      <c r="B184" t="str">
        <f t="shared" si="124"/>
        <v/>
      </c>
      <c r="C184" t="str">
        <f t="shared" si="125"/>
        <v/>
      </c>
      <c r="D184" t="str">
        <f t="shared" si="126"/>
        <v/>
      </c>
      <c r="E184" t="str">
        <f t="shared" si="127"/>
        <v/>
      </c>
      <c r="F184" t="str">
        <f t="shared" si="128"/>
        <v/>
      </c>
      <c r="G184" t="str">
        <f t="shared" si="129"/>
        <v/>
      </c>
      <c r="H184" t="str">
        <f t="shared" si="108"/>
        <v/>
      </c>
      <c r="I184" t="str">
        <f t="shared" si="109"/>
        <v/>
      </c>
      <c r="J184" t="str">
        <f t="shared" si="110"/>
        <v/>
      </c>
      <c r="K184" t="str">
        <f>IF(A184="","",IF(OR(I184=1,I184="S"),IF(VLOOKUP(J184,Tables!E$1:F$50,2,FALSE)=1,IF(MOD(BE184,2)=1,1,2),IF(MOD(BE184,2)=1,2,1)),IF(MOD(BE184,2)=1,1,2)))</f>
        <v/>
      </c>
      <c r="L184" t="str">
        <f t="shared" si="107"/>
        <v/>
      </c>
      <c r="M184" s="1" t="str">
        <f t="shared" si="111"/>
        <v/>
      </c>
      <c r="N184" s="39"/>
      <c r="O184" s="39"/>
      <c r="P184" s="39"/>
      <c r="Q184" s="4" t="str">
        <f t="shared" si="130"/>
        <v/>
      </c>
      <c r="R184" s="4" t="str">
        <f t="shared" si="131"/>
        <v/>
      </c>
      <c r="S184" s="4" t="str">
        <f t="shared" si="132"/>
        <v/>
      </c>
      <c r="T184" s="4" t="str">
        <f t="shared" si="133"/>
        <v/>
      </c>
      <c r="U184" s="4" t="str">
        <f t="shared" si="134"/>
        <v/>
      </c>
      <c r="V184" s="4" t="str">
        <f t="shared" si="135"/>
        <v/>
      </c>
      <c r="W184" t="str">
        <f t="shared" si="136"/>
        <v/>
      </c>
      <c r="X184" t="str">
        <f t="shared" si="137"/>
        <v/>
      </c>
      <c r="Y184" t="str">
        <f t="shared" si="138"/>
        <v/>
      </c>
      <c r="Z184" t="str">
        <f t="shared" si="139"/>
        <v/>
      </c>
      <c r="AA184" s="4" t="str">
        <f t="shared" si="140"/>
        <v/>
      </c>
      <c r="AB184" s="4" t="str">
        <f t="shared" si="141"/>
        <v/>
      </c>
      <c r="AC184" s="5" t="str">
        <f t="shared" si="142"/>
        <v/>
      </c>
      <c r="AD184" t="str">
        <f t="shared" si="143"/>
        <v/>
      </c>
      <c r="AE184" t="str">
        <f t="shared" si="144"/>
        <v/>
      </c>
      <c r="AF184" s="2" t="str">
        <f t="shared" si="145"/>
        <v/>
      </c>
      <c r="AG184" t="str">
        <f t="shared" si="146"/>
        <v/>
      </c>
      <c r="AH184" t="str">
        <f t="shared" si="147"/>
        <v/>
      </c>
      <c r="AI184" t="str">
        <f t="shared" si="112"/>
        <v/>
      </c>
      <c r="AJ184" s="28" t="str">
        <f t="shared" si="148"/>
        <v/>
      </c>
      <c r="AK184" t="str">
        <f t="shared" si="149"/>
        <v/>
      </c>
      <c r="AL184" t="str">
        <f t="shared" si="150"/>
        <v/>
      </c>
      <c r="AM184" t="str">
        <f t="shared" si="113"/>
        <v/>
      </c>
      <c r="AN184" t="str">
        <f t="shared" si="114"/>
        <v/>
      </c>
      <c r="AO184" t="str">
        <f t="shared" si="115"/>
        <v/>
      </c>
      <c r="AP184" t="str">
        <f>IF(AN184="","",IF(I184=0,IF(AO184=1,VLOOKUP(F184,Tables!A$1:C$18,2,FALSE),VLOOKUP(F184,Tables!A$1:C$18,3,FALSE)),IF(I184=1, IF(AO184=1,VLOOKUP(F184,Tables!H$1:J$95,2,FALSE),VLOOKUP(F184,Tables!H$1:J$95,3,FALSE)),IF(AO184=1,VLOOKUP(F184,Tables!Q$1:S$137,2,FALSE),VLOOKUP(F184,Tables!Q$1:S$137,3,FALSE)))))</f>
        <v/>
      </c>
      <c r="AQ184" t="str">
        <f t="shared" si="151"/>
        <v/>
      </c>
      <c r="AR184" t="str">
        <f t="shared" si="116"/>
        <v/>
      </c>
      <c r="AS184" t="str">
        <f t="shared" si="117"/>
        <v/>
      </c>
      <c r="AT184" t="str">
        <f t="shared" si="106"/>
        <v/>
      </c>
      <c r="AU184" t="str">
        <f t="shared" si="118"/>
        <v/>
      </c>
      <c r="AV184" t="str">
        <f t="shared" si="119"/>
        <v/>
      </c>
      <c r="AW184" t="str">
        <f t="shared" si="152"/>
        <v/>
      </c>
      <c r="AX184" t="str">
        <f t="shared" si="153"/>
        <v/>
      </c>
      <c r="AY184" t="str">
        <f t="shared" si="154"/>
        <v/>
      </c>
      <c r="BA184" t="str">
        <f t="shared" si="120"/>
        <v/>
      </c>
      <c r="BB184" t="str">
        <f t="shared" si="121"/>
        <v/>
      </c>
      <c r="BC184" t="str">
        <f t="shared" si="122"/>
        <v/>
      </c>
      <c r="BD184" t="str">
        <f t="shared" si="157"/>
        <v/>
      </c>
      <c r="BE184" t="str">
        <f t="shared" si="155"/>
        <v/>
      </c>
      <c r="BF184" t="str">
        <f t="shared" si="156"/>
        <v/>
      </c>
    </row>
    <row r="185" spans="1:58" ht="15.75" x14ac:dyDescent="0.3">
      <c r="A185" t="str">
        <f t="shared" si="123"/>
        <v/>
      </c>
      <c r="B185" t="str">
        <f t="shared" si="124"/>
        <v/>
      </c>
      <c r="C185" t="str">
        <f t="shared" si="125"/>
        <v/>
      </c>
      <c r="D185" t="str">
        <f t="shared" si="126"/>
        <v/>
      </c>
      <c r="E185" t="str">
        <f t="shared" si="127"/>
        <v/>
      </c>
      <c r="F185" t="str">
        <f t="shared" si="128"/>
        <v/>
      </c>
      <c r="G185" t="str">
        <f t="shared" si="129"/>
        <v/>
      </c>
      <c r="H185" t="str">
        <f t="shared" si="108"/>
        <v/>
      </c>
      <c r="I185" t="str">
        <f t="shared" si="109"/>
        <v/>
      </c>
      <c r="J185" t="str">
        <f t="shared" si="110"/>
        <v/>
      </c>
      <c r="K185" t="str">
        <f>IF(A185="","",IF(OR(I185=1,I185="S"),IF(VLOOKUP(J185,Tables!E$1:F$50,2,FALSE)=1,IF(MOD(BE185,2)=1,1,2),IF(MOD(BE185,2)=1,2,1)),IF(MOD(BE185,2)=1,1,2)))</f>
        <v/>
      </c>
      <c r="L185" t="str">
        <f t="shared" si="107"/>
        <v/>
      </c>
      <c r="M185" s="1" t="str">
        <f t="shared" si="111"/>
        <v/>
      </c>
      <c r="N185" s="39"/>
      <c r="O185" s="39"/>
      <c r="P185" s="39"/>
      <c r="Q185" s="4" t="str">
        <f t="shared" si="130"/>
        <v/>
      </c>
      <c r="R185" s="4" t="str">
        <f t="shared" si="131"/>
        <v/>
      </c>
      <c r="S185" s="4" t="str">
        <f t="shared" si="132"/>
        <v/>
      </c>
      <c r="T185" s="4" t="str">
        <f t="shared" si="133"/>
        <v/>
      </c>
      <c r="U185" s="4" t="str">
        <f t="shared" si="134"/>
        <v/>
      </c>
      <c r="V185" s="4" t="str">
        <f t="shared" si="135"/>
        <v/>
      </c>
      <c r="W185" t="str">
        <f t="shared" si="136"/>
        <v/>
      </c>
      <c r="X185" t="str">
        <f t="shared" si="137"/>
        <v/>
      </c>
      <c r="Y185" t="str">
        <f t="shared" si="138"/>
        <v/>
      </c>
      <c r="Z185" t="str">
        <f t="shared" si="139"/>
        <v/>
      </c>
      <c r="AA185" s="4" t="str">
        <f t="shared" si="140"/>
        <v/>
      </c>
      <c r="AB185" s="4" t="str">
        <f t="shared" si="141"/>
        <v/>
      </c>
      <c r="AC185" s="5" t="str">
        <f t="shared" si="142"/>
        <v/>
      </c>
      <c r="AD185" t="str">
        <f t="shared" si="143"/>
        <v/>
      </c>
      <c r="AE185" t="str">
        <f t="shared" si="144"/>
        <v/>
      </c>
      <c r="AF185" s="2" t="str">
        <f t="shared" si="145"/>
        <v/>
      </c>
      <c r="AG185" t="str">
        <f t="shared" si="146"/>
        <v/>
      </c>
      <c r="AH185" t="str">
        <f t="shared" si="147"/>
        <v/>
      </c>
      <c r="AI185" t="str">
        <f t="shared" si="112"/>
        <v/>
      </c>
      <c r="AJ185" s="28" t="str">
        <f t="shared" si="148"/>
        <v/>
      </c>
      <c r="AK185" t="str">
        <f t="shared" si="149"/>
        <v/>
      </c>
      <c r="AL185" t="str">
        <f t="shared" si="150"/>
        <v/>
      </c>
      <c r="AM185" t="str">
        <f t="shared" si="113"/>
        <v/>
      </c>
      <c r="AN185" t="str">
        <f t="shared" si="114"/>
        <v/>
      </c>
      <c r="AO185" t="str">
        <f t="shared" si="115"/>
        <v/>
      </c>
      <c r="AP185" t="str">
        <f>IF(AN185="","",IF(I185=0,IF(AO185=1,VLOOKUP(F185,Tables!A$1:C$18,2,FALSE),VLOOKUP(F185,Tables!A$1:C$18,3,FALSE)),IF(I185=1, IF(AO185=1,VLOOKUP(F185,Tables!H$1:J$95,2,FALSE),VLOOKUP(F185,Tables!H$1:J$95,3,FALSE)),IF(AO185=1,VLOOKUP(F185,Tables!Q$1:S$137,2,FALSE),VLOOKUP(F185,Tables!Q$1:S$137,3,FALSE)))))</f>
        <v/>
      </c>
      <c r="AQ185" t="str">
        <f t="shared" si="151"/>
        <v/>
      </c>
      <c r="AR185" t="str">
        <f t="shared" si="116"/>
        <v/>
      </c>
      <c r="AS185" t="str">
        <f t="shared" si="117"/>
        <v/>
      </c>
      <c r="AT185" t="str">
        <f t="shared" si="106"/>
        <v/>
      </c>
      <c r="AU185" t="str">
        <f t="shared" si="118"/>
        <v/>
      </c>
      <c r="AV185" t="str">
        <f t="shared" si="119"/>
        <v/>
      </c>
      <c r="AW185" t="str">
        <f t="shared" si="152"/>
        <v/>
      </c>
      <c r="AX185" t="str">
        <f t="shared" si="153"/>
        <v/>
      </c>
      <c r="AY185" t="str">
        <f t="shared" si="154"/>
        <v/>
      </c>
      <c r="BA185" t="str">
        <f t="shared" si="120"/>
        <v/>
      </c>
      <c r="BB185" t="str">
        <f t="shared" si="121"/>
        <v/>
      </c>
      <c r="BC185" t="str">
        <f t="shared" si="122"/>
        <v/>
      </c>
      <c r="BD185" t="str">
        <f t="shared" si="157"/>
        <v/>
      </c>
      <c r="BE185" t="str">
        <f t="shared" si="155"/>
        <v/>
      </c>
      <c r="BF185" t="str">
        <f t="shared" si="156"/>
        <v/>
      </c>
    </row>
    <row r="186" spans="1:58" ht="15.75" x14ac:dyDescent="0.3">
      <c r="A186" t="str">
        <f t="shared" si="123"/>
        <v/>
      </c>
      <c r="B186" t="str">
        <f t="shared" si="124"/>
        <v/>
      </c>
      <c r="C186" t="str">
        <f t="shared" si="125"/>
        <v/>
      </c>
      <c r="D186" t="str">
        <f t="shared" si="126"/>
        <v/>
      </c>
      <c r="E186" t="str">
        <f t="shared" si="127"/>
        <v/>
      </c>
      <c r="F186" t="str">
        <f t="shared" si="128"/>
        <v/>
      </c>
      <c r="G186" t="str">
        <f t="shared" si="129"/>
        <v/>
      </c>
      <c r="H186" t="str">
        <f t="shared" si="108"/>
        <v/>
      </c>
      <c r="I186" t="str">
        <f t="shared" si="109"/>
        <v/>
      </c>
      <c r="J186" t="str">
        <f t="shared" si="110"/>
        <v/>
      </c>
      <c r="K186" t="str">
        <f>IF(A186="","",IF(OR(I186=1,I186="S"),IF(VLOOKUP(J186,Tables!E$1:F$50,2,FALSE)=1,IF(MOD(BE186,2)=1,1,2),IF(MOD(BE186,2)=1,2,1)),IF(MOD(BE186,2)=1,1,2)))</f>
        <v/>
      </c>
      <c r="L186" t="str">
        <f t="shared" si="107"/>
        <v/>
      </c>
      <c r="M186" s="1" t="str">
        <f t="shared" si="111"/>
        <v/>
      </c>
      <c r="N186" s="39"/>
      <c r="O186" s="39"/>
      <c r="P186" s="39"/>
      <c r="Q186" s="4" t="str">
        <f t="shared" si="130"/>
        <v/>
      </c>
      <c r="R186" s="4" t="str">
        <f t="shared" si="131"/>
        <v/>
      </c>
      <c r="S186" s="4" t="str">
        <f t="shared" si="132"/>
        <v/>
      </c>
      <c r="T186" s="4" t="str">
        <f t="shared" si="133"/>
        <v/>
      </c>
      <c r="U186" s="4" t="str">
        <f t="shared" si="134"/>
        <v/>
      </c>
      <c r="V186" s="4" t="str">
        <f t="shared" si="135"/>
        <v/>
      </c>
      <c r="W186" t="str">
        <f t="shared" si="136"/>
        <v/>
      </c>
      <c r="X186" t="str">
        <f t="shared" si="137"/>
        <v/>
      </c>
      <c r="Y186" t="str">
        <f t="shared" si="138"/>
        <v/>
      </c>
      <c r="Z186" t="str">
        <f t="shared" si="139"/>
        <v/>
      </c>
      <c r="AA186" s="4" t="str">
        <f t="shared" si="140"/>
        <v/>
      </c>
      <c r="AB186" s="4" t="str">
        <f t="shared" si="141"/>
        <v/>
      </c>
      <c r="AC186" s="5" t="str">
        <f t="shared" si="142"/>
        <v/>
      </c>
      <c r="AD186" t="str">
        <f t="shared" si="143"/>
        <v/>
      </c>
      <c r="AE186" t="str">
        <f t="shared" si="144"/>
        <v/>
      </c>
      <c r="AF186" s="2" t="str">
        <f t="shared" si="145"/>
        <v/>
      </c>
      <c r="AG186" t="str">
        <f t="shared" si="146"/>
        <v/>
      </c>
      <c r="AH186" t="str">
        <f t="shared" si="147"/>
        <v/>
      </c>
      <c r="AI186" t="str">
        <f t="shared" si="112"/>
        <v/>
      </c>
      <c r="AJ186" s="28" t="str">
        <f t="shared" si="148"/>
        <v/>
      </c>
      <c r="AK186" t="str">
        <f t="shared" si="149"/>
        <v/>
      </c>
      <c r="AL186" t="str">
        <f t="shared" si="150"/>
        <v/>
      </c>
      <c r="AM186" t="str">
        <f t="shared" si="113"/>
        <v/>
      </c>
      <c r="AN186" t="str">
        <f t="shared" si="114"/>
        <v/>
      </c>
      <c r="AO186" t="str">
        <f t="shared" si="115"/>
        <v/>
      </c>
      <c r="AP186" t="str">
        <f>IF(AN186="","",IF(I186=0,IF(AO186=1,VLOOKUP(F186,Tables!A$1:C$18,2,FALSE),VLOOKUP(F186,Tables!A$1:C$18,3,FALSE)),IF(I186=1, IF(AO186=1,VLOOKUP(F186,Tables!H$1:J$95,2,FALSE),VLOOKUP(F186,Tables!H$1:J$95,3,FALSE)),IF(AO186=1,VLOOKUP(F186,Tables!Q$1:S$137,2,FALSE),VLOOKUP(F186,Tables!Q$1:S$137,3,FALSE)))))</f>
        <v/>
      </c>
      <c r="AQ186" t="str">
        <f t="shared" si="151"/>
        <v/>
      </c>
      <c r="AR186" t="str">
        <f t="shared" si="116"/>
        <v/>
      </c>
      <c r="AS186" t="str">
        <f t="shared" si="117"/>
        <v/>
      </c>
      <c r="AT186" t="str">
        <f t="shared" si="106"/>
        <v/>
      </c>
      <c r="AU186" t="str">
        <f t="shared" si="118"/>
        <v/>
      </c>
      <c r="AV186" t="str">
        <f t="shared" si="119"/>
        <v/>
      </c>
      <c r="AW186" t="str">
        <f t="shared" si="152"/>
        <v/>
      </c>
      <c r="AX186" t="str">
        <f t="shared" si="153"/>
        <v/>
      </c>
      <c r="AY186" t="str">
        <f t="shared" si="154"/>
        <v/>
      </c>
      <c r="BA186" t="str">
        <f t="shared" si="120"/>
        <v/>
      </c>
      <c r="BB186" t="str">
        <f t="shared" si="121"/>
        <v/>
      </c>
      <c r="BC186" t="str">
        <f t="shared" si="122"/>
        <v/>
      </c>
      <c r="BD186" t="str">
        <f t="shared" si="157"/>
        <v/>
      </c>
      <c r="BE186" t="str">
        <f t="shared" si="155"/>
        <v/>
      </c>
      <c r="BF186" t="str">
        <f t="shared" si="156"/>
        <v/>
      </c>
    </row>
    <row r="187" spans="1:58" ht="15.75" x14ac:dyDescent="0.3">
      <c r="A187" t="str">
        <f t="shared" si="123"/>
        <v/>
      </c>
      <c r="B187" t="str">
        <f t="shared" si="124"/>
        <v/>
      </c>
      <c r="C187" t="str">
        <f t="shared" si="125"/>
        <v/>
      </c>
      <c r="D187" t="str">
        <f t="shared" si="126"/>
        <v/>
      </c>
      <c r="E187" t="str">
        <f t="shared" si="127"/>
        <v/>
      </c>
      <c r="F187" t="str">
        <f t="shared" si="128"/>
        <v/>
      </c>
      <c r="G187" t="str">
        <f t="shared" si="129"/>
        <v/>
      </c>
      <c r="H187" t="str">
        <f t="shared" si="108"/>
        <v/>
      </c>
      <c r="I187" t="str">
        <f t="shared" si="109"/>
        <v/>
      </c>
      <c r="J187" t="str">
        <f t="shared" si="110"/>
        <v/>
      </c>
      <c r="K187" t="str">
        <f>IF(A187="","",IF(OR(I187=1,I187="S"),IF(VLOOKUP(J187,Tables!E$1:F$50,2,FALSE)=1,IF(MOD(BE187,2)=1,1,2),IF(MOD(BE187,2)=1,2,1)),IF(MOD(BE187,2)=1,1,2)))</f>
        <v/>
      </c>
      <c r="L187" t="str">
        <f t="shared" si="107"/>
        <v/>
      </c>
      <c r="M187" s="1" t="str">
        <f t="shared" si="111"/>
        <v/>
      </c>
      <c r="N187" s="39"/>
      <c r="O187" s="39"/>
      <c r="P187" s="39"/>
      <c r="Q187" s="4" t="str">
        <f t="shared" si="130"/>
        <v/>
      </c>
      <c r="R187" s="4" t="str">
        <f t="shared" si="131"/>
        <v/>
      </c>
      <c r="S187" s="4" t="str">
        <f t="shared" si="132"/>
        <v/>
      </c>
      <c r="T187" s="4" t="str">
        <f t="shared" si="133"/>
        <v/>
      </c>
      <c r="U187" s="4" t="str">
        <f t="shared" si="134"/>
        <v/>
      </c>
      <c r="V187" s="4" t="str">
        <f t="shared" si="135"/>
        <v/>
      </c>
      <c r="W187" t="str">
        <f t="shared" si="136"/>
        <v/>
      </c>
      <c r="X187" t="str">
        <f t="shared" si="137"/>
        <v/>
      </c>
      <c r="Y187" t="str">
        <f t="shared" si="138"/>
        <v/>
      </c>
      <c r="Z187" t="str">
        <f t="shared" si="139"/>
        <v/>
      </c>
      <c r="AA187" s="4" t="str">
        <f t="shared" si="140"/>
        <v/>
      </c>
      <c r="AB187" s="4" t="str">
        <f t="shared" si="141"/>
        <v/>
      </c>
      <c r="AC187" s="5" t="str">
        <f t="shared" si="142"/>
        <v/>
      </c>
      <c r="AD187" t="str">
        <f t="shared" si="143"/>
        <v/>
      </c>
      <c r="AE187" t="str">
        <f t="shared" si="144"/>
        <v/>
      </c>
      <c r="AF187" s="2" t="str">
        <f t="shared" si="145"/>
        <v/>
      </c>
      <c r="AG187" t="str">
        <f t="shared" si="146"/>
        <v/>
      </c>
      <c r="AH187" t="str">
        <f t="shared" si="147"/>
        <v/>
      </c>
      <c r="AI187" t="str">
        <f t="shared" si="112"/>
        <v/>
      </c>
      <c r="AJ187" s="28" t="str">
        <f t="shared" si="148"/>
        <v/>
      </c>
      <c r="AK187" t="str">
        <f t="shared" si="149"/>
        <v/>
      </c>
      <c r="AL187" t="str">
        <f t="shared" si="150"/>
        <v/>
      </c>
      <c r="AM187" t="str">
        <f t="shared" si="113"/>
        <v/>
      </c>
      <c r="AN187" t="str">
        <f t="shared" si="114"/>
        <v/>
      </c>
      <c r="AO187" t="str">
        <f t="shared" si="115"/>
        <v/>
      </c>
      <c r="AP187" t="str">
        <f>IF(AN187="","",IF(I187=0,IF(AO187=1,VLOOKUP(F187,Tables!A$1:C$18,2,FALSE),VLOOKUP(F187,Tables!A$1:C$18,3,FALSE)),IF(I187=1, IF(AO187=1,VLOOKUP(F187,Tables!H$1:J$95,2,FALSE),VLOOKUP(F187,Tables!H$1:J$95,3,FALSE)),IF(AO187=1,VLOOKUP(F187,Tables!Q$1:S$137,2,FALSE),VLOOKUP(F187,Tables!Q$1:S$137,3,FALSE)))))</f>
        <v/>
      </c>
      <c r="AQ187" t="str">
        <f t="shared" si="151"/>
        <v/>
      </c>
      <c r="AR187" t="str">
        <f t="shared" si="116"/>
        <v/>
      </c>
      <c r="AS187" t="str">
        <f t="shared" si="117"/>
        <v/>
      </c>
      <c r="AT187" t="str">
        <f t="shared" si="106"/>
        <v/>
      </c>
      <c r="AU187" t="str">
        <f t="shared" si="118"/>
        <v/>
      </c>
      <c r="AV187" t="str">
        <f t="shared" si="119"/>
        <v/>
      </c>
      <c r="AW187" t="str">
        <f t="shared" si="152"/>
        <v/>
      </c>
      <c r="AX187" t="str">
        <f t="shared" si="153"/>
        <v/>
      </c>
      <c r="AY187" t="str">
        <f t="shared" si="154"/>
        <v/>
      </c>
      <c r="BA187" t="str">
        <f t="shared" si="120"/>
        <v/>
      </c>
      <c r="BB187" t="str">
        <f t="shared" si="121"/>
        <v/>
      </c>
      <c r="BC187" t="str">
        <f t="shared" si="122"/>
        <v/>
      </c>
      <c r="BD187" t="str">
        <f t="shared" si="157"/>
        <v/>
      </c>
      <c r="BE187" t="str">
        <f t="shared" si="155"/>
        <v/>
      </c>
      <c r="BF187" t="str">
        <f t="shared" si="156"/>
        <v/>
      </c>
    </row>
    <row r="188" spans="1:58" ht="15.75" x14ac:dyDescent="0.3">
      <c r="A188" t="str">
        <f t="shared" si="123"/>
        <v/>
      </c>
      <c r="B188" t="str">
        <f t="shared" si="124"/>
        <v/>
      </c>
      <c r="C188" t="str">
        <f t="shared" si="125"/>
        <v/>
      </c>
      <c r="D188" t="str">
        <f t="shared" si="126"/>
        <v/>
      </c>
      <c r="E188" t="str">
        <f t="shared" si="127"/>
        <v/>
      </c>
      <c r="F188" t="str">
        <f t="shared" si="128"/>
        <v/>
      </c>
      <c r="G188" t="str">
        <f t="shared" si="129"/>
        <v/>
      </c>
      <c r="H188" t="str">
        <f t="shared" si="108"/>
        <v/>
      </c>
      <c r="I188" t="str">
        <f t="shared" si="109"/>
        <v/>
      </c>
      <c r="J188" t="str">
        <f t="shared" si="110"/>
        <v/>
      </c>
      <c r="K188" t="str">
        <f>IF(A188="","",IF(OR(I188=1,I188="S"),IF(VLOOKUP(J188,Tables!E$1:F$50,2,FALSE)=1,IF(MOD(BE188,2)=1,1,2),IF(MOD(BE188,2)=1,2,1)),IF(MOD(BE188,2)=1,1,2)))</f>
        <v/>
      </c>
      <c r="L188" t="str">
        <f t="shared" si="107"/>
        <v/>
      </c>
      <c r="M188" s="1" t="str">
        <f t="shared" si="111"/>
        <v/>
      </c>
      <c r="N188" s="39"/>
      <c r="O188" s="39"/>
      <c r="P188" s="39"/>
      <c r="Q188" s="4" t="str">
        <f t="shared" si="130"/>
        <v/>
      </c>
      <c r="R188" s="4" t="str">
        <f t="shared" si="131"/>
        <v/>
      </c>
      <c r="S188" s="4" t="str">
        <f t="shared" si="132"/>
        <v/>
      </c>
      <c r="T188" s="4" t="str">
        <f t="shared" si="133"/>
        <v/>
      </c>
      <c r="U188" s="4" t="str">
        <f t="shared" si="134"/>
        <v/>
      </c>
      <c r="V188" s="4" t="str">
        <f t="shared" si="135"/>
        <v/>
      </c>
      <c r="W188" t="str">
        <f t="shared" si="136"/>
        <v/>
      </c>
      <c r="X188" t="str">
        <f t="shared" si="137"/>
        <v/>
      </c>
      <c r="Y188" t="str">
        <f t="shared" si="138"/>
        <v/>
      </c>
      <c r="Z188" t="str">
        <f t="shared" si="139"/>
        <v/>
      </c>
      <c r="AA188" s="4" t="str">
        <f t="shared" si="140"/>
        <v/>
      </c>
      <c r="AB188" s="4" t="str">
        <f t="shared" si="141"/>
        <v/>
      </c>
      <c r="AC188" s="5" t="str">
        <f t="shared" si="142"/>
        <v/>
      </c>
      <c r="AD188" t="str">
        <f t="shared" si="143"/>
        <v/>
      </c>
      <c r="AE188" t="str">
        <f t="shared" si="144"/>
        <v/>
      </c>
      <c r="AF188" s="2" t="str">
        <f t="shared" si="145"/>
        <v/>
      </c>
      <c r="AG188" t="str">
        <f t="shared" si="146"/>
        <v/>
      </c>
      <c r="AH188" t="str">
        <f t="shared" si="147"/>
        <v/>
      </c>
      <c r="AI188" t="str">
        <f t="shared" si="112"/>
        <v/>
      </c>
      <c r="AJ188" s="28" t="str">
        <f t="shared" si="148"/>
        <v/>
      </c>
      <c r="AK188" t="str">
        <f t="shared" si="149"/>
        <v/>
      </c>
      <c r="AL188" t="str">
        <f t="shared" si="150"/>
        <v/>
      </c>
      <c r="AM188" t="str">
        <f t="shared" si="113"/>
        <v/>
      </c>
      <c r="AN188" t="str">
        <f t="shared" si="114"/>
        <v/>
      </c>
      <c r="AO188" t="str">
        <f t="shared" si="115"/>
        <v/>
      </c>
      <c r="AP188" t="str">
        <f>IF(AN188="","",IF(I188=0,IF(AO188=1,VLOOKUP(F188,Tables!A$1:C$18,2,FALSE),VLOOKUP(F188,Tables!A$1:C$18,3,FALSE)),IF(I188=1, IF(AO188=1,VLOOKUP(F188,Tables!H$1:J$95,2,FALSE),VLOOKUP(F188,Tables!H$1:J$95,3,FALSE)),IF(AO188=1,VLOOKUP(F188,Tables!Q$1:S$137,2,FALSE),VLOOKUP(F188,Tables!Q$1:S$137,3,FALSE)))))</f>
        <v/>
      </c>
      <c r="AQ188" t="str">
        <f t="shared" si="151"/>
        <v/>
      </c>
      <c r="AR188" t="str">
        <f t="shared" si="116"/>
        <v/>
      </c>
      <c r="AS188" t="str">
        <f t="shared" si="117"/>
        <v/>
      </c>
      <c r="AT188" t="str">
        <f t="shared" si="106"/>
        <v/>
      </c>
      <c r="AU188" t="str">
        <f t="shared" si="118"/>
        <v/>
      </c>
      <c r="AV188" t="str">
        <f t="shared" si="119"/>
        <v/>
      </c>
      <c r="AW188" t="str">
        <f t="shared" si="152"/>
        <v/>
      </c>
      <c r="AX188" t="str">
        <f t="shared" si="153"/>
        <v/>
      </c>
      <c r="AY188" t="str">
        <f t="shared" si="154"/>
        <v/>
      </c>
      <c r="BA188" t="str">
        <f t="shared" si="120"/>
        <v/>
      </c>
      <c r="BB188" t="str">
        <f t="shared" si="121"/>
        <v/>
      </c>
      <c r="BC188" t="str">
        <f t="shared" si="122"/>
        <v/>
      </c>
      <c r="BD188" t="str">
        <f t="shared" si="157"/>
        <v/>
      </c>
      <c r="BE188" t="str">
        <f t="shared" si="155"/>
        <v/>
      </c>
      <c r="BF188" t="str">
        <f t="shared" si="156"/>
        <v/>
      </c>
    </row>
    <row r="189" spans="1:58" ht="15.75" x14ac:dyDescent="0.3">
      <c r="A189" t="str">
        <f t="shared" si="123"/>
        <v/>
      </c>
      <c r="B189" t="str">
        <f t="shared" si="124"/>
        <v/>
      </c>
      <c r="C189" t="str">
        <f t="shared" si="125"/>
        <v/>
      </c>
      <c r="D189" t="str">
        <f t="shared" si="126"/>
        <v/>
      </c>
      <c r="E189" t="str">
        <f t="shared" si="127"/>
        <v/>
      </c>
      <c r="F189" t="str">
        <f t="shared" si="128"/>
        <v/>
      </c>
      <c r="G189" t="str">
        <f t="shared" si="129"/>
        <v/>
      </c>
      <c r="H189" t="str">
        <f t="shared" si="108"/>
        <v/>
      </c>
      <c r="I189" t="str">
        <f t="shared" si="109"/>
        <v/>
      </c>
      <c r="J189" t="str">
        <f t="shared" si="110"/>
        <v/>
      </c>
      <c r="K189" t="str">
        <f>IF(A189="","",IF(OR(I189=1,I189="S"),IF(VLOOKUP(J189,Tables!E$1:F$50,2,FALSE)=1,IF(MOD(BE189,2)=1,1,2),IF(MOD(BE189,2)=1,2,1)),IF(MOD(BE189,2)=1,1,2)))</f>
        <v/>
      </c>
      <c r="L189" t="str">
        <f t="shared" si="107"/>
        <v/>
      </c>
      <c r="M189" s="1" t="str">
        <f t="shared" si="111"/>
        <v/>
      </c>
      <c r="N189" s="39"/>
      <c r="O189" s="39"/>
      <c r="P189" s="39"/>
      <c r="Q189" s="4" t="str">
        <f t="shared" si="130"/>
        <v/>
      </c>
      <c r="R189" s="4" t="str">
        <f t="shared" si="131"/>
        <v/>
      </c>
      <c r="S189" s="4" t="str">
        <f t="shared" si="132"/>
        <v/>
      </c>
      <c r="T189" s="4" t="str">
        <f t="shared" si="133"/>
        <v/>
      </c>
      <c r="U189" s="4" t="str">
        <f t="shared" si="134"/>
        <v/>
      </c>
      <c r="V189" s="4" t="str">
        <f t="shared" si="135"/>
        <v/>
      </c>
      <c r="W189" t="str">
        <f t="shared" si="136"/>
        <v/>
      </c>
      <c r="X189" t="str">
        <f t="shared" si="137"/>
        <v/>
      </c>
      <c r="Y189" t="str">
        <f t="shared" si="138"/>
        <v/>
      </c>
      <c r="Z189" t="str">
        <f t="shared" si="139"/>
        <v/>
      </c>
      <c r="AA189" s="4" t="str">
        <f t="shared" si="140"/>
        <v/>
      </c>
      <c r="AB189" s="4" t="str">
        <f t="shared" si="141"/>
        <v/>
      </c>
      <c r="AC189" s="5" t="str">
        <f t="shared" si="142"/>
        <v/>
      </c>
      <c r="AD189" t="str">
        <f t="shared" si="143"/>
        <v/>
      </c>
      <c r="AE189" t="str">
        <f t="shared" si="144"/>
        <v/>
      </c>
      <c r="AF189" s="2" t="str">
        <f t="shared" si="145"/>
        <v/>
      </c>
      <c r="AG189" t="str">
        <f t="shared" si="146"/>
        <v/>
      </c>
      <c r="AH189" t="str">
        <f t="shared" si="147"/>
        <v/>
      </c>
      <c r="AI189" t="str">
        <f t="shared" si="112"/>
        <v/>
      </c>
      <c r="AJ189" s="28" t="str">
        <f t="shared" si="148"/>
        <v/>
      </c>
      <c r="AK189" t="str">
        <f t="shared" si="149"/>
        <v/>
      </c>
      <c r="AL189" t="str">
        <f t="shared" si="150"/>
        <v/>
      </c>
      <c r="AM189" t="str">
        <f t="shared" si="113"/>
        <v/>
      </c>
      <c r="AN189" t="str">
        <f t="shared" si="114"/>
        <v/>
      </c>
      <c r="AO189" t="str">
        <f t="shared" si="115"/>
        <v/>
      </c>
      <c r="AP189" t="str">
        <f>IF(AN189="","",IF(I189=0,IF(AO189=1,VLOOKUP(F189,Tables!A$1:C$18,2,FALSE),VLOOKUP(F189,Tables!A$1:C$18,3,FALSE)),IF(I189=1, IF(AO189=1,VLOOKUP(F189,Tables!H$1:J$95,2,FALSE),VLOOKUP(F189,Tables!H$1:J$95,3,FALSE)),IF(AO189=1,VLOOKUP(F189,Tables!Q$1:S$137,2,FALSE),VLOOKUP(F189,Tables!Q$1:S$137,3,FALSE)))))</f>
        <v/>
      </c>
      <c r="AQ189" t="str">
        <f t="shared" si="151"/>
        <v/>
      </c>
      <c r="AR189" t="str">
        <f t="shared" si="116"/>
        <v/>
      </c>
      <c r="AS189" t="str">
        <f t="shared" si="117"/>
        <v/>
      </c>
      <c r="AT189" t="str">
        <f t="shared" si="106"/>
        <v/>
      </c>
      <c r="AU189" t="str">
        <f t="shared" si="118"/>
        <v/>
      </c>
      <c r="AV189" t="str">
        <f t="shared" si="119"/>
        <v/>
      </c>
      <c r="AW189" t="str">
        <f t="shared" si="152"/>
        <v/>
      </c>
      <c r="AX189" t="str">
        <f t="shared" si="153"/>
        <v/>
      </c>
      <c r="AY189" t="str">
        <f t="shared" si="154"/>
        <v/>
      </c>
      <c r="BA189" t="str">
        <f t="shared" si="120"/>
        <v/>
      </c>
      <c r="BB189" t="str">
        <f t="shared" si="121"/>
        <v/>
      </c>
      <c r="BC189" t="str">
        <f t="shared" si="122"/>
        <v/>
      </c>
      <c r="BD189" t="str">
        <f t="shared" si="157"/>
        <v/>
      </c>
      <c r="BE189" t="str">
        <f t="shared" si="155"/>
        <v/>
      </c>
      <c r="BF189" t="str">
        <f t="shared" si="156"/>
        <v/>
      </c>
    </row>
    <row r="190" spans="1:58" ht="15.75" x14ac:dyDescent="0.3">
      <c r="A190" t="str">
        <f t="shared" si="123"/>
        <v/>
      </c>
      <c r="B190" t="str">
        <f t="shared" si="124"/>
        <v/>
      </c>
      <c r="C190" t="str">
        <f t="shared" si="125"/>
        <v/>
      </c>
      <c r="D190" t="str">
        <f t="shared" si="126"/>
        <v/>
      </c>
      <c r="E190" t="str">
        <f t="shared" si="127"/>
        <v/>
      </c>
      <c r="F190" t="str">
        <f t="shared" si="128"/>
        <v/>
      </c>
      <c r="G190" t="str">
        <f t="shared" si="129"/>
        <v/>
      </c>
      <c r="H190" t="str">
        <f t="shared" si="108"/>
        <v/>
      </c>
      <c r="I190" t="str">
        <f t="shared" si="109"/>
        <v/>
      </c>
      <c r="J190" t="str">
        <f t="shared" si="110"/>
        <v/>
      </c>
      <c r="K190" t="str">
        <f>IF(A190="","",IF(OR(I190=1,I190="S"),IF(VLOOKUP(J190,Tables!E$1:F$50,2,FALSE)=1,IF(MOD(BE190,2)=1,1,2),IF(MOD(BE190,2)=1,2,1)),IF(MOD(BE190,2)=1,1,2)))</f>
        <v/>
      </c>
      <c r="L190" t="str">
        <f t="shared" si="107"/>
        <v/>
      </c>
      <c r="M190" s="1" t="str">
        <f t="shared" si="111"/>
        <v/>
      </c>
      <c r="N190" s="39"/>
      <c r="O190" s="39"/>
      <c r="P190" s="39"/>
      <c r="Q190" s="4" t="str">
        <f t="shared" si="130"/>
        <v/>
      </c>
      <c r="R190" s="4" t="str">
        <f t="shared" si="131"/>
        <v/>
      </c>
      <c r="S190" s="4" t="str">
        <f t="shared" si="132"/>
        <v/>
      </c>
      <c r="T190" s="4" t="str">
        <f t="shared" si="133"/>
        <v/>
      </c>
      <c r="U190" s="4" t="str">
        <f t="shared" si="134"/>
        <v/>
      </c>
      <c r="V190" s="4" t="str">
        <f t="shared" si="135"/>
        <v/>
      </c>
      <c r="W190" t="str">
        <f t="shared" si="136"/>
        <v/>
      </c>
      <c r="X190" t="str">
        <f t="shared" si="137"/>
        <v/>
      </c>
      <c r="Y190" t="str">
        <f t="shared" si="138"/>
        <v/>
      </c>
      <c r="Z190" t="str">
        <f t="shared" si="139"/>
        <v/>
      </c>
      <c r="AA190" s="4" t="str">
        <f t="shared" si="140"/>
        <v/>
      </c>
      <c r="AB190" s="4" t="str">
        <f t="shared" si="141"/>
        <v/>
      </c>
      <c r="AC190" s="5" t="str">
        <f t="shared" si="142"/>
        <v/>
      </c>
      <c r="AD190" t="str">
        <f t="shared" si="143"/>
        <v/>
      </c>
      <c r="AE190" t="str">
        <f t="shared" si="144"/>
        <v/>
      </c>
      <c r="AF190" s="2" t="str">
        <f t="shared" si="145"/>
        <v/>
      </c>
      <c r="AG190" t="str">
        <f t="shared" si="146"/>
        <v/>
      </c>
      <c r="AH190" t="str">
        <f t="shared" si="147"/>
        <v/>
      </c>
      <c r="AI190" t="str">
        <f t="shared" si="112"/>
        <v/>
      </c>
      <c r="AJ190" s="28" t="str">
        <f t="shared" si="148"/>
        <v/>
      </c>
      <c r="AK190" t="str">
        <f t="shared" si="149"/>
        <v/>
      </c>
      <c r="AL190" t="str">
        <f t="shared" si="150"/>
        <v/>
      </c>
      <c r="AM190" t="str">
        <f t="shared" si="113"/>
        <v/>
      </c>
      <c r="AN190" t="str">
        <f t="shared" si="114"/>
        <v/>
      </c>
      <c r="AO190" t="str">
        <f t="shared" si="115"/>
        <v/>
      </c>
      <c r="AP190" t="str">
        <f>IF(AN190="","",IF(I190=0,IF(AO190=1,VLOOKUP(F190,Tables!A$1:C$18,2,FALSE),VLOOKUP(F190,Tables!A$1:C$18,3,FALSE)),IF(I190=1, IF(AO190=1,VLOOKUP(F190,Tables!H$1:J$95,2,FALSE),VLOOKUP(F190,Tables!H$1:J$95,3,FALSE)),IF(AO190=1,VLOOKUP(F190,Tables!Q$1:S$137,2,FALSE),VLOOKUP(F190,Tables!Q$1:S$137,3,FALSE)))))</f>
        <v/>
      </c>
      <c r="AQ190" t="str">
        <f t="shared" si="151"/>
        <v/>
      </c>
      <c r="AR190" t="str">
        <f t="shared" si="116"/>
        <v/>
      </c>
      <c r="AS190" t="str">
        <f t="shared" si="117"/>
        <v/>
      </c>
      <c r="AT190" t="str">
        <f t="shared" si="106"/>
        <v/>
      </c>
      <c r="AU190" t="str">
        <f t="shared" si="118"/>
        <v/>
      </c>
      <c r="AV190" t="str">
        <f t="shared" si="119"/>
        <v/>
      </c>
      <c r="AW190" t="str">
        <f t="shared" si="152"/>
        <v/>
      </c>
      <c r="AX190" t="str">
        <f t="shared" si="153"/>
        <v/>
      </c>
      <c r="AY190" t="str">
        <f t="shared" si="154"/>
        <v/>
      </c>
      <c r="BA190" t="str">
        <f t="shared" si="120"/>
        <v/>
      </c>
      <c r="BB190" t="str">
        <f t="shared" si="121"/>
        <v/>
      </c>
      <c r="BC190" t="str">
        <f t="shared" si="122"/>
        <v/>
      </c>
      <c r="BD190" t="str">
        <f t="shared" si="157"/>
        <v/>
      </c>
      <c r="BE190" t="str">
        <f t="shared" si="155"/>
        <v/>
      </c>
      <c r="BF190" t="str">
        <f t="shared" si="156"/>
        <v/>
      </c>
    </row>
    <row r="191" spans="1:58" ht="15.75" x14ac:dyDescent="0.3">
      <c r="A191" t="str">
        <f t="shared" si="123"/>
        <v/>
      </c>
      <c r="B191" t="str">
        <f t="shared" si="124"/>
        <v/>
      </c>
      <c r="C191" t="str">
        <f t="shared" si="125"/>
        <v/>
      </c>
      <c r="D191" t="str">
        <f t="shared" si="126"/>
        <v/>
      </c>
      <c r="E191" t="str">
        <f t="shared" si="127"/>
        <v/>
      </c>
      <c r="F191" t="str">
        <f t="shared" si="128"/>
        <v/>
      </c>
      <c r="G191" t="str">
        <f t="shared" si="129"/>
        <v/>
      </c>
      <c r="H191" t="str">
        <f t="shared" si="108"/>
        <v/>
      </c>
      <c r="I191" t="str">
        <f t="shared" si="109"/>
        <v/>
      </c>
      <c r="J191" t="str">
        <f t="shared" si="110"/>
        <v/>
      </c>
      <c r="K191" t="str">
        <f>IF(A191="","",IF(OR(I191=1,I191="S"),IF(VLOOKUP(J191,Tables!E$1:F$50,2,FALSE)=1,IF(MOD(BE191,2)=1,1,2),IF(MOD(BE191,2)=1,2,1)),IF(MOD(BE191,2)=1,1,2)))</f>
        <v/>
      </c>
      <c r="L191" t="str">
        <f t="shared" si="107"/>
        <v/>
      </c>
      <c r="M191" s="1" t="str">
        <f t="shared" si="111"/>
        <v/>
      </c>
      <c r="N191" s="39"/>
      <c r="O191" s="39"/>
      <c r="P191" s="39"/>
      <c r="Q191" s="4" t="str">
        <f t="shared" si="130"/>
        <v/>
      </c>
      <c r="R191" s="4" t="str">
        <f t="shared" si="131"/>
        <v/>
      </c>
      <c r="S191" s="4" t="str">
        <f t="shared" si="132"/>
        <v/>
      </c>
      <c r="T191" s="4" t="str">
        <f t="shared" si="133"/>
        <v/>
      </c>
      <c r="U191" s="4" t="str">
        <f t="shared" si="134"/>
        <v/>
      </c>
      <c r="V191" s="4" t="str">
        <f t="shared" si="135"/>
        <v/>
      </c>
      <c r="W191" t="str">
        <f t="shared" si="136"/>
        <v/>
      </c>
      <c r="X191" t="str">
        <f t="shared" si="137"/>
        <v/>
      </c>
      <c r="Y191" t="str">
        <f t="shared" si="138"/>
        <v/>
      </c>
      <c r="Z191" t="str">
        <f t="shared" si="139"/>
        <v/>
      </c>
      <c r="AA191" s="4" t="str">
        <f t="shared" si="140"/>
        <v/>
      </c>
      <c r="AB191" s="4" t="str">
        <f t="shared" si="141"/>
        <v/>
      </c>
      <c r="AC191" s="5" t="str">
        <f t="shared" si="142"/>
        <v/>
      </c>
      <c r="AD191" t="str">
        <f t="shared" si="143"/>
        <v/>
      </c>
      <c r="AE191" t="str">
        <f t="shared" si="144"/>
        <v/>
      </c>
      <c r="AF191" s="2" t="str">
        <f t="shared" si="145"/>
        <v/>
      </c>
      <c r="AG191" t="str">
        <f t="shared" si="146"/>
        <v/>
      </c>
      <c r="AH191" t="str">
        <f t="shared" si="147"/>
        <v/>
      </c>
      <c r="AI191" t="str">
        <f t="shared" si="112"/>
        <v/>
      </c>
      <c r="AJ191" s="28" t="str">
        <f t="shared" si="148"/>
        <v/>
      </c>
      <c r="AK191" t="str">
        <f t="shared" si="149"/>
        <v/>
      </c>
      <c r="AL191" t="str">
        <f t="shared" si="150"/>
        <v/>
      </c>
      <c r="AM191" t="str">
        <f t="shared" si="113"/>
        <v/>
      </c>
      <c r="AN191" t="str">
        <f t="shared" si="114"/>
        <v/>
      </c>
      <c r="AO191" t="str">
        <f t="shared" si="115"/>
        <v/>
      </c>
      <c r="AP191" t="str">
        <f>IF(AN191="","",IF(I191=0,IF(AO191=1,VLOOKUP(F191,Tables!A$1:C$18,2,FALSE),VLOOKUP(F191,Tables!A$1:C$18,3,FALSE)),IF(I191=1, IF(AO191=1,VLOOKUP(F191,Tables!H$1:J$95,2,FALSE),VLOOKUP(F191,Tables!H$1:J$95,3,FALSE)),IF(AO191=1,VLOOKUP(F191,Tables!Q$1:S$137,2,FALSE),VLOOKUP(F191,Tables!Q$1:S$137,3,FALSE)))))</f>
        <v/>
      </c>
      <c r="AQ191" t="str">
        <f t="shared" si="151"/>
        <v/>
      </c>
      <c r="AR191" t="str">
        <f t="shared" si="116"/>
        <v/>
      </c>
      <c r="AS191" t="str">
        <f t="shared" si="117"/>
        <v/>
      </c>
      <c r="AT191" t="str">
        <f t="shared" si="106"/>
        <v/>
      </c>
      <c r="AU191" t="str">
        <f t="shared" si="118"/>
        <v/>
      </c>
      <c r="AV191" t="str">
        <f t="shared" si="119"/>
        <v/>
      </c>
      <c r="AW191" t="str">
        <f t="shared" si="152"/>
        <v/>
      </c>
      <c r="AX191" t="str">
        <f t="shared" si="153"/>
        <v/>
      </c>
      <c r="AY191" t="str">
        <f t="shared" si="154"/>
        <v/>
      </c>
      <c r="BA191" t="str">
        <f t="shared" si="120"/>
        <v/>
      </c>
      <c r="BB191" t="str">
        <f t="shared" si="121"/>
        <v/>
      </c>
      <c r="BC191" t="str">
        <f t="shared" si="122"/>
        <v/>
      </c>
      <c r="BD191" t="str">
        <f t="shared" si="157"/>
        <v/>
      </c>
      <c r="BE191" t="str">
        <f t="shared" si="155"/>
        <v/>
      </c>
      <c r="BF191" t="str">
        <f t="shared" si="156"/>
        <v/>
      </c>
    </row>
    <row r="192" spans="1:58" ht="15.75" x14ac:dyDescent="0.3">
      <c r="A192" t="str">
        <f t="shared" si="123"/>
        <v/>
      </c>
      <c r="B192" t="str">
        <f t="shared" si="124"/>
        <v/>
      </c>
      <c r="C192" t="str">
        <f t="shared" si="125"/>
        <v/>
      </c>
      <c r="D192" t="str">
        <f t="shared" si="126"/>
        <v/>
      </c>
      <c r="E192" t="str">
        <f t="shared" si="127"/>
        <v/>
      </c>
      <c r="F192" t="str">
        <f t="shared" si="128"/>
        <v/>
      </c>
      <c r="G192" t="str">
        <f t="shared" si="129"/>
        <v/>
      </c>
      <c r="H192" t="str">
        <f t="shared" si="108"/>
        <v/>
      </c>
      <c r="I192" t="str">
        <f t="shared" si="109"/>
        <v/>
      </c>
      <c r="J192" t="str">
        <f t="shared" si="110"/>
        <v/>
      </c>
      <c r="K192" t="str">
        <f>IF(A192="","",IF(OR(I192=1,I192="S"),IF(VLOOKUP(J192,Tables!E$1:F$50,2,FALSE)=1,IF(MOD(BE192,2)=1,1,2),IF(MOD(BE192,2)=1,2,1)),IF(MOD(BE192,2)=1,1,2)))</f>
        <v/>
      </c>
      <c r="L192" t="str">
        <f t="shared" si="107"/>
        <v/>
      </c>
      <c r="M192" s="1" t="str">
        <f t="shared" si="111"/>
        <v/>
      </c>
      <c r="N192" s="39"/>
      <c r="O192" s="39"/>
      <c r="P192" s="39"/>
      <c r="Q192" s="4" t="str">
        <f t="shared" si="130"/>
        <v/>
      </c>
      <c r="R192" s="4" t="str">
        <f t="shared" si="131"/>
        <v/>
      </c>
      <c r="S192" s="4" t="str">
        <f t="shared" si="132"/>
        <v/>
      </c>
      <c r="T192" s="4" t="str">
        <f t="shared" si="133"/>
        <v/>
      </c>
      <c r="U192" s="4" t="str">
        <f t="shared" si="134"/>
        <v/>
      </c>
      <c r="V192" s="4" t="str">
        <f t="shared" si="135"/>
        <v/>
      </c>
      <c r="W192" t="str">
        <f t="shared" si="136"/>
        <v/>
      </c>
      <c r="X192" t="str">
        <f t="shared" si="137"/>
        <v/>
      </c>
      <c r="Y192" t="str">
        <f t="shared" si="138"/>
        <v/>
      </c>
      <c r="Z192" t="str">
        <f t="shared" si="139"/>
        <v/>
      </c>
      <c r="AA192" s="4" t="str">
        <f t="shared" si="140"/>
        <v/>
      </c>
      <c r="AB192" s="4" t="str">
        <f t="shared" si="141"/>
        <v/>
      </c>
      <c r="AC192" s="5" t="str">
        <f t="shared" si="142"/>
        <v/>
      </c>
      <c r="AD192" t="str">
        <f t="shared" si="143"/>
        <v/>
      </c>
      <c r="AE192" t="str">
        <f t="shared" si="144"/>
        <v/>
      </c>
      <c r="AF192" s="2" t="str">
        <f t="shared" si="145"/>
        <v/>
      </c>
      <c r="AG192" t="str">
        <f t="shared" si="146"/>
        <v/>
      </c>
      <c r="AH192" t="str">
        <f t="shared" si="147"/>
        <v/>
      </c>
      <c r="AI192" t="str">
        <f t="shared" si="112"/>
        <v/>
      </c>
      <c r="AJ192" s="28" t="str">
        <f t="shared" si="148"/>
        <v/>
      </c>
      <c r="AK192" t="str">
        <f t="shared" si="149"/>
        <v/>
      </c>
      <c r="AL192" t="str">
        <f t="shared" si="150"/>
        <v/>
      </c>
      <c r="AM192" t="str">
        <f t="shared" si="113"/>
        <v/>
      </c>
      <c r="AN192" t="str">
        <f t="shared" si="114"/>
        <v/>
      </c>
      <c r="AO192" t="str">
        <f t="shared" si="115"/>
        <v/>
      </c>
      <c r="AP192" t="str">
        <f>IF(AN192="","",IF(I192=0,IF(AO192=1,VLOOKUP(F192,Tables!A$1:C$18,2,FALSE),VLOOKUP(F192,Tables!A$1:C$18,3,FALSE)),IF(I192=1, IF(AO192=1,VLOOKUP(F192,Tables!H$1:J$95,2,FALSE),VLOOKUP(F192,Tables!H$1:J$95,3,FALSE)),IF(AO192=1,VLOOKUP(F192,Tables!Q$1:S$137,2,FALSE),VLOOKUP(F192,Tables!Q$1:S$137,3,FALSE)))))</f>
        <v/>
      </c>
      <c r="AQ192" t="str">
        <f t="shared" si="151"/>
        <v/>
      </c>
      <c r="AR192" t="str">
        <f t="shared" si="116"/>
        <v/>
      </c>
      <c r="AS192" t="str">
        <f t="shared" si="117"/>
        <v/>
      </c>
      <c r="AT192" t="str">
        <f t="shared" si="106"/>
        <v/>
      </c>
      <c r="AU192" t="str">
        <f t="shared" si="118"/>
        <v/>
      </c>
      <c r="AV192" t="str">
        <f t="shared" si="119"/>
        <v/>
      </c>
      <c r="AW192" t="str">
        <f t="shared" si="152"/>
        <v/>
      </c>
      <c r="AX192" t="str">
        <f t="shared" si="153"/>
        <v/>
      </c>
      <c r="AY192" t="str">
        <f t="shared" si="154"/>
        <v/>
      </c>
      <c r="BA192" t="str">
        <f t="shared" si="120"/>
        <v/>
      </c>
      <c r="BB192" t="str">
        <f t="shared" si="121"/>
        <v/>
      </c>
      <c r="BC192" t="str">
        <f t="shared" si="122"/>
        <v/>
      </c>
      <c r="BD192" t="str">
        <f t="shared" si="157"/>
        <v/>
      </c>
      <c r="BE192" t="str">
        <f t="shared" si="155"/>
        <v/>
      </c>
      <c r="BF192" t="str">
        <f t="shared" si="156"/>
        <v/>
      </c>
    </row>
    <row r="193" spans="1:58" ht="15.75" x14ac:dyDescent="0.3">
      <c r="A193" t="str">
        <f t="shared" si="123"/>
        <v/>
      </c>
      <c r="B193" t="str">
        <f t="shared" si="124"/>
        <v/>
      </c>
      <c r="C193" t="str">
        <f t="shared" si="125"/>
        <v/>
      </c>
      <c r="D193" t="str">
        <f t="shared" si="126"/>
        <v/>
      </c>
      <c r="E193" t="str">
        <f t="shared" si="127"/>
        <v/>
      </c>
      <c r="F193" t="str">
        <f t="shared" si="128"/>
        <v/>
      </c>
      <c r="G193" t="str">
        <f t="shared" si="129"/>
        <v/>
      </c>
      <c r="H193" t="str">
        <f t="shared" si="108"/>
        <v/>
      </c>
      <c r="I193" t="str">
        <f t="shared" si="109"/>
        <v/>
      </c>
      <c r="J193" t="str">
        <f t="shared" si="110"/>
        <v/>
      </c>
      <c r="K193" t="str">
        <f>IF(A193="","",IF(OR(I193=1,I193="S"),IF(VLOOKUP(J193,Tables!E$1:F$50,2,FALSE)=1,IF(MOD(BE193,2)=1,1,2),IF(MOD(BE193,2)=1,2,1)),IF(MOD(BE193,2)=1,1,2)))</f>
        <v/>
      </c>
      <c r="L193" t="str">
        <f t="shared" si="107"/>
        <v/>
      </c>
      <c r="M193" s="1" t="str">
        <f t="shared" si="111"/>
        <v/>
      </c>
      <c r="N193" s="39"/>
      <c r="O193" s="39"/>
      <c r="P193" s="39"/>
      <c r="Q193" s="4" t="str">
        <f t="shared" si="130"/>
        <v/>
      </c>
      <c r="R193" s="4" t="str">
        <f t="shared" si="131"/>
        <v/>
      </c>
      <c r="S193" s="4" t="str">
        <f t="shared" si="132"/>
        <v/>
      </c>
      <c r="T193" s="4" t="str">
        <f t="shared" si="133"/>
        <v/>
      </c>
      <c r="U193" s="4" t="str">
        <f t="shared" si="134"/>
        <v/>
      </c>
      <c r="V193" s="4" t="str">
        <f t="shared" si="135"/>
        <v/>
      </c>
      <c r="W193" t="str">
        <f t="shared" si="136"/>
        <v/>
      </c>
      <c r="X193" t="str">
        <f t="shared" si="137"/>
        <v/>
      </c>
      <c r="Y193" t="str">
        <f t="shared" si="138"/>
        <v/>
      </c>
      <c r="Z193" t="str">
        <f t="shared" si="139"/>
        <v/>
      </c>
      <c r="AA193" s="4" t="str">
        <f t="shared" si="140"/>
        <v/>
      </c>
      <c r="AB193" s="4" t="str">
        <f t="shared" si="141"/>
        <v/>
      </c>
      <c r="AC193" s="5" t="str">
        <f t="shared" si="142"/>
        <v/>
      </c>
      <c r="AD193" t="str">
        <f t="shared" si="143"/>
        <v/>
      </c>
      <c r="AE193" t="str">
        <f t="shared" si="144"/>
        <v/>
      </c>
      <c r="AF193" s="2" t="str">
        <f t="shared" si="145"/>
        <v/>
      </c>
      <c r="AG193" t="str">
        <f t="shared" si="146"/>
        <v/>
      </c>
      <c r="AH193" t="str">
        <f t="shared" si="147"/>
        <v/>
      </c>
      <c r="AI193" t="str">
        <f t="shared" si="112"/>
        <v/>
      </c>
      <c r="AJ193" s="28" t="str">
        <f t="shared" si="148"/>
        <v/>
      </c>
      <c r="AK193" t="str">
        <f t="shared" si="149"/>
        <v/>
      </c>
      <c r="AL193" t="str">
        <f t="shared" si="150"/>
        <v/>
      </c>
      <c r="AM193" t="str">
        <f t="shared" si="113"/>
        <v/>
      </c>
      <c r="AN193" t="str">
        <f t="shared" si="114"/>
        <v/>
      </c>
      <c r="AO193" t="str">
        <f t="shared" si="115"/>
        <v/>
      </c>
      <c r="AP193" t="str">
        <f>IF(AN193="","",IF(I193=0,IF(AO193=1,VLOOKUP(F193,Tables!A$1:C$18,2,FALSE),VLOOKUP(F193,Tables!A$1:C$18,3,FALSE)),IF(I193=1, IF(AO193=1,VLOOKUP(F193,Tables!H$1:J$95,2,FALSE),VLOOKUP(F193,Tables!H$1:J$95,3,FALSE)),IF(AO193=1,VLOOKUP(F193,Tables!Q$1:S$137,2,FALSE),VLOOKUP(F193,Tables!Q$1:S$137,3,FALSE)))))</f>
        <v/>
      </c>
      <c r="AQ193" t="str">
        <f t="shared" si="151"/>
        <v/>
      </c>
      <c r="AR193" t="str">
        <f t="shared" si="116"/>
        <v/>
      </c>
      <c r="AS193" t="str">
        <f t="shared" si="117"/>
        <v/>
      </c>
      <c r="AT193" t="str">
        <f t="shared" si="106"/>
        <v/>
      </c>
      <c r="AU193" t="str">
        <f t="shared" si="118"/>
        <v/>
      </c>
      <c r="AV193" t="str">
        <f t="shared" si="119"/>
        <v/>
      </c>
      <c r="AW193" t="str">
        <f t="shared" si="152"/>
        <v/>
      </c>
      <c r="AX193" t="str">
        <f t="shared" si="153"/>
        <v/>
      </c>
      <c r="AY193" t="str">
        <f t="shared" si="154"/>
        <v/>
      </c>
      <c r="BA193" t="str">
        <f t="shared" si="120"/>
        <v/>
      </c>
      <c r="BB193" t="str">
        <f t="shared" si="121"/>
        <v/>
      </c>
      <c r="BC193" t="str">
        <f t="shared" si="122"/>
        <v/>
      </c>
      <c r="BD193" t="str">
        <f t="shared" si="157"/>
        <v/>
      </c>
      <c r="BE193" t="str">
        <f t="shared" si="155"/>
        <v/>
      </c>
      <c r="BF193" t="str">
        <f t="shared" si="156"/>
        <v/>
      </c>
    </row>
    <row r="194" spans="1:58" ht="15.75" x14ac:dyDescent="0.3">
      <c r="A194" t="str">
        <f t="shared" si="123"/>
        <v/>
      </c>
      <c r="B194" t="str">
        <f t="shared" si="124"/>
        <v/>
      </c>
      <c r="C194" t="str">
        <f t="shared" si="125"/>
        <v/>
      </c>
      <c r="D194" t="str">
        <f t="shared" si="126"/>
        <v/>
      </c>
      <c r="E194" t="str">
        <f t="shared" si="127"/>
        <v/>
      </c>
      <c r="F194" t="str">
        <f t="shared" si="128"/>
        <v/>
      </c>
      <c r="G194" t="str">
        <f t="shared" si="129"/>
        <v/>
      </c>
      <c r="H194" t="str">
        <f t="shared" si="108"/>
        <v/>
      </c>
      <c r="I194" t="str">
        <f t="shared" si="109"/>
        <v/>
      </c>
      <c r="J194" t="str">
        <f t="shared" si="110"/>
        <v/>
      </c>
      <c r="K194" t="str">
        <f>IF(A194="","",IF(OR(I194=1,I194="S"),IF(VLOOKUP(J194,Tables!E$1:F$50,2,FALSE)=1,IF(MOD(BE194,2)=1,1,2),IF(MOD(BE194,2)=1,2,1)),IF(MOD(BE194,2)=1,1,2)))</f>
        <v/>
      </c>
      <c r="L194" t="str">
        <f t="shared" si="107"/>
        <v/>
      </c>
      <c r="M194" s="1" t="str">
        <f t="shared" si="111"/>
        <v/>
      </c>
      <c r="N194" s="39"/>
      <c r="O194" s="39"/>
      <c r="P194" s="39"/>
      <c r="Q194" s="4" t="str">
        <f t="shared" si="130"/>
        <v/>
      </c>
      <c r="R194" s="4" t="str">
        <f t="shared" si="131"/>
        <v/>
      </c>
      <c r="S194" s="4" t="str">
        <f t="shared" si="132"/>
        <v/>
      </c>
      <c r="T194" s="4" t="str">
        <f t="shared" si="133"/>
        <v/>
      </c>
      <c r="U194" s="4" t="str">
        <f t="shared" si="134"/>
        <v/>
      </c>
      <c r="V194" s="4" t="str">
        <f t="shared" si="135"/>
        <v/>
      </c>
      <c r="W194" t="str">
        <f t="shared" si="136"/>
        <v/>
      </c>
      <c r="X194" t="str">
        <f t="shared" si="137"/>
        <v/>
      </c>
      <c r="Y194" t="str">
        <f t="shared" si="138"/>
        <v/>
      </c>
      <c r="Z194" t="str">
        <f t="shared" si="139"/>
        <v/>
      </c>
      <c r="AA194" s="4" t="str">
        <f t="shared" si="140"/>
        <v/>
      </c>
      <c r="AB194" s="4" t="str">
        <f t="shared" si="141"/>
        <v/>
      </c>
      <c r="AC194" s="5" t="str">
        <f t="shared" si="142"/>
        <v/>
      </c>
      <c r="AD194" t="str">
        <f t="shared" si="143"/>
        <v/>
      </c>
      <c r="AE194" t="str">
        <f t="shared" si="144"/>
        <v/>
      </c>
      <c r="AF194" s="2" t="str">
        <f t="shared" si="145"/>
        <v/>
      </c>
      <c r="AG194" t="str">
        <f t="shared" si="146"/>
        <v/>
      </c>
      <c r="AH194" t="str">
        <f t="shared" si="147"/>
        <v/>
      </c>
      <c r="AI194" t="str">
        <f t="shared" si="112"/>
        <v/>
      </c>
      <c r="AJ194" s="28" t="str">
        <f t="shared" si="148"/>
        <v/>
      </c>
      <c r="AK194" t="str">
        <f t="shared" si="149"/>
        <v/>
      </c>
      <c r="AL194" t="str">
        <f t="shared" si="150"/>
        <v/>
      </c>
      <c r="AM194" t="str">
        <f t="shared" si="113"/>
        <v/>
      </c>
      <c r="AN194" t="str">
        <f t="shared" si="114"/>
        <v/>
      </c>
      <c r="AO194" t="str">
        <f t="shared" si="115"/>
        <v/>
      </c>
      <c r="AP194" t="str">
        <f>IF(AN194="","",IF(I194=0,IF(AO194=1,VLOOKUP(F194,Tables!A$1:C$18,2,FALSE),VLOOKUP(F194,Tables!A$1:C$18,3,FALSE)),IF(I194=1, IF(AO194=1,VLOOKUP(F194,Tables!H$1:J$95,2,FALSE),VLOOKUP(F194,Tables!H$1:J$95,3,FALSE)),IF(AO194=1,VLOOKUP(F194,Tables!Q$1:S$137,2,FALSE),VLOOKUP(F194,Tables!Q$1:S$137,3,FALSE)))))</f>
        <v/>
      </c>
      <c r="AQ194" t="str">
        <f t="shared" si="151"/>
        <v/>
      </c>
      <c r="AR194" t="str">
        <f t="shared" si="116"/>
        <v/>
      </c>
      <c r="AS194" t="str">
        <f t="shared" si="117"/>
        <v/>
      </c>
      <c r="AT194" t="str">
        <f t="shared" si="106"/>
        <v/>
      </c>
      <c r="AU194" t="str">
        <f t="shared" si="118"/>
        <v/>
      </c>
      <c r="AV194" t="str">
        <f t="shared" si="119"/>
        <v/>
      </c>
      <c r="AW194" t="str">
        <f t="shared" si="152"/>
        <v/>
      </c>
      <c r="AX194" t="str">
        <f t="shared" si="153"/>
        <v/>
      </c>
      <c r="AY194" t="str">
        <f t="shared" si="154"/>
        <v/>
      </c>
      <c r="BA194" t="str">
        <f t="shared" si="120"/>
        <v/>
      </c>
      <c r="BB194" t="str">
        <f t="shared" si="121"/>
        <v/>
      </c>
      <c r="BC194" t="str">
        <f t="shared" si="122"/>
        <v/>
      </c>
      <c r="BD194" t="str">
        <f t="shared" si="157"/>
        <v/>
      </c>
      <c r="BE194" t="str">
        <f t="shared" si="155"/>
        <v/>
      </c>
      <c r="BF194" t="str">
        <f t="shared" si="156"/>
        <v/>
      </c>
    </row>
    <row r="195" spans="1:58" ht="15.75" x14ac:dyDescent="0.3">
      <c r="A195" t="str">
        <f t="shared" si="123"/>
        <v/>
      </c>
      <c r="B195" t="str">
        <f t="shared" si="124"/>
        <v/>
      </c>
      <c r="C195" t="str">
        <f t="shared" si="125"/>
        <v/>
      </c>
      <c r="D195" t="str">
        <f t="shared" si="126"/>
        <v/>
      </c>
      <c r="E195" t="str">
        <f t="shared" si="127"/>
        <v/>
      </c>
      <c r="F195" t="str">
        <f t="shared" si="128"/>
        <v/>
      </c>
      <c r="G195" t="str">
        <f t="shared" si="129"/>
        <v/>
      </c>
      <c r="H195" t="str">
        <f t="shared" si="108"/>
        <v/>
      </c>
      <c r="I195" t="str">
        <f t="shared" si="109"/>
        <v/>
      </c>
      <c r="J195" t="str">
        <f t="shared" si="110"/>
        <v/>
      </c>
      <c r="K195" t="str">
        <f>IF(A195="","",IF(OR(I195=1,I195="S"),IF(VLOOKUP(J195,Tables!E$1:F$50,2,FALSE)=1,IF(MOD(BE195,2)=1,1,2),IF(MOD(BE195,2)=1,2,1)),IF(MOD(BE195,2)=1,1,2)))</f>
        <v/>
      </c>
      <c r="L195" t="str">
        <f t="shared" si="107"/>
        <v/>
      </c>
      <c r="M195" s="1" t="str">
        <f t="shared" si="111"/>
        <v/>
      </c>
      <c r="N195" s="39"/>
      <c r="O195" s="39"/>
      <c r="P195" s="39"/>
      <c r="Q195" s="4" t="str">
        <f t="shared" si="130"/>
        <v/>
      </c>
      <c r="R195" s="4" t="str">
        <f t="shared" si="131"/>
        <v/>
      </c>
      <c r="S195" s="4" t="str">
        <f t="shared" si="132"/>
        <v/>
      </c>
      <c r="T195" s="4" t="str">
        <f t="shared" si="133"/>
        <v/>
      </c>
      <c r="U195" s="4" t="str">
        <f t="shared" si="134"/>
        <v/>
      </c>
      <c r="V195" s="4" t="str">
        <f t="shared" si="135"/>
        <v/>
      </c>
      <c r="W195" t="str">
        <f t="shared" si="136"/>
        <v/>
      </c>
      <c r="X195" t="str">
        <f t="shared" si="137"/>
        <v/>
      </c>
      <c r="Y195" t="str">
        <f t="shared" si="138"/>
        <v/>
      </c>
      <c r="Z195" t="str">
        <f t="shared" si="139"/>
        <v/>
      </c>
      <c r="AA195" s="4" t="str">
        <f t="shared" si="140"/>
        <v/>
      </c>
      <c r="AB195" s="4" t="str">
        <f t="shared" si="141"/>
        <v/>
      </c>
      <c r="AC195" s="5" t="str">
        <f t="shared" si="142"/>
        <v/>
      </c>
      <c r="AD195" t="str">
        <f t="shared" si="143"/>
        <v/>
      </c>
      <c r="AE195" t="str">
        <f t="shared" si="144"/>
        <v/>
      </c>
      <c r="AF195" s="2" t="str">
        <f t="shared" si="145"/>
        <v/>
      </c>
      <c r="AG195" t="str">
        <f t="shared" si="146"/>
        <v/>
      </c>
      <c r="AH195" t="str">
        <f t="shared" si="147"/>
        <v/>
      </c>
      <c r="AI195" t="str">
        <f t="shared" si="112"/>
        <v/>
      </c>
      <c r="AJ195" s="28" t="str">
        <f t="shared" si="148"/>
        <v/>
      </c>
      <c r="AK195" t="str">
        <f t="shared" si="149"/>
        <v/>
      </c>
      <c r="AL195" t="str">
        <f t="shared" si="150"/>
        <v/>
      </c>
      <c r="AM195" t="str">
        <f t="shared" si="113"/>
        <v/>
      </c>
      <c r="AN195" t="str">
        <f t="shared" si="114"/>
        <v/>
      </c>
      <c r="AO195" t="str">
        <f t="shared" si="115"/>
        <v/>
      </c>
      <c r="AP195" t="str">
        <f>IF(AN195="","",IF(I195=0,IF(AO195=1,VLOOKUP(F195,Tables!A$1:C$18,2,FALSE),VLOOKUP(F195,Tables!A$1:C$18,3,FALSE)),IF(I195=1, IF(AO195=1,VLOOKUP(F195,Tables!H$1:J$95,2,FALSE),VLOOKUP(F195,Tables!H$1:J$95,3,FALSE)),IF(AO195=1,VLOOKUP(F195,Tables!Q$1:S$137,2,FALSE),VLOOKUP(F195,Tables!Q$1:S$137,3,FALSE)))))</f>
        <v/>
      </c>
      <c r="AQ195" t="str">
        <f t="shared" si="151"/>
        <v/>
      </c>
      <c r="AR195" t="str">
        <f t="shared" si="116"/>
        <v/>
      </c>
      <c r="AS195" t="str">
        <f t="shared" si="117"/>
        <v/>
      </c>
      <c r="AT195" t="str">
        <f t="shared" si="106"/>
        <v/>
      </c>
      <c r="AU195" t="str">
        <f t="shared" si="118"/>
        <v/>
      </c>
      <c r="AV195" t="str">
        <f t="shared" si="119"/>
        <v/>
      </c>
      <c r="AW195" t="str">
        <f t="shared" si="152"/>
        <v/>
      </c>
      <c r="AX195" t="str">
        <f t="shared" si="153"/>
        <v/>
      </c>
      <c r="AY195" t="str">
        <f t="shared" si="154"/>
        <v/>
      </c>
      <c r="BA195" t="str">
        <f t="shared" si="120"/>
        <v/>
      </c>
      <c r="BB195" t="str">
        <f t="shared" si="121"/>
        <v/>
      </c>
      <c r="BC195" t="str">
        <f t="shared" si="122"/>
        <v/>
      </c>
      <c r="BD195" t="str">
        <f t="shared" si="157"/>
        <v/>
      </c>
      <c r="BE195" t="str">
        <f t="shared" si="155"/>
        <v/>
      </c>
      <c r="BF195" t="str">
        <f t="shared" si="156"/>
        <v/>
      </c>
    </row>
    <row r="196" spans="1:58" ht="15.75" x14ac:dyDescent="0.3">
      <c r="A196" t="str">
        <f t="shared" si="123"/>
        <v/>
      </c>
      <c r="B196" t="str">
        <f t="shared" si="124"/>
        <v/>
      </c>
      <c r="C196" t="str">
        <f t="shared" si="125"/>
        <v/>
      </c>
      <c r="D196" t="str">
        <f t="shared" si="126"/>
        <v/>
      </c>
      <c r="E196" t="str">
        <f t="shared" si="127"/>
        <v/>
      </c>
      <c r="F196" t="str">
        <f t="shared" si="128"/>
        <v/>
      </c>
      <c r="G196" t="str">
        <f t="shared" si="129"/>
        <v/>
      </c>
      <c r="H196" t="str">
        <f t="shared" si="108"/>
        <v/>
      </c>
      <c r="I196" t="str">
        <f t="shared" si="109"/>
        <v/>
      </c>
      <c r="J196" t="str">
        <f t="shared" si="110"/>
        <v/>
      </c>
      <c r="K196" t="str">
        <f>IF(A196="","",IF(OR(I196=1,I196="S"),IF(VLOOKUP(J196,Tables!E$1:F$50,2,FALSE)=1,IF(MOD(BE196,2)=1,1,2),IF(MOD(BE196,2)=1,2,1)),IF(MOD(BE196,2)=1,1,2)))</f>
        <v/>
      </c>
      <c r="L196" t="str">
        <f t="shared" si="107"/>
        <v/>
      </c>
      <c r="M196" s="1" t="str">
        <f t="shared" si="111"/>
        <v/>
      </c>
      <c r="N196" s="39"/>
      <c r="O196" s="39"/>
      <c r="P196" s="39"/>
      <c r="Q196" s="4" t="str">
        <f t="shared" si="130"/>
        <v/>
      </c>
      <c r="R196" s="4" t="str">
        <f t="shared" si="131"/>
        <v/>
      </c>
      <c r="S196" s="4" t="str">
        <f t="shared" si="132"/>
        <v/>
      </c>
      <c r="T196" s="4" t="str">
        <f t="shared" si="133"/>
        <v/>
      </c>
      <c r="U196" s="4" t="str">
        <f t="shared" si="134"/>
        <v/>
      </c>
      <c r="V196" s="4" t="str">
        <f t="shared" si="135"/>
        <v/>
      </c>
      <c r="W196" t="str">
        <f t="shared" si="136"/>
        <v/>
      </c>
      <c r="X196" t="str">
        <f t="shared" si="137"/>
        <v/>
      </c>
      <c r="Y196" t="str">
        <f t="shared" si="138"/>
        <v/>
      </c>
      <c r="Z196" t="str">
        <f t="shared" si="139"/>
        <v/>
      </c>
      <c r="AA196" s="4" t="str">
        <f t="shared" si="140"/>
        <v/>
      </c>
      <c r="AB196" s="4" t="str">
        <f t="shared" si="141"/>
        <v/>
      </c>
      <c r="AC196" s="5" t="str">
        <f t="shared" si="142"/>
        <v/>
      </c>
      <c r="AD196" t="str">
        <f t="shared" si="143"/>
        <v/>
      </c>
      <c r="AE196" t="str">
        <f t="shared" si="144"/>
        <v/>
      </c>
      <c r="AF196" s="2" t="str">
        <f t="shared" si="145"/>
        <v/>
      </c>
      <c r="AG196" t="str">
        <f t="shared" si="146"/>
        <v/>
      </c>
      <c r="AH196" t="str">
        <f t="shared" si="147"/>
        <v/>
      </c>
      <c r="AI196" t="str">
        <f t="shared" si="112"/>
        <v/>
      </c>
      <c r="AJ196" s="28" t="str">
        <f t="shared" si="148"/>
        <v/>
      </c>
      <c r="AK196" t="str">
        <f t="shared" si="149"/>
        <v/>
      </c>
      <c r="AL196" t="str">
        <f t="shared" si="150"/>
        <v/>
      </c>
      <c r="AM196" t="str">
        <f t="shared" si="113"/>
        <v/>
      </c>
      <c r="AN196" t="str">
        <f t="shared" si="114"/>
        <v/>
      </c>
      <c r="AO196" t="str">
        <f t="shared" si="115"/>
        <v/>
      </c>
      <c r="AP196" t="str">
        <f>IF(AN196="","",IF(I196=0,IF(AO196=1,VLOOKUP(F196,Tables!A$1:C$18,2,FALSE),VLOOKUP(F196,Tables!A$1:C$18,3,FALSE)),IF(I196=1, IF(AO196=1,VLOOKUP(F196,Tables!H$1:J$95,2,FALSE),VLOOKUP(F196,Tables!H$1:J$95,3,FALSE)),IF(AO196=1,VLOOKUP(F196,Tables!Q$1:S$137,2,FALSE),VLOOKUP(F196,Tables!Q$1:S$137,3,FALSE)))))</f>
        <v/>
      </c>
      <c r="AQ196" t="str">
        <f t="shared" si="151"/>
        <v/>
      </c>
      <c r="AR196" t="str">
        <f t="shared" si="116"/>
        <v/>
      </c>
      <c r="AS196" t="str">
        <f t="shared" si="117"/>
        <v/>
      </c>
      <c r="AT196" t="str">
        <f t="shared" si="106"/>
        <v/>
      </c>
      <c r="AU196" t="str">
        <f t="shared" si="118"/>
        <v/>
      </c>
      <c r="AV196" t="str">
        <f t="shared" si="119"/>
        <v/>
      </c>
      <c r="AW196" t="str">
        <f t="shared" si="152"/>
        <v/>
      </c>
      <c r="AX196" t="str">
        <f t="shared" si="153"/>
        <v/>
      </c>
      <c r="AY196" t="str">
        <f t="shared" si="154"/>
        <v/>
      </c>
      <c r="BA196" t="str">
        <f t="shared" si="120"/>
        <v/>
      </c>
      <c r="BB196" t="str">
        <f t="shared" si="121"/>
        <v/>
      </c>
      <c r="BC196" t="str">
        <f t="shared" si="122"/>
        <v/>
      </c>
      <c r="BD196" t="str">
        <f t="shared" si="157"/>
        <v/>
      </c>
      <c r="BE196" t="str">
        <f t="shared" si="155"/>
        <v/>
      </c>
      <c r="BF196" t="str">
        <f t="shared" si="156"/>
        <v/>
      </c>
    </row>
    <row r="197" spans="1:58" ht="15.75" x14ac:dyDescent="0.3">
      <c r="A197" t="str">
        <f t="shared" si="123"/>
        <v/>
      </c>
      <c r="B197" t="str">
        <f t="shared" si="124"/>
        <v/>
      </c>
      <c r="C197" t="str">
        <f t="shared" si="125"/>
        <v/>
      </c>
      <c r="D197" t="str">
        <f t="shared" si="126"/>
        <v/>
      </c>
      <c r="E197" t="str">
        <f t="shared" si="127"/>
        <v/>
      </c>
      <c r="F197" t="str">
        <f t="shared" si="128"/>
        <v/>
      </c>
      <c r="G197" t="str">
        <f t="shared" si="129"/>
        <v/>
      </c>
      <c r="H197" t="str">
        <f t="shared" si="108"/>
        <v/>
      </c>
      <c r="I197" t="str">
        <f t="shared" si="109"/>
        <v/>
      </c>
      <c r="J197" t="str">
        <f t="shared" si="110"/>
        <v/>
      </c>
      <c r="K197" t="str">
        <f>IF(A197="","",IF(OR(I197=1,I197="S"),IF(VLOOKUP(J197,Tables!E$1:F$50,2,FALSE)=1,IF(MOD(BE197,2)=1,1,2),IF(MOD(BE197,2)=1,2,1)),IF(MOD(BE197,2)=1,1,2)))</f>
        <v/>
      </c>
      <c r="L197" t="str">
        <f t="shared" si="107"/>
        <v/>
      </c>
      <c r="M197" s="1" t="str">
        <f t="shared" si="111"/>
        <v/>
      </c>
      <c r="N197" s="39"/>
      <c r="O197" s="39"/>
      <c r="P197" s="39"/>
      <c r="Q197" s="4" t="str">
        <f t="shared" si="130"/>
        <v/>
      </c>
      <c r="R197" s="4" t="str">
        <f t="shared" si="131"/>
        <v/>
      </c>
      <c r="S197" s="4" t="str">
        <f t="shared" si="132"/>
        <v/>
      </c>
      <c r="T197" s="4" t="str">
        <f t="shared" si="133"/>
        <v/>
      </c>
      <c r="U197" s="4" t="str">
        <f t="shared" si="134"/>
        <v/>
      </c>
      <c r="V197" s="4" t="str">
        <f t="shared" si="135"/>
        <v/>
      </c>
      <c r="W197" t="str">
        <f t="shared" si="136"/>
        <v/>
      </c>
      <c r="X197" t="str">
        <f t="shared" si="137"/>
        <v/>
      </c>
      <c r="Y197" t="str">
        <f t="shared" si="138"/>
        <v/>
      </c>
      <c r="Z197" t="str">
        <f t="shared" si="139"/>
        <v/>
      </c>
      <c r="AA197" s="4" t="str">
        <f t="shared" si="140"/>
        <v/>
      </c>
      <c r="AB197" s="4" t="str">
        <f t="shared" si="141"/>
        <v/>
      </c>
      <c r="AC197" s="5" t="str">
        <f t="shared" si="142"/>
        <v/>
      </c>
      <c r="AD197" t="str">
        <f t="shared" si="143"/>
        <v/>
      </c>
      <c r="AE197" t="str">
        <f t="shared" si="144"/>
        <v/>
      </c>
      <c r="AF197" s="2" t="str">
        <f t="shared" si="145"/>
        <v/>
      </c>
      <c r="AG197" t="str">
        <f t="shared" si="146"/>
        <v/>
      </c>
      <c r="AH197" t="str">
        <f t="shared" si="147"/>
        <v/>
      </c>
      <c r="AI197" t="str">
        <f t="shared" si="112"/>
        <v/>
      </c>
      <c r="AJ197" s="28" t="str">
        <f t="shared" si="148"/>
        <v/>
      </c>
      <c r="AK197" t="str">
        <f t="shared" si="149"/>
        <v/>
      </c>
      <c r="AL197" t="str">
        <f t="shared" si="150"/>
        <v/>
      </c>
      <c r="AM197" t="str">
        <f t="shared" si="113"/>
        <v/>
      </c>
      <c r="AN197" t="str">
        <f t="shared" si="114"/>
        <v/>
      </c>
      <c r="AO197" t="str">
        <f t="shared" si="115"/>
        <v/>
      </c>
      <c r="AP197" t="str">
        <f>IF(AN197="","",IF(I197=0,IF(AO197=1,VLOOKUP(F197,Tables!A$1:C$18,2,FALSE),VLOOKUP(F197,Tables!A$1:C$18,3,FALSE)),IF(I197=1, IF(AO197=1,VLOOKUP(F197,Tables!H$1:J$95,2,FALSE),VLOOKUP(F197,Tables!H$1:J$95,3,FALSE)),IF(AO197=1,VLOOKUP(F197,Tables!Q$1:S$137,2,FALSE),VLOOKUP(F197,Tables!Q$1:S$137,3,FALSE)))))</f>
        <v/>
      </c>
      <c r="AQ197" t="str">
        <f t="shared" si="151"/>
        <v/>
      </c>
      <c r="AR197" t="str">
        <f t="shared" si="116"/>
        <v/>
      </c>
      <c r="AS197" t="str">
        <f t="shared" si="117"/>
        <v/>
      </c>
      <c r="AT197" t="str">
        <f t="shared" si="106"/>
        <v/>
      </c>
      <c r="AU197" t="str">
        <f t="shared" si="118"/>
        <v/>
      </c>
      <c r="AV197" t="str">
        <f t="shared" si="119"/>
        <v/>
      </c>
      <c r="AW197" t="str">
        <f t="shared" si="152"/>
        <v/>
      </c>
      <c r="AX197" t="str">
        <f t="shared" si="153"/>
        <v/>
      </c>
      <c r="AY197" t="str">
        <f t="shared" si="154"/>
        <v/>
      </c>
      <c r="BA197" t="str">
        <f t="shared" si="120"/>
        <v/>
      </c>
      <c r="BB197" t="str">
        <f t="shared" si="121"/>
        <v/>
      </c>
      <c r="BC197" t="str">
        <f t="shared" si="122"/>
        <v/>
      </c>
      <c r="BD197" t="str">
        <f t="shared" si="157"/>
        <v/>
      </c>
      <c r="BE197" t="str">
        <f t="shared" si="155"/>
        <v/>
      </c>
      <c r="BF197" t="str">
        <f t="shared" si="156"/>
        <v/>
      </c>
    </row>
    <row r="198" spans="1:58" ht="15.75" x14ac:dyDescent="0.3">
      <c r="A198" t="str">
        <f t="shared" si="123"/>
        <v/>
      </c>
      <c r="B198" t="str">
        <f t="shared" si="124"/>
        <v/>
      </c>
      <c r="C198" t="str">
        <f t="shared" si="125"/>
        <v/>
      </c>
      <c r="D198" t="str">
        <f t="shared" si="126"/>
        <v/>
      </c>
      <c r="E198" t="str">
        <f t="shared" si="127"/>
        <v/>
      </c>
      <c r="F198" t="str">
        <f t="shared" si="128"/>
        <v/>
      </c>
      <c r="G198" t="str">
        <f t="shared" si="129"/>
        <v/>
      </c>
      <c r="H198" t="str">
        <f t="shared" si="108"/>
        <v/>
      </c>
      <c r="I198" t="str">
        <f t="shared" si="109"/>
        <v/>
      </c>
      <c r="J198" t="str">
        <f t="shared" si="110"/>
        <v/>
      </c>
      <c r="K198" t="str">
        <f>IF(A198="","",IF(OR(I198=1,I198="S"),IF(VLOOKUP(J198,Tables!E$1:F$50,2,FALSE)=1,IF(MOD(BE198,2)=1,1,2),IF(MOD(BE198,2)=1,2,1)),IF(MOD(BE198,2)=1,1,2)))</f>
        <v/>
      </c>
      <c r="L198" t="str">
        <f t="shared" si="107"/>
        <v/>
      </c>
      <c r="M198" s="1" t="str">
        <f t="shared" si="111"/>
        <v/>
      </c>
      <c r="N198" s="39"/>
      <c r="O198" s="39"/>
      <c r="P198" s="39"/>
      <c r="Q198" s="4" t="str">
        <f t="shared" si="130"/>
        <v/>
      </c>
      <c r="R198" s="4" t="str">
        <f t="shared" si="131"/>
        <v/>
      </c>
      <c r="S198" s="4" t="str">
        <f t="shared" si="132"/>
        <v/>
      </c>
      <c r="T198" s="4" t="str">
        <f t="shared" si="133"/>
        <v/>
      </c>
      <c r="U198" s="4" t="str">
        <f t="shared" si="134"/>
        <v/>
      </c>
      <c r="V198" s="4" t="str">
        <f t="shared" si="135"/>
        <v/>
      </c>
      <c r="W198" t="str">
        <f t="shared" si="136"/>
        <v/>
      </c>
      <c r="X198" t="str">
        <f t="shared" si="137"/>
        <v/>
      </c>
      <c r="Y198" t="str">
        <f t="shared" si="138"/>
        <v/>
      </c>
      <c r="Z198" t="str">
        <f t="shared" si="139"/>
        <v/>
      </c>
      <c r="AA198" s="4" t="str">
        <f t="shared" si="140"/>
        <v/>
      </c>
      <c r="AB198" s="4" t="str">
        <f t="shared" si="141"/>
        <v/>
      </c>
      <c r="AC198" s="5" t="str">
        <f t="shared" si="142"/>
        <v/>
      </c>
      <c r="AD198" t="str">
        <f t="shared" si="143"/>
        <v/>
      </c>
      <c r="AE198" t="str">
        <f t="shared" si="144"/>
        <v/>
      </c>
      <c r="AF198" s="2" t="str">
        <f t="shared" si="145"/>
        <v/>
      </c>
      <c r="AG198" t="str">
        <f t="shared" si="146"/>
        <v/>
      </c>
      <c r="AH198" t="str">
        <f t="shared" si="147"/>
        <v/>
      </c>
      <c r="AI198" t="str">
        <f t="shared" si="112"/>
        <v/>
      </c>
      <c r="AJ198" s="28" t="str">
        <f t="shared" si="148"/>
        <v/>
      </c>
      <c r="AK198" t="str">
        <f t="shared" si="149"/>
        <v/>
      </c>
      <c r="AL198" t="str">
        <f t="shared" si="150"/>
        <v/>
      </c>
      <c r="AM198" t="str">
        <f t="shared" si="113"/>
        <v/>
      </c>
      <c r="AN198" t="str">
        <f t="shared" si="114"/>
        <v/>
      </c>
      <c r="AO198" t="str">
        <f t="shared" si="115"/>
        <v/>
      </c>
      <c r="AP198" t="str">
        <f>IF(AN198="","",IF(I198=0,IF(AO198=1,VLOOKUP(F198,Tables!A$1:C$18,2,FALSE),VLOOKUP(F198,Tables!A$1:C$18,3,FALSE)),IF(I198=1, IF(AO198=1,VLOOKUP(F198,Tables!H$1:J$95,2,FALSE),VLOOKUP(F198,Tables!H$1:J$95,3,FALSE)),IF(AO198=1,VLOOKUP(F198,Tables!Q$1:S$137,2,FALSE),VLOOKUP(F198,Tables!Q$1:S$137,3,FALSE)))))</f>
        <v/>
      </c>
      <c r="AQ198" t="str">
        <f t="shared" si="151"/>
        <v/>
      </c>
      <c r="AR198" t="str">
        <f t="shared" si="116"/>
        <v/>
      </c>
      <c r="AS198" t="str">
        <f t="shared" si="117"/>
        <v/>
      </c>
      <c r="AT198" t="str">
        <f t="shared" ref="AT198:AT261" si="158">IF(AN198="","",IF(AND(AR198&gt;5,(AR198-AS198)&gt;1),1,IF(AND(AS198&gt;5,(AS198-AR198)&gt;1),2,IF(AND(H198=1,AR198=$J$14),1,IF(AND(H198=1,AS198=$J$14),2,IF(AND(I198="S",AR198=1),1,IF(AND(I198="S",AS198=1),2,0)))))))</f>
        <v/>
      </c>
      <c r="AU198" t="str">
        <f t="shared" si="118"/>
        <v/>
      </c>
      <c r="AV198" t="str">
        <f t="shared" si="119"/>
        <v/>
      </c>
      <c r="AW198" t="str">
        <f t="shared" si="152"/>
        <v/>
      </c>
      <c r="AX198" t="str">
        <f t="shared" si="153"/>
        <v/>
      </c>
      <c r="AY198" t="str">
        <f t="shared" si="154"/>
        <v/>
      </c>
      <c r="BA198" t="str">
        <f t="shared" si="120"/>
        <v/>
      </c>
      <c r="BB198" t="str">
        <f t="shared" si="121"/>
        <v/>
      </c>
      <c r="BC198" t="str">
        <f t="shared" si="122"/>
        <v/>
      </c>
      <c r="BD198" t="str">
        <f t="shared" si="157"/>
        <v/>
      </c>
      <c r="BE198" t="str">
        <f t="shared" si="155"/>
        <v/>
      </c>
      <c r="BF198" t="str">
        <f t="shared" si="156"/>
        <v/>
      </c>
    </row>
    <row r="199" spans="1:58" ht="15.75" x14ac:dyDescent="0.3">
      <c r="A199" t="str">
        <f t="shared" si="123"/>
        <v/>
      </c>
      <c r="B199" t="str">
        <f t="shared" si="124"/>
        <v/>
      </c>
      <c r="C199" t="str">
        <f t="shared" si="125"/>
        <v/>
      </c>
      <c r="D199" t="str">
        <f t="shared" si="126"/>
        <v/>
      </c>
      <c r="E199" t="str">
        <f t="shared" si="127"/>
        <v/>
      </c>
      <c r="F199" t="str">
        <f t="shared" si="128"/>
        <v/>
      </c>
      <c r="G199" t="str">
        <f t="shared" si="129"/>
        <v/>
      </c>
      <c r="H199" t="str">
        <f t="shared" si="108"/>
        <v/>
      </c>
      <c r="I199" t="str">
        <f t="shared" si="109"/>
        <v/>
      </c>
      <c r="J199" t="str">
        <f t="shared" si="110"/>
        <v/>
      </c>
      <c r="K199" t="str">
        <f>IF(A199="","",IF(OR(I199=1,I199="S"),IF(VLOOKUP(J199,Tables!E$1:F$50,2,FALSE)=1,IF(MOD(BE199,2)=1,1,2),IF(MOD(BE199,2)=1,2,1)),IF(MOD(BE199,2)=1,1,2)))</f>
        <v/>
      </c>
      <c r="L199" t="str">
        <f t="shared" si="107"/>
        <v/>
      </c>
      <c r="M199" s="1" t="str">
        <f t="shared" si="111"/>
        <v/>
      </c>
      <c r="N199" s="39"/>
      <c r="O199" s="39"/>
      <c r="P199" s="39"/>
      <c r="Q199" s="4" t="str">
        <f t="shared" si="130"/>
        <v/>
      </c>
      <c r="R199" s="4" t="str">
        <f t="shared" si="131"/>
        <v/>
      </c>
      <c r="S199" s="4" t="str">
        <f t="shared" si="132"/>
        <v/>
      </c>
      <c r="T199" s="4" t="str">
        <f t="shared" si="133"/>
        <v/>
      </c>
      <c r="U199" s="4" t="str">
        <f t="shared" si="134"/>
        <v/>
      </c>
      <c r="V199" s="4" t="str">
        <f t="shared" si="135"/>
        <v/>
      </c>
      <c r="W199" t="str">
        <f t="shared" si="136"/>
        <v/>
      </c>
      <c r="X199" t="str">
        <f t="shared" si="137"/>
        <v/>
      </c>
      <c r="Y199" t="str">
        <f t="shared" si="138"/>
        <v/>
      </c>
      <c r="Z199" t="str">
        <f t="shared" si="139"/>
        <v/>
      </c>
      <c r="AA199" s="4" t="str">
        <f t="shared" si="140"/>
        <v/>
      </c>
      <c r="AB199" s="4" t="str">
        <f t="shared" si="141"/>
        <v/>
      </c>
      <c r="AC199" s="5" t="str">
        <f t="shared" si="142"/>
        <v/>
      </c>
      <c r="AD199" t="str">
        <f t="shared" si="143"/>
        <v/>
      </c>
      <c r="AE199" t="str">
        <f t="shared" si="144"/>
        <v/>
      </c>
      <c r="AF199" s="2" t="str">
        <f t="shared" si="145"/>
        <v/>
      </c>
      <c r="AG199" t="str">
        <f t="shared" si="146"/>
        <v/>
      </c>
      <c r="AH199" t="str">
        <f t="shared" si="147"/>
        <v/>
      </c>
      <c r="AI199" t="str">
        <f t="shared" si="112"/>
        <v/>
      </c>
      <c r="AJ199" s="28" t="str">
        <f t="shared" si="148"/>
        <v/>
      </c>
      <c r="AK199" t="str">
        <f t="shared" si="149"/>
        <v/>
      </c>
      <c r="AL199" t="str">
        <f t="shared" si="150"/>
        <v/>
      </c>
      <c r="AM199" t="str">
        <f t="shared" si="113"/>
        <v/>
      </c>
      <c r="AN199" t="str">
        <f t="shared" si="114"/>
        <v/>
      </c>
      <c r="AO199" t="str">
        <f t="shared" si="115"/>
        <v/>
      </c>
      <c r="AP199" t="str">
        <f>IF(AN199="","",IF(I199=0,IF(AO199=1,VLOOKUP(F199,Tables!A$1:C$18,2,FALSE),VLOOKUP(F199,Tables!A$1:C$18,3,FALSE)),IF(I199=1, IF(AO199=1,VLOOKUP(F199,Tables!H$1:J$95,2,FALSE),VLOOKUP(F199,Tables!H$1:J$95,3,FALSE)),IF(AO199=1,VLOOKUP(F199,Tables!Q$1:S$137,2,FALSE),VLOOKUP(F199,Tables!Q$1:S$137,3,FALSE)))))</f>
        <v/>
      </c>
      <c r="AQ199" t="str">
        <f t="shared" si="151"/>
        <v/>
      </c>
      <c r="AR199" t="str">
        <f t="shared" si="116"/>
        <v/>
      </c>
      <c r="AS199" t="str">
        <f t="shared" si="117"/>
        <v/>
      </c>
      <c r="AT199" t="str">
        <f t="shared" si="158"/>
        <v/>
      </c>
      <c r="AU199" t="str">
        <f t="shared" si="118"/>
        <v/>
      </c>
      <c r="AV199" t="str">
        <f t="shared" si="119"/>
        <v/>
      </c>
      <c r="AW199" t="str">
        <f t="shared" si="152"/>
        <v/>
      </c>
      <c r="AX199" t="str">
        <f t="shared" si="153"/>
        <v/>
      </c>
      <c r="AY199" t="str">
        <f t="shared" si="154"/>
        <v/>
      </c>
      <c r="BA199" t="str">
        <f t="shared" si="120"/>
        <v/>
      </c>
      <c r="BB199" t="str">
        <f t="shared" si="121"/>
        <v/>
      </c>
      <c r="BC199" t="str">
        <f t="shared" si="122"/>
        <v/>
      </c>
      <c r="BD199" t="str">
        <f t="shared" si="157"/>
        <v/>
      </c>
      <c r="BE199" t="str">
        <f t="shared" si="155"/>
        <v/>
      </c>
      <c r="BF199" t="str">
        <f t="shared" si="156"/>
        <v/>
      </c>
    </row>
    <row r="200" spans="1:58" ht="15.75" x14ac:dyDescent="0.3">
      <c r="A200" t="str">
        <f t="shared" si="123"/>
        <v/>
      </c>
      <c r="B200" t="str">
        <f t="shared" si="124"/>
        <v/>
      </c>
      <c r="C200" t="str">
        <f t="shared" si="125"/>
        <v/>
      </c>
      <c r="D200" t="str">
        <f t="shared" si="126"/>
        <v/>
      </c>
      <c r="E200" t="str">
        <f t="shared" si="127"/>
        <v/>
      </c>
      <c r="F200" t="str">
        <f t="shared" si="128"/>
        <v/>
      </c>
      <c r="G200" t="str">
        <f t="shared" si="129"/>
        <v/>
      </c>
      <c r="H200" t="str">
        <f t="shared" si="108"/>
        <v/>
      </c>
      <c r="I200" t="str">
        <f t="shared" si="109"/>
        <v/>
      </c>
      <c r="J200" t="str">
        <f t="shared" si="110"/>
        <v/>
      </c>
      <c r="K200" t="str">
        <f>IF(A200="","",IF(OR(I200=1,I200="S"),IF(VLOOKUP(J200,Tables!E$1:F$50,2,FALSE)=1,IF(MOD(BE200,2)=1,1,2),IF(MOD(BE200,2)=1,2,1)),IF(MOD(BE200,2)=1,1,2)))</f>
        <v/>
      </c>
      <c r="L200" t="str">
        <f t="shared" ref="L200:L263" si="159">IF(A200="","",IF(MOD(K200,2)=1,2,1))</f>
        <v/>
      </c>
      <c r="M200" s="1" t="str">
        <f t="shared" si="111"/>
        <v/>
      </c>
      <c r="N200" s="39"/>
      <c r="O200" s="39"/>
      <c r="P200" s="39"/>
      <c r="Q200" s="4" t="str">
        <f t="shared" si="130"/>
        <v/>
      </c>
      <c r="R200" s="4" t="str">
        <f t="shared" si="131"/>
        <v/>
      </c>
      <c r="S200" s="4" t="str">
        <f t="shared" si="132"/>
        <v/>
      </c>
      <c r="T200" s="4" t="str">
        <f t="shared" si="133"/>
        <v/>
      </c>
      <c r="U200" s="4" t="str">
        <f t="shared" si="134"/>
        <v/>
      </c>
      <c r="V200" s="4" t="str">
        <f t="shared" si="135"/>
        <v/>
      </c>
      <c r="W200" t="str">
        <f t="shared" si="136"/>
        <v/>
      </c>
      <c r="X200" t="str">
        <f t="shared" si="137"/>
        <v/>
      </c>
      <c r="Y200" t="str">
        <f t="shared" si="138"/>
        <v/>
      </c>
      <c r="Z200" t="str">
        <f t="shared" si="139"/>
        <v/>
      </c>
      <c r="AA200" s="4" t="str">
        <f t="shared" si="140"/>
        <v/>
      </c>
      <c r="AB200" s="4" t="str">
        <f t="shared" si="141"/>
        <v/>
      </c>
      <c r="AC200" s="5" t="str">
        <f t="shared" si="142"/>
        <v/>
      </c>
      <c r="AD200" t="str">
        <f t="shared" si="143"/>
        <v/>
      </c>
      <c r="AE200" t="str">
        <f t="shared" si="144"/>
        <v/>
      </c>
      <c r="AF200" s="2" t="str">
        <f t="shared" si="145"/>
        <v/>
      </c>
      <c r="AG200" t="str">
        <f t="shared" si="146"/>
        <v/>
      </c>
      <c r="AH200" t="str">
        <f t="shared" si="147"/>
        <v/>
      </c>
      <c r="AI200" t="str">
        <f t="shared" si="112"/>
        <v/>
      </c>
      <c r="AJ200" s="28" t="str">
        <f t="shared" si="148"/>
        <v/>
      </c>
      <c r="AK200" t="str">
        <f t="shared" si="149"/>
        <v/>
      </c>
      <c r="AL200" t="str">
        <f t="shared" si="150"/>
        <v/>
      </c>
      <c r="AM200" t="str">
        <f t="shared" si="113"/>
        <v/>
      </c>
      <c r="AN200" t="str">
        <f t="shared" si="114"/>
        <v/>
      </c>
      <c r="AO200" t="str">
        <f t="shared" si="115"/>
        <v/>
      </c>
      <c r="AP200" t="str">
        <f>IF(AN200="","",IF(I200=0,IF(AO200=1,VLOOKUP(F200,Tables!A$1:C$18,2,FALSE),VLOOKUP(F200,Tables!A$1:C$18,3,FALSE)),IF(I200=1, IF(AO200=1,VLOOKUP(F200,Tables!H$1:J$95,2,FALSE),VLOOKUP(F200,Tables!H$1:J$95,3,FALSE)),IF(AO200=1,VLOOKUP(F200,Tables!Q$1:S$137,2,FALSE),VLOOKUP(F200,Tables!Q$1:S$137,3,FALSE)))))</f>
        <v/>
      </c>
      <c r="AQ200" t="str">
        <f t="shared" si="151"/>
        <v/>
      </c>
      <c r="AR200" t="str">
        <f t="shared" si="116"/>
        <v/>
      </c>
      <c r="AS200" t="str">
        <f t="shared" si="117"/>
        <v/>
      </c>
      <c r="AT200" t="str">
        <f t="shared" si="158"/>
        <v/>
      </c>
      <c r="AU200" t="str">
        <f t="shared" si="118"/>
        <v/>
      </c>
      <c r="AV200" t="str">
        <f t="shared" si="119"/>
        <v/>
      </c>
      <c r="AW200" t="str">
        <f t="shared" si="152"/>
        <v/>
      </c>
      <c r="AX200" t="str">
        <f t="shared" si="153"/>
        <v/>
      </c>
      <c r="AY200" t="str">
        <f t="shared" si="154"/>
        <v/>
      </c>
      <c r="BA200" t="str">
        <f t="shared" si="120"/>
        <v/>
      </c>
      <c r="BB200" t="str">
        <f t="shared" si="121"/>
        <v/>
      </c>
      <c r="BC200" t="str">
        <f t="shared" si="122"/>
        <v/>
      </c>
      <c r="BD200" t="str">
        <f t="shared" si="157"/>
        <v/>
      </c>
      <c r="BE200" t="str">
        <f t="shared" si="155"/>
        <v/>
      </c>
      <c r="BF200" t="str">
        <f t="shared" si="156"/>
        <v/>
      </c>
    </row>
    <row r="201" spans="1:58" ht="15.75" x14ac:dyDescent="0.3">
      <c r="A201" t="str">
        <f t="shared" si="123"/>
        <v/>
      </c>
      <c r="B201" t="str">
        <f t="shared" si="124"/>
        <v/>
      </c>
      <c r="C201" t="str">
        <f t="shared" si="125"/>
        <v/>
      </c>
      <c r="D201" t="str">
        <f t="shared" si="126"/>
        <v/>
      </c>
      <c r="E201" t="str">
        <f t="shared" si="127"/>
        <v/>
      </c>
      <c r="F201" t="str">
        <f t="shared" si="128"/>
        <v/>
      </c>
      <c r="G201" t="str">
        <f t="shared" si="129"/>
        <v/>
      </c>
      <c r="H201" t="str">
        <f t="shared" si="108"/>
        <v/>
      </c>
      <c r="I201" t="str">
        <f t="shared" si="109"/>
        <v/>
      </c>
      <c r="J201" t="str">
        <f t="shared" si="110"/>
        <v/>
      </c>
      <c r="K201" t="str">
        <f>IF(A201="","",IF(OR(I201=1,I201="S"),IF(VLOOKUP(J201,Tables!E$1:F$50,2,FALSE)=1,IF(MOD(BE201,2)=1,1,2),IF(MOD(BE201,2)=1,2,1)),IF(MOD(BE201,2)=1,1,2)))</f>
        <v/>
      </c>
      <c r="L201" t="str">
        <f t="shared" si="159"/>
        <v/>
      </c>
      <c r="M201" s="1" t="str">
        <f t="shared" si="111"/>
        <v/>
      </c>
      <c r="N201" s="39"/>
      <c r="O201" s="39"/>
      <c r="P201" s="39"/>
      <c r="Q201" s="4" t="str">
        <f t="shared" si="130"/>
        <v/>
      </c>
      <c r="R201" s="4" t="str">
        <f t="shared" si="131"/>
        <v/>
      </c>
      <c r="S201" s="4" t="str">
        <f t="shared" si="132"/>
        <v/>
      </c>
      <c r="T201" s="4" t="str">
        <f t="shared" si="133"/>
        <v/>
      </c>
      <c r="U201" s="4" t="str">
        <f t="shared" si="134"/>
        <v/>
      </c>
      <c r="V201" s="4" t="str">
        <f t="shared" si="135"/>
        <v/>
      </c>
      <c r="W201" t="str">
        <f t="shared" si="136"/>
        <v/>
      </c>
      <c r="X201" t="str">
        <f t="shared" si="137"/>
        <v/>
      </c>
      <c r="Y201" t="str">
        <f t="shared" si="138"/>
        <v/>
      </c>
      <c r="Z201" t="str">
        <f t="shared" si="139"/>
        <v/>
      </c>
      <c r="AA201" s="4" t="str">
        <f t="shared" si="140"/>
        <v/>
      </c>
      <c r="AB201" s="4" t="str">
        <f t="shared" si="141"/>
        <v/>
      </c>
      <c r="AC201" s="5" t="str">
        <f t="shared" si="142"/>
        <v/>
      </c>
      <c r="AD201" t="str">
        <f t="shared" si="143"/>
        <v/>
      </c>
      <c r="AE201" t="str">
        <f t="shared" si="144"/>
        <v/>
      </c>
      <c r="AF201" s="2" t="str">
        <f t="shared" si="145"/>
        <v/>
      </c>
      <c r="AG201" t="str">
        <f t="shared" si="146"/>
        <v/>
      </c>
      <c r="AH201" t="str">
        <f t="shared" si="147"/>
        <v/>
      </c>
      <c r="AI201" t="str">
        <f t="shared" si="112"/>
        <v/>
      </c>
      <c r="AJ201" s="28" t="str">
        <f t="shared" si="148"/>
        <v/>
      </c>
      <c r="AK201" t="str">
        <f t="shared" si="149"/>
        <v/>
      </c>
      <c r="AL201" t="str">
        <f t="shared" si="150"/>
        <v/>
      </c>
      <c r="AM201" t="str">
        <f t="shared" si="113"/>
        <v/>
      </c>
      <c r="AN201" t="str">
        <f t="shared" si="114"/>
        <v/>
      </c>
      <c r="AO201" t="str">
        <f t="shared" si="115"/>
        <v/>
      </c>
      <c r="AP201" t="str">
        <f>IF(AN201="","",IF(I201=0,IF(AO201=1,VLOOKUP(F201,Tables!A$1:C$18,2,FALSE),VLOOKUP(F201,Tables!A$1:C$18,3,FALSE)),IF(I201=1, IF(AO201=1,VLOOKUP(F201,Tables!H$1:J$95,2,FALSE),VLOOKUP(F201,Tables!H$1:J$95,3,FALSE)),IF(AO201=1,VLOOKUP(F201,Tables!Q$1:S$137,2,FALSE),VLOOKUP(F201,Tables!Q$1:S$137,3,FALSE)))))</f>
        <v/>
      </c>
      <c r="AQ201" t="str">
        <f t="shared" si="151"/>
        <v/>
      </c>
      <c r="AR201" t="str">
        <f t="shared" si="116"/>
        <v/>
      </c>
      <c r="AS201" t="str">
        <f t="shared" si="117"/>
        <v/>
      </c>
      <c r="AT201" t="str">
        <f t="shared" si="158"/>
        <v/>
      </c>
      <c r="AU201" t="str">
        <f t="shared" si="118"/>
        <v/>
      </c>
      <c r="AV201" t="str">
        <f t="shared" si="119"/>
        <v/>
      </c>
      <c r="AW201" t="str">
        <f t="shared" si="152"/>
        <v/>
      </c>
      <c r="AX201" t="str">
        <f t="shared" si="153"/>
        <v/>
      </c>
      <c r="AY201" t="str">
        <f t="shared" si="154"/>
        <v/>
      </c>
      <c r="BA201" t="str">
        <f t="shared" si="120"/>
        <v/>
      </c>
      <c r="BB201" t="str">
        <f t="shared" si="121"/>
        <v/>
      </c>
      <c r="BC201" t="str">
        <f t="shared" si="122"/>
        <v/>
      </c>
      <c r="BD201" t="str">
        <f t="shared" si="157"/>
        <v/>
      </c>
      <c r="BE201" t="str">
        <f t="shared" si="155"/>
        <v/>
      </c>
      <c r="BF201" t="str">
        <f t="shared" si="156"/>
        <v/>
      </c>
    </row>
    <row r="202" spans="1:58" ht="15.75" x14ac:dyDescent="0.3">
      <c r="A202" t="str">
        <f t="shared" si="123"/>
        <v/>
      </c>
      <c r="B202" t="str">
        <f t="shared" si="124"/>
        <v/>
      </c>
      <c r="C202" t="str">
        <f t="shared" si="125"/>
        <v/>
      </c>
      <c r="D202" t="str">
        <f t="shared" si="126"/>
        <v/>
      </c>
      <c r="E202" t="str">
        <f t="shared" si="127"/>
        <v/>
      </c>
      <c r="F202" t="str">
        <f t="shared" si="128"/>
        <v/>
      </c>
      <c r="G202" t="str">
        <f t="shared" si="129"/>
        <v/>
      </c>
      <c r="H202" t="str">
        <f t="shared" si="108"/>
        <v/>
      </c>
      <c r="I202" t="str">
        <f t="shared" si="109"/>
        <v/>
      </c>
      <c r="J202" t="str">
        <f t="shared" si="110"/>
        <v/>
      </c>
      <c r="K202" t="str">
        <f>IF(A202="","",IF(OR(I202=1,I202="S"),IF(VLOOKUP(J202,Tables!E$1:F$50,2,FALSE)=1,IF(MOD(BE202,2)=1,1,2),IF(MOD(BE202,2)=1,2,1)),IF(MOD(BE202,2)=1,1,2)))</f>
        <v/>
      </c>
      <c r="L202" t="str">
        <f t="shared" si="159"/>
        <v/>
      </c>
      <c r="M202" s="1" t="str">
        <f t="shared" si="111"/>
        <v/>
      </c>
      <c r="N202" s="39"/>
      <c r="O202" s="39"/>
      <c r="P202" s="39"/>
      <c r="Q202" s="4" t="str">
        <f t="shared" si="130"/>
        <v/>
      </c>
      <c r="R202" s="4" t="str">
        <f t="shared" si="131"/>
        <v/>
      </c>
      <c r="S202" s="4" t="str">
        <f t="shared" si="132"/>
        <v/>
      </c>
      <c r="T202" s="4" t="str">
        <f t="shared" si="133"/>
        <v/>
      </c>
      <c r="U202" s="4" t="str">
        <f t="shared" si="134"/>
        <v/>
      </c>
      <c r="V202" s="4" t="str">
        <f t="shared" si="135"/>
        <v/>
      </c>
      <c r="W202" t="str">
        <f t="shared" si="136"/>
        <v/>
      </c>
      <c r="X202" t="str">
        <f t="shared" si="137"/>
        <v/>
      </c>
      <c r="Y202" t="str">
        <f t="shared" si="138"/>
        <v/>
      </c>
      <c r="Z202" t="str">
        <f t="shared" si="139"/>
        <v/>
      </c>
      <c r="AA202" s="4" t="str">
        <f t="shared" si="140"/>
        <v/>
      </c>
      <c r="AB202" s="4" t="str">
        <f t="shared" si="141"/>
        <v/>
      </c>
      <c r="AC202" s="5" t="str">
        <f t="shared" si="142"/>
        <v/>
      </c>
      <c r="AD202" t="str">
        <f t="shared" si="143"/>
        <v/>
      </c>
      <c r="AE202" t="str">
        <f t="shared" si="144"/>
        <v/>
      </c>
      <c r="AF202" s="2" t="str">
        <f t="shared" si="145"/>
        <v/>
      </c>
      <c r="AG202" t="str">
        <f t="shared" si="146"/>
        <v/>
      </c>
      <c r="AH202" t="str">
        <f t="shared" si="147"/>
        <v/>
      </c>
      <c r="AI202" t="str">
        <f t="shared" si="112"/>
        <v/>
      </c>
      <c r="AJ202" s="28" t="str">
        <f t="shared" si="148"/>
        <v/>
      </c>
      <c r="AK202" t="str">
        <f t="shared" si="149"/>
        <v/>
      </c>
      <c r="AL202" t="str">
        <f t="shared" si="150"/>
        <v/>
      </c>
      <c r="AM202" t="str">
        <f t="shared" si="113"/>
        <v/>
      </c>
      <c r="AN202" t="str">
        <f t="shared" si="114"/>
        <v/>
      </c>
      <c r="AO202" t="str">
        <f t="shared" si="115"/>
        <v/>
      </c>
      <c r="AP202" t="str">
        <f>IF(AN202="","",IF(I202=0,IF(AO202=1,VLOOKUP(F202,Tables!A$1:C$18,2,FALSE),VLOOKUP(F202,Tables!A$1:C$18,3,FALSE)),IF(I202=1, IF(AO202=1,VLOOKUP(F202,Tables!H$1:J$95,2,FALSE),VLOOKUP(F202,Tables!H$1:J$95,3,FALSE)),IF(AO202=1,VLOOKUP(F202,Tables!Q$1:S$137,2,FALSE),VLOOKUP(F202,Tables!Q$1:S$137,3,FALSE)))))</f>
        <v/>
      </c>
      <c r="AQ202" t="str">
        <f t="shared" si="151"/>
        <v/>
      </c>
      <c r="AR202" t="str">
        <f t="shared" si="116"/>
        <v/>
      </c>
      <c r="AS202" t="str">
        <f t="shared" si="117"/>
        <v/>
      </c>
      <c r="AT202" t="str">
        <f t="shared" si="158"/>
        <v/>
      </c>
      <c r="AU202" t="str">
        <f t="shared" si="118"/>
        <v/>
      </c>
      <c r="AV202" t="str">
        <f t="shared" si="119"/>
        <v/>
      </c>
      <c r="AW202" t="str">
        <f t="shared" si="152"/>
        <v/>
      </c>
      <c r="AX202" t="str">
        <f t="shared" si="153"/>
        <v/>
      </c>
      <c r="AY202" t="str">
        <f t="shared" si="154"/>
        <v/>
      </c>
      <c r="BA202" t="str">
        <f t="shared" si="120"/>
        <v/>
      </c>
      <c r="BB202" t="str">
        <f t="shared" si="121"/>
        <v/>
      </c>
      <c r="BC202" t="str">
        <f t="shared" si="122"/>
        <v/>
      </c>
      <c r="BD202" t="str">
        <f t="shared" si="157"/>
        <v/>
      </c>
      <c r="BE202" t="str">
        <f t="shared" si="155"/>
        <v/>
      </c>
      <c r="BF202" t="str">
        <f t="shared" si="156"/>
        <v/>
      </c>
    </row>
    <row r="203" spans="1:58" ht="15.75" x14ac:dyDescent="0.3">
      <c r="A203" t="str">
        <f t="shared" si="123"/>
        <v/>
      </c>
      <c r="B203" t="str">
        <f t="shared" si="124"/>
        <v/>
      </c>
      <c r="C203" t="str">
        <f t="shared" si="125"/>
        <v/>
      </c>
      <c r="D203" t="str">
        <f t="shared" si="126"/>
        <v/>
      </c>
      <c r="E203" t="str">
        <f t="shared" si="127"/>
        <v/>
      </c>
      <c r="F203" t="str">
        <f t="shared" si="128"/>
        <v/>
      </c>
      <c r="G203" t="str">
        <f t="shared" si="129"/>
        <v/>
      </c>
      <c r="H203" t="str">
        <f t="shared" si="108"/>
        <v/>
      </c>
      <c r="I203" t="str">
        <f t="shared" si="109"/>
        <v/>
      </c>
      <c r="J203" t="str">
        <f t="shared" si="110"/>
        <v/>
      </c>
      <c r="K203" t="str">
        <f>IF(A203="","",IF(OR(I203=1,I203="S"),IF(VLOOKUP(J203,Tables!E$1:F$50,2,FALSE)=1,IF(MOD(BE203,2)=1,1,2),IF(MOD(BE203,2)=1,2,1)),IF(MOD(BE203,2)=1,1,2)))</f>
        <v/>
      </c>
      <c r="L203" t="str">
        <f t="shared" si="159"/>
        <v/>
      </c>
      <c r="M203" s="1" t="str">
        <f t="shared" si="111"/>
        <v/>
      </c>
      <c r="N203" s="39"/>
      <c r="O203" s="39"/>
      <c r="P203" s="39"/>
      <c r="Q203" s="4" t="str">
        <f t="shared" si="130"/>
        <v/>
      </c>
      <c r="R203" s="4" t="str">
        <f t="shared" si="131"/>
        <v/>
      </c>
      <c r="S203" s="4" t="str">
        <f t="shared" si="132"/>
        <v/>
      </c>
      <c r="T203" s="4" t="str">
        <f t="shared" si="133"/>
        <v/>
      </c>
      <c r="U203" s="4" t="str">
        <f t="shared" si="134"/>
        <v/>
      </c>
      <c r="V203" s="4" t="str">
        <f t="shared" si="135"/>
        <v/>
      </c>
      <c r="W203" t="str">
        <f t="shared" si="136"/>
        <v/>
      </c>
      <c r="X203" t="str">
        <f t="shared" si="137"/>
        <v/>
      </c>
      <c r="Y203" t="str">
        <f t="shared" si="138"/>
        <v/>
      </c>
      <c r="Z203" t="str">
        <f t="shared" si="139"/>
        <v/>
      </c>
      <c r="AA203" s="4" t="str">
        <f t="shared" si="140"/>
        <v/>
      </c>
      <c r="AB203" s="4" t="str">
        <f t="shared" si="141"/>
        <v/>
      </c>
      <c r="AC203" s="5" t="str">
        <f t="shared" si="142"/>
        <v/>
      </c>
      <c r="AD203" t="str">
        <f t="shared" si="143"/>
        <v/>
      </c>
      <c r="AE203" t="str">
        <f t="shared" si="144"/>
        <v/>
      </c>
      <c r="AF203" s="2" t="str">
        <f t="shared" si="145"/>
        <v/>
      </c>
      <c r="AG203" t="str">
        <f t="shared" si="146"/>
        <v/>
      </c>
      <c r="AH203" t="str">
        <f t="shared" si="147"/>
        <v/>
      </c>
      <c r="AI203" t="str">
        <f t="shared" si="112"/>
        <v/>
      </c>
      <c r="AJ203" s="28" t="str">
        <f t="shared" si="148"/>
        <v/>
      </c>
      <c r="AK203" t="str">
        <f t="shared" si="149"/>
        <v/>
      </c>
      <c r="AL203" t="str">
        <f t="shared" si="150"/>
        <v/>
      </c>
      <c r="AM203" t="str">
        <f t="shared" si="113"/>
        <v/>
      </c>
      <c r="AN203" t="str">
        <f t="shared" si="114"/>
        <v/>
      </c>
      <c r="AO203" t="str">
        <f t="shared" si="115"/>
        <v/>
      </c>
      <c r="AP203" t="str">
        <f>IF(AN203="","",IF(I203=0,IF(AO203=1,VLOOKUP(F203,Tables!A$1:C$18,2,FALSE),VLOOKUP(F203,Tables!A$1:C$18,3,FALSE)),IF(I203=1, IF(AO203=1,VLOOKUP(F203,Tables!H$1:J$95,2,FALSE),VLOOKUP(F203,Tables!H$1:J$95,3,FALSE)),IF(AO203=1,VLOOKUP(F203,Tables!Q$1:S$137,2,FALSE),VLOOKUP(F203,Tables!Q$1:S$137,3,FALSE)))))</f>
        <v/>
      </c>
      <c r="AQ203" t="str">
        <f t="shared" si="151"/>
        <v/>
      </c>
      <c r="AR203" t="str">
        <f t="shared" si="116"/>
        <v/>
      </c>
      <c r="AS203" t="str">
        <f t="shared" si="117"/>
        <v/>
      </c>
      <c r="AT203" t="str">
        <f t="shared" si="158"/>
        <v/>
      </c>
      <c r="AU203" t="str">
        <f t="shared" si="118"/>
        <v/>
      </c>
      <c r="AV203" t="str">
        <f t="shared" si="119"/>
        <v/>
      </c>
      <c r="AW203" t="str">
        <f t="shared" si="152"/>
        <v/>
      </c>
      <c r="AX203" t="str">
        <f t="shared" si="153"/>
        <v/>
      </c>
      <c r="AY203" t="str">
        <f t="shared" si="154"/>
        <v/>
      </c>
      <c r="BA203" t="str">
        <f t="shared" si="120"/>
        <v/>
      </c>
      <c r="BB203" t="str">
        <f t="shared" si="121"/>
        <v/>
      </c>
      <c r="BC203" t="str">
        <f t="shared" si="122"/>
        <v/>
      </c>
      <c r="BD203" t="str">
        <f t="shared" si="157"/>
        <v/>
      </c>
      <c r="BE203" t="str">
        <f t="shared" si="155"/>
        <v/>
      </c>
      <c r="BF203" t="str">
        <f t="shared" si="156"/>
        <v/>
      </c>
    </row>
    <row r="204" spans="1:58" ht="15.75" x14ac:dyDescent="0.3">
      <c r="A204" t="str">
        <f t="shared" si="123"/>
        <v/>
      </c>
      <c r="B204" t="str">
        <f t="shared" si="124"/>
        <v/>
      </c>
      <c r="C204" t="str">
        <f t="shared" si="125"/>
        <v/>
      </c>
      <c r="D204" t="str">
        <f t="shared" si="126"/>
        <v/>
      </c>
      <c r="E204" t="str">
        <f t="shared" si="127"/>
        <v/>
      </c>
      <c r="F204" t="str">
        <f t="shared" si="128"/>
        <v/>
      </c>
      <c r="G204" t="str">
        <f t="shared" si="129"/>
        <v/>
      </c>
      <c r="H204" t="str">
        <f t="shared" si="108"/>
        <v/>
      </c>
      <c r="I204" t="str">
        <f t="shared" si="109"/>
        <v/>
      </c>
      <c r="J204" t="str">
        <f t="shared" si="110"/>
        <v/>
      </c>
      <c r="K204" t="str">
        <f>IF(A204="","",IF(OR(I204=1,I204="S"),IF(VLOOKUP(J204,Tables!E$1:F$50,2,FALSE)=1,IF(MOD(BE204,2)=1,1,2),IF(MOD(BE204,2)=1,2,1)),IF(MOD(BE204,2)=1,1,2)))</f>
        <v/>
      </c>
      <c r="L204" t="str">
        <f t="shared" si="159"/>
        <v/>
      </c>
      <c r="M204" s="1" t="str">
        <f t="shared" si="111"/>
        <v/>
      </c>
      <c r="N204" s="39"/>
      <c r="O204" s="39"/>
      <c r="P204" s="39"/>
      <c r="Q204" s="4" t="str">
        <f t="shared" si="130"/>
        <v/>
      </c>
      <c r="R204" s="4" t="str">
        <f t="shared" si="131"/>
        <v/>
      </c>
      <c r="S204" s="4" t="str">
        <f t="shared" si="132"/>
        <v/>
      </c>
      <c r="T204" s="4" t="str">
        <f t="shared" si="133"/>
        <v/>
      </c>
      <c r="U204" s="4" t="str">
        <f t="shared" si="134"/>
        <v/>
      </c>
      <c r="V204" s="4" t="str">
        <f t="shared" si="135"/>
        <v/>
      </c>
      <c r="W204" t="str">
        <f t="shared" si="136"/>
        <v/>
      </c>
      <c r="X204" t="str">
        <f t="shared" si="137"/>
        <v/>
      </c>
      <c r="Y204" t="str">
        <f t="shared" si="138"/>
        <v/>
      </c>
      <c r="Z204" t="str">
        <f t="shared" si="139"/>
        <v/>
      </c>
      <c r="AA204" s="4" t="str">
        <f t="shared" si="140"/>
        <v/>
      </c>
      <c r="AB204" s="4" t="str">
        <f t="shared" si="141"/>
        <v/>
      </c>
      <c r="AC204" s="5" t="str">
        <f t="shared" si="142"/>
        <v/>
      </c>
      <c r="AD204" t="str">
        <f t="shared" si="143"/>
        <v/>
      </c>
      <c r="AE204" t="str">
        <f t="shared" si="144"/>
        <v/>
      </c>
      <c r="AF204" s="2" t="str">
        <f t="shared" si="145"/>
        <v/>
      </c>
      <c r="AG204" t="str">
        <f t="shared" si="146"/>
        <v/>
      </c>
      <c r="AH204" t="str">
        <f t="shared" si="147"/>
        <v/>
      </c>
      <c r="AI204" t="str">
        <f t="shared" si="112"/>
        <v/>
      </c>
      <c r="AJ204" s="28" t="str">
        <f t="shared" si="148"/>
        <v/>
      </c>
      <c r="AK204" t="str">
        <f t="shared" si="149"/>
        <v/>
      </c>
      <c r="AL204" t="str">
        <f t="shared" si="150"/>
        <v/>
      </c>
      <c r="AM204" t="str">
        <f t="shared" si="113"/>
        <v/>
      </c>
      <c r="AN204" t="str">
        <f t="shared" si="114"/>
        <v/>
      </c>
      <c r="AO204" t="str">
        <f t="shared" si="115"/>
        <v/>
      </c>
      <c r="AP204" t="str">
        <f>IF(AN204="","",IF(I204=0,IF(AO204=1,VLOOKUP(F204,Tables!A$1:C$18,2,FALSE),VLOOKUP(F204,Tables!A$1:C$18,3,FALSE)),IF(I204=1, IF(AO204=1,VLOOKUP(F204,Tables!H$1:J$95,2,FALSE),VLOOKUP(F204,Tables!H$1:J$95,3,FALSE)),IF(AO204=1,VLOOKUP(F204,Tables!Q$1:S$137,2,FALSE),VLOOKUP(F204,Tables!Q$1:S$137,3,FALSE)))))</f>
        <v/>
      </c>
      <c r="AQ204" t="str">
        <f t="shared" si="151"/>
        <v/>
      </c>
      <c r="AR204" t="str">
        <f t="shared" si="116"/>
        <v/>
      </c>
      <c r="AS204" t="str">
        <f t="shared" si="117"/>
        <v/>
      </c>
      <c r="AT204" t="str">
        <f t="shared" si="158"/>
        <v/>
      </c>
      <c r="AU204" t="str">
        <f t="shared" si="118"/>
        <v/>
      </c>
      <c r="AV204" t="str">
        <f t="shared" si="119"/>
        <v/>
      </c>
      <c r="AW204" t="str">
        <f t="shared" si="152"/>
        <v/>
      </c>
      <c r="AX204" t="str">
        <f t="shared" si="153"/>
        <v/>
      </c>
      <c r="AY204" t="str">
        <f t="shared" si="154"/>
        <v/>
      </c>
      <c r="BA204" t="str">
        <f t="shared" si="120"/>
        <v/>
      </c>
      <c r="BB204" t="str">
        <f t="shared" si="121"/>
        <v/>
      </c>
      <c r="BC204" t="str">
        <f t="shared" si="122"/>
        <v/>
      </c>
      <c r="BD204" t="str">
        <f t="shared" si="157"/>
        <v/>
      </c>
      <c r="BE204" t="str">
        <f t="shared" si="155"/>
        <v/>
      </c>
      <c r="BF204" t="str">
        <f t="shared" si="156"/>
        <v/>
      </c>
    </row>
    <row r="205" spans="1:58" ht="15.75" x14ac:dyDescent="0.3">
      <c r="A205" t="str">
        <f t="shared" si="123"/>
        <v/>
      </c>
      <c r="B205" t="str">
        <f t="shared" si="124"/>
        <v/>
      </c>
      <c r="C205" t="str">
        <f t="shared" si="125"/>
        <v/>
      </c>
      <c r="D205" t="str">
        <f t="shared" si="126"/>
        <v/>
      </c>
      <c r="E205" t="str">
        <f t="shared" si="127"/>
        <v/>
      </c>
      <c r="F205" t="str">
        <f t="shared" si="128"/>
        <v/>
      </c>
      <c r="G205" t="str">
        <f t="shared" si="129"/>
        <v/>
      </c>
      <c r="H205" t="str">
        <f t="shared" si="108"/>
        <v/>
      </c>
      <c r="I205" t="str">
        <f t="shared" si="109"/>
        <v/>
      </c>
      <c r="J205" t="str">
        <f t="shared" si="110"/>
        <v/>
      </c>
      <c r="K205" t="str">
        <f>IF(A205="","",IF(OR(I205=1,I205="S"),IF(VLOOKUP(J205,Tables!E$1:F$50,2,FALSE)=1,IF(MOD(BE205,2)=1,1,2),IF(MOD(BE205,2)=1,2,1)),IF(MOD(BE205,2)=1,1,2)))</f>
        <v/>
      </c>
      <c r="L205" t="str">
        <f t="shared" si="159"/>
        <v/>
      </c>
      <c r="M205" s="1" t="str">
        <f t="shared" si="111"/>
        <v/>
      </c>
      <c r="N205" s="39"/>
      <c r="O205" s="39"/>
      <c r="P205" s="39"/>
      <c r="Q205" s="4" t="str">
        <f t="shared" si="130"/>
        <v/>
      </c>
      <c r="R205" s="4" t="str">
        <f t="shared" si="131"/>
        <v/>
      </c>
      <c r="S205" s="4" t="str">
        <f t="shared" si="132"/>
        <v/>
      </c>
      <c r="T205" s="4" t="str">
        <f t="shared" si="133"/>
        <v/>
      </c>
      <c r="U205" s="4" t="str">
        <f t="shared" si="134"/>
        <v/>
      </c>
      <c r="V205" s="4" t="str">
        <f t="shared" si="135"/>
        <v/>
      </c>
      <c r="W205" t="str">
        <f t="shared" si="136"/>
        <v/>
      </c>
      <c r="X205" t="str">
        <f t="shared" si="137"/>
        <v/>
      </c>
      <c r="Y205" t="str">
        <f t="shared" si="138"/>
        <v/>
      </c>
      <c r="Z205" t="str">
        <f t="shared" si="139"/>
        <v/>
      </c>
      <c r="AA205" s="4" t="str">
        <f t="shared" si="140"/>
        <v/>
      </c>
      <c r="AB205" s="4" t="str">
        <f t="shared" si="141"/>
        <v/>
      </c>
      <c r="AC205" s="5" t="str">
        <f t="shared" si="142"/>
        <v/>
      </c>
      <c r="AD205" t="str">
        <f t="shared" si="143"/>
        <v/>
      </c>
      <c r="AE205" t="str">
        <f t="shared" si="144"/>
        <v/>
      </c>
      <c r="AF205" s="2" t="str">
        <f t="shared" si="145"/>
        <v/>
      </c>
      <c r="AG205" t="str">
        <f t="shared" si="146"/>
        <v/>
      </c>
      <c r="AH205" t="str">
        <f t="shared" si="147"/>
        <v/>
      </c>
      <c r="AI205" t="str">
        <f t="shared" si="112"/>
        <v/>
      </c>
      <c r="AJ205" s="28" t="str">
        <f t="shared" si="148"/>
        <v/>
      </c>
      <c r="AK205" t="str">
        <f t="shared" si="149"/>
        <v/>
      </c>
      <c r="AL205" t="str">
        <f t="shared" si="150"/>
        <v/>
      </c>
      <c r="AM205" t="str">
        <f t="shared" si="113"/>
        <v/>
      </c>
      <c r="AN205" t="str">
        <f t="shared" si="114"/>
        <v/>
      </c>
      <c r="AO205" t="str">
        <f t="shared" si="115"/>
        <v/>
      </c>
      <c r="AP205" t="str">
        <f>IF(AN205="","",IF(I205=0,IF(AO205=1,VLOOKUP(F205,Tables!A$1:C$18,2,FALSE),VLOOKUP(F205,Tables!A$1:C$18,3,FALSE)),IF(I205=1, IF(AO205=1,VLOOKUP(F205,Tables!H$1:J$95,2,FALSE),VLOOKUP(F205,Tables!H$1:J$95,3,FALSE)),IF(AO205=1,VLOOKUP(F205,Tables!Q$1:S$137,2,FALSE),VLOOKUP(F205,Tables!Q$1:S$137,3,FALSE)))))</f>
        <v/>
      </c>
      <c r="AQ205" t="str">
        <f t="shared" si="151"/>
        <v/>
      </c>
      <c r="AR205" t="str">
        <f t="shared" si="116"/>
        <v/>
      </c>
      <c r="AS205" t="str">
        <f t="shared" si="117"/>
        <v/>
      </c>
      <c r="AT205" t="str">
        <f t="shared" si="158"/>
        <v/>
      </c>
      <c r="AU205" t="str">
        <f t="shared" si="118"/>
        <v/>
      </c>
      <c r="AV205" t="str">
        <f t="shared" si="119"/>
        <v/>
      </c>
      <c r="AW205" t="str">
        <f t="shared" si="152"/>
        <v/>
      </c>
      <c r="AX205" t="str">
        <f t="shared" si="153"/>
        <v/>
      </c>
      <c r="AY205" t="str">
        <f t="shared" si="154"/>
        <v/>
      </c>
      <c r="BA205" t="str">
        <f t="shared" si="120"/>
        <v/>
      </c>
      <c r="BB205" t="str">
        <f t="shared" si="121"/>
        <v/>
      </c>
      <c r="BC205" t="str">
        <f t="shared" si="122"/>
        <v/>
      </c>
      <c r="BD205" t="str">
        <f t="shared" si="157"/>
        <v/>
      </c>
      <c r="BE205" t="str">
        <f t="shared" si="155"/>
        <v/>
      </c>
      <c r="BF205" t="str">
        <f t="shared" si="156"/>
        <v/>
      </c>
    </row>
    <row r="206" spans="1:58" ht="15.75" x14ac:dyDescent="0.3">
      <c r="A206" t="str">
        <f t="shared" si="123"/>
        <v/>
      </c>
      <c r="B206" t="str">
        <f t="shared" si="124"/>
        <v/>
      </c>
      <c r="C206" t="str">
        <f t="shared" si="125"/>
        <v/>
      </c>
      <c r="D206" t="str">
        <f t="shared" si="126"/>
        <v/>
      </c>
      <c r="E206" t="str">
        <f t="shared" si="127"/>
        <v/>
      </c>
      <c r="F206" t="str">
        <f t="shared" si="128"/>
        <v/>
      </c>
      <c r="G206" t="str">
        <f t="shared" si="129"/>
        <v/>
      </c>
      <c r="H206" t="str">
        <f t="shared" si="108"/>
        <v/>
      </c>
      <c r="I206" t="str">
        <f t="shared" si="109"/>
        <v/>
      </c>
      <c r="J206" t="str">
        <f t="shared" si="110"/>
        <v/>
      </c>
      <c r="K206" t="str">
        <f>IF(A206="","",IF(OR(I206=1,I206="S"),IF(VLOOKUP(J206,Tables!E$1:F$50,2,FALSE)=1,IF(MOD(BE206,2)=1,1,2),IF(MOD(BE206,2)=1,2,1)),IF(MOD(BE206,2)=1,1,2)))</f>
        <v/>
      </c>
      <c r="L206" t="str">
        <f t="shared" si="159"/>
        <v/>
      </c>
      <c r="M206" s="1" t="str">
        <f t="shared" si="111"/>
        <v/>
      </c>
      <c r="N206" s="39"/>
      <c r="O206" s="39"/>
      <c r="P206" s="39"/>
      <c r="Q206" s="4" t="str">
        <f t="shared" si="130"/>
        <v/>
      </c>
      <c r="R206" s="4" t="str">
        <f t="shared" si="131"/>
        <v/>
      </c>
      <c r="S206" s="4" t="str">
        <f t="shared" si="132"/>
        <v/>
      </c>
      <c r="T206" s="4" t="str">
        <f t="shared" si="133"/>
        <v/>
      </c>
      <c r="U206" s="4" t="str">
        <f t="shared" si="134"/>
        <v/>
      </c>
      <c r="V206" s="4" t="str">
        <f t="shared" si="135"/>
        <v/>
      </c>
      <c r="W206" t="str">
        <f t="shared" si="136"/>
        <v/>
      </c>
      <c r="X206" t="str">
        <f t="shared" si="137"/>
        <v/>
      </c>
      <c r="Y206" t="str">
        <f t="shared" si="138"/>
        <v/>
      </c>
      <c r="Z206" t="str">
        <f t="shared" si="139"/>
        <v/>
      </c>
      <c r="AA206" s="4" t="str">
        <f t="shared" si="140"/>
        <v/>
      </c>
      <c r="AB206" s="4" t="str">
        <f t="shared" si="141"/>
        <v/>
      </c>
      <c r="AC206" s="5" t="str">
        <f t="shared" si="142"/>
        <v/>
      </c>
      <c r="AD206" t="str">
        <f t="shared" si="143"/>
        <v/>
      </c>
      <c r="AE206" t="str">
        <f t="shared" si="144"/>
        <v/>
      </c>
      <c r="AF206" s="2" t="str">
        <f t="shared" si="145"/>
        <v/>
      </c>
      <c r="AG206" t="str">
        <f t="shared" si="146"/>
        <v/>
      </c>
      <c r="AH206" t="str">
        <f t="shared" si="147"/>
        <v/>
      </c>
      <c r="AI206" t="str">
        <f t="shared" si="112"/>
        <v/>
      </c>
      <c r="AJ206" s="28" t="str">
        <f t="shared" si="148"/>
        <v/>
      </c>
      <c r="AK206" t="str">
        <f t="shared" si="149"/>
        <v/>
      </c>
      <c r="AL206" t="str">
        <f t="shared" si="150"/>
        <v/>
      </c>
      <c r="AM206" t="str">
        <f t="shared" si="113"/>
        <v/>
      </c>
      <c r="AN206" t="str">
        <f t="shared" si="114"/>
        <v/>
      </c>
      <c r="AO206" t="str">
        <f t="shared" si="115"/>
        <v/>
      </c>
      <c r="AP206" t="str">
        <f>IF(AN206="","",IF(I206=0,IF(AO206=1,VLOOKUP(F206,Tables!A$1:C$18,2,FALSE),VLOOKUP(F206,Tables!A$1:C$18,3,FALSE)),IF(I206=1, IF(AO206=1,VLOOKUP(F206,Tables!H$1:J$95,2,FALSE),VLOOKUP(F206,Tables!H$1:J$95,3,FALSE)),IF(AO206=1,VLOOKUP(F206,Tables!Q$1:S$137,2,FALSE),VLOOKUP(F206,Tables!Q$1:S$137,3,FALSE)))))</f>
        <v/>
      </c>
      <c r="AQ206" t="str">
        <f t="shared" si="151"/>
        <v/>
      </c>
      <c r="AR206" t="str">
        <f t="shared" si="116"/>
        <v/>
      </c>
      <c r="AS206" t="str">
        <f t="shared" si="117"/>
        <v/>
      </c>
      <c r="AT206" t="str">
        <f t="shared" si="158"/>
        <v/>
      </c>
      <c r="AU206" t="str">
        <f t="shared" si="118"/>
        <v/>
      </c>
      <c r="AV206" t="str">
        <f t="shared" si="119"/>
        <v/>
      </c>
      <c r="AW206" t="str">
        <f t="shared" si="152"/>
        <v/>
      </c>
      <c r="AX206" t="str">
        <f t="shared" si="153"/>
        <v/>
      </c>
      <c r="AY206" t="str">
        <f t="shared" si="154"/>
        <v/>
      </c>
      <c r="BA206" t="str">
        <f t="shared" si="120"/>
        <v/>
      </c>
      <c r="BB206" t="str">
        <f t="shared" si="121"/>
        <v/>
      </c>
      <c r="BC206" t="str">
        <f t="shared" si="122"/>
        <v/>
      </c>
      <c r="BD206" t="str">
        <f t="shared" si="157"/>
        <v/>
      </c>
      <c r="BE206" t="str">
        <f t="shared" si="155"/>
        <v/>
      </c>
      <c r="BF206" t="str">
        <f t="shared" si="156"/>
        <v/>
      </c>
    </row>
    <row r="207" spans="1:58" ht="15.75" x14ac:dyDescent="0.3">
      <c r="A207" t="str">
        <f t="shared" si="123"/>
        <v/>
      </c>
      <c r="B207" t="str">
        <f t="shared" si="124"/>
        <v/>
      </c>
      <c r="C207" t="str">
        <f t="shared" si="125"/>
        <v/>
      </c>
      <c r="D207" t="str">
        <f t="shared" si="126"/>
        <v/>
      </c>
      <c r="E207" t="str">
        <f t="shared" si="127"/>
        <v/>
      </c>
      <c r="F207" t="str">
        <f t="shared" si="128"/>
        <v/>
      </c>
      <c r="G207" t="str">
        <f t="shared" si="129"/>
        <v/>
      </c>
      <c r="H207" t="str">
        <f t="shared" si="108"/>
        <v/>
      </c>
      <c r="I207" t="str">
        <f t="shared" si="109"/>
        <v/>
      </c>
      <c r="J207" t="str">
        <f t="shared" si="110"/>
        <v/>
      </c>
      <c r="K207" t="str">
        <f>IF(A207="","",IF(OR(I207=1,I207="S"),IF(VLOOKUP(J207,Tables!E$1:F$50,2,FALSE)=1,IF(MOD(BE207,2)=1,1,2),IF(MOD(BE207,2)=1,2,1)),IF(MOD(BE207,2)=1,1,2)))</f>
        <v/>
      </c>
      <c r="L207" t="str">
        <f t="shared" si="159"/>
        <v/>
      </c>
      <c r="M207" s="1" t="str">
        <f t="shared" si="111"/>
        <v/>
      </c>
      <c r="N207" s="39"/>
      <c r="O207" s="39"/>
      <c r="P207" s="39"/>
      <c r="Q207" s="4" t="str">
        <f t="shared" si="130"/>
        <v/>
      </c>
      <c r="R207" s="4" t="str">
        <f t="shared" si="131"/>
        <v/>
      </c>
      <c r="S207" s="4" t="str">
        <f t="shared" si="132"/>
        <v/>
      </c>
      <c r="T207" s="4" t="str">
        <f t="shared" si="133"/>
        <v/>
      </c>
      <c r="U207" s="4" t="str">
        <f t="shared" si="134"/>
        <v/>
      </c>
      <c r="V207" s="4" t="str">
        <f t="shared" si="135"/>
        <v/>
      </c>
      <c r="W207" t="str">
        <f t="shared" si="136"/>
        <v/>
      </c>
      <c r="X207" t="str">
        <f t="shared" si="137"/>
        <v/>
      </c>
      <c r="Y207" t="str">
        <f t="shared" si="138"/>
        <v/>
      </c>
      <c r="Z207" t="str">
        <f t="shared" si="139"/>
        <v/>
      </c>
      <c r="AA207" s="4" t="str">
        <f t="shared" si="140"/>
        <v/>
      </c>
      <c r="AB207" s="4" t="str">
        <f t="shared" si="141"/>
        <v/>
      </c>
      <c r="AC207" s="5" t="str">
        <f t="shared" si="142"/>
        <v/>
      </c>
      <c r="AD207" t="str">
        <f t="shared" si="143"/>
        <v/>
      </c>
      <c r="AE207" t="str">
        <f t="shared" si="144"/>
        <v/>
      </c>
      <c r="AF207" s="2" t="str">
        <f t="shared" si="145"/>
        <v/>
      </c>
      <c r="AG207" t="str">
        <f t="shared" si="146"/>
        <v/>
      </c>
      <c r="AH207" t="str">
        <f t="shared" si="147"/>
        <v/>
      </c>
      <c r="AI207" t="str">
        <f t="shared" si="112"/>
        <v/>
      </c>
      <c r="AJ207" s="28" t="str">
        <f t="shared" si="148"/>
        <v/>
      </c>
      <c r="AK207" t="str">
        <f t="shared" si="149"/>
        <v/>
      </c>
      <c r="AL207" t="str">
        <f t="shared" si="150"/>
        <v/>
      </c>
      <c r="AM207" t="str">
        <f t="shared" si="113"/>
        <v/>
      </c>
      <c r="AN207" t="str">
        <f t="shared" si="114"/>
        <v/>
      </c>
      <c r="AO207" t="str">
        <f t="shared" si="115"/>
        <v/>
      </c>
      <c r="AP207" t="str">
        <f>IF(AN207="","",IF(I207=0,IF(AO207=1,VLOOKUP(F207,Tables!A$1:C$18,2,FALSE),VLOOKUP(F207,Tables!A$1:C$18,3,FALSE)),IF(I207=1, IF(AO207=1,VLOOKUP(F207,Tables!H$1:J$95,2,FALSE),VLOOKUP(F207,Tables!H$1:J$95,3,FALSE)),IF(AO207=1,VLOOKUP(F207,Tables!Q$1:S$137,2,FALSE),VLOOKUP(F207,Tables!Q$1:S$137,3,FALSE)))))</f>
        <v/>
      </c>
      <c r="AQ207" t="str">
        <f t="shared" si="151"/>
        <v/>
      </c>
      <c r="AR207" t="str">
        <f t="shared" si="116"/>
        <v/>
      </c>
      <c r="AS207" t="str">
        <f t="shared" si="117"/>
        <v/>
      </c>
      <c r="AT207" t="str">
        <f t="shared" si="158"/>
        <v/>
      </c>
      <c r="AU207" t="str">
        <f t="shared" si="118"/>
        <v/>
      </c>
      <c r="AV207" t="str">
        <f t="shared" si="119"/>
        <v/>
      </c>
      <c r="AW207" t="str">
        <f t="shared" si="152"/>
        <v/>
      </c>
      <c r="AX207" t="str">
        <f t="shared" si="153"/>
        <v/>
      </c>
      <c r="AY207" t="str">
        <f t="shared" si="154"/>
        <v/>
      </c>
      <c r="BA207" t="str">
        <f t="shared" si="120"/>
        <v/>
      </c>
      <c r="BB207" t="str">
        <f t="shared" si="121"/>
        <v/>
      </c>
      <c r="BC207" t="str">
        <f t="shared" si="122"/>
        <v/>
      </c>
      <c r="BD207" t="str">
        <f t="shared" si="157"/>
        <v/>
      </c>
      <c r="BE207" t="str">
        <f t="shared" si="155"/>
        <v/>
      </c>
      <c r="BF207" t="str">
        <f t="shared" si="156"/>
        <v/>
      </c>
    </row>
    <row r="208" spans="1:58" ht="15.75" x14ac:dyDescent="0.3">
      <c r="A208" t="str">
        <f t="shared" si="123"/>
        <v/>
      </c>
      <c r="B208" t="str">
        <f t="shared" si="124"/>
        <v/>
      </c>
      <c r="C208" t="str">
        <f t="shared" si="125"/>
        <v/>
      </c>
      <c r="D208" t="str">
        <f t="shared" si="126"/>
        <v/>
      </c>
      <c r="E208" t="str">
        <f t="shared" si="127"/>
        <v/>
      </c>
      <c r="F208" t="str">
        <f t="shared" si="128"/>
        <v/>
      </c>
      <c r="G208" t="str">
        <f t="shared" si="129"/>
        <v/>
      </c>
      <c r="H208" t="str">
        <f t="shared" si="108"/>
        <v/>
      </c>
      <c r="I208" t="str">
        <f t="shared" si="109"/>
        <v/>
      </c>
      <c r="J208" t="str">
        <f t="shared" si="110"/>
        <v/>
      </c>
      <c r="K208" t="str">
        <f>IF(A208="","",IF(OR(I208=1,I208="S"),IF(VLOOKUP(J208,Tables!E$1:F$50,2,FALSE)=1,IF(MOD(BE208,2)=1,1,2),IF(MOD(BE208,2)=1,2,1)),IF(MOD(BE208,2)=1,1,2)))</f>
        <v/>
      </c>
      <c r="L208" t="str">
        <f t="shared" si="159"/>
        <v/>
      </c>
      <c r="M208" s="1" t="str">
        <f t="shared" si="111"/>
        <v/>
      </c>
      <c r="N208" s="39"/>
      <c r="O208" s="39"/>
      <c r="P208" s="39"/>
      <c r="Q208" s="4" t="str">
        <f t="shared" si="130"/>
        <v/>
      </c>
      <c r="R208" s="4" t="str">
        <f t="shared" si="131"/>
        <v/>
      </c>
      <c r="S208" s="4" t="str">
        <f t="shared" si="132"/>
        <v/>
      </c>
      <c r="T208" s="4" t="str">
        <f t="shared" si="133"/>
        <v/>
      </c>
      <c r="U208" s="4" t="str">
        <f t="shared" si="134"/>
        <v/>
      </c>
      <c r="V208" s="4" t="str">
        <f t="shared" si="135"/>
        <v/>
      </c>
      <c r="W208" t="str">
        <f t="shared" si="136"/>
        <v/>
      </c>
      <c r="X208" t="str">
        <f t="shared" si="137"/>
        <v/>
      </c>
      <c r="Y208" t="str">
        <f t="shared" si="138"/>
        <v/>
      </c>
      <c r="Z208" t="str">
        <f t="shared" si="139"/>
        <v/>
      </c>
      <c r="AA208" s="4" t="str">
        <f t="shared" si="140"/>
        <v/>
      </c>
      <c r="AB208" s="4" t="str">
        <f t="shared" si="141"/>
        <v/>
      </c>
      <c r="AC208" s="5" t="str">
        <f t="shared" si="142"/>
        <v/>
      </c>
      <c r="AD208" t="str">
        <f t="shared" si="143"/>
        <v/>
      </c>
      <c r="AE208" t="str">
        <f t="shared" si="144"/>
        <v/>
      </c>
      <c r="AF208" s="2" t="str">
        <f t="shared" si="145"/>
        <v/>
      </c>
      <c r="AG208" t="str">
        <f t="shared" si="146"/>
        <v/>
      </c>
      <c r="AH208" t="str">
        <f t="shared" si="147"/>
        <v/>
      </c>
      <c r="AI208" t="str">
        <f t="shared" si="112"/>
        <v/>
      </c>
      <c r="AJ208" s="28" t="str">
        <f t="shared" si="148"/>
        <v/>
      </c>
      <c r="AK208" t="str">
        <f t="shared" si="149"/>
        <v/>
      </c>
      <c r="AL208" t="str">
        <f t="shared" si="150"/>
        <v/>
      </c>
      <c r="AM208" t="str">
        <f t="shared" si="113"/>
        <v/>
      </c>
      <c r="AN208" t="str">
        <f t="shared" si="114"/>
        <v/>
      </c>
      <c r="AO208" t="str">
        <f t="shared" si="115"/>
        <v/>
      </c>
      <c r="AP208" t="str">
        <f>IF(AN208="","",IF(I208=0,IF(AO208=1,VLOOKUP(F208,Tables!A$1:C$18,2,FALSE),VLOOKUP(F208,Tables!A$1:C$18,3,FALSE)),IF(I208=1, IF(AO208=1,VLOOKUP(F208,Tables!H$1:J$95,2,FALSE),VLOOKUP(F208,Tables!H$1:J$95,3,FALSE)),IF(AO208=1,VLOOKUP(F208,Tables!Q$1:S$137,2,FALSE),VLOOKUP(F208,Tables!Q$1:S$137,3,FALSE)))))</f>
        <v/>
      </c>
      <c r="AQ208" t="str">
        <f t="shared" si="151"/>
        <v/>
      </c>
      <c r="AR208" t="str">
        <f t="shared" si="116"/>
        <v/>
      </c>
      <c r="AS208" t="str">
        <f t="shared" si="117"/>
        <v/>
      </c>
      <c r="AT208" t="str">
        <f t="shared" si="158"/>
        <v/>
      </c>
      <c r="AU208" t="str">
        <f t="shared" si="118"/>
        <v/>
      </c>
      <c r="AV208" t="str">
        <f t="shared" si="119"/>
        <v/>
      </c>
      <c r="AW208" t="str">
        <f t="shared" si="152"/>
        <v/>
      </c>
      <c r="AX208" t="str">
        <f t="shared" si="153"/>
        <v/>
      </c>
      <c r="AY208" t="str">
        <f t="shared" si="154"/>
        <v/>
      </c>
      <c r="BA208" t="str">
        <f t="shared" si="120"/>
        <v/>
      </c>
      <c r="BB208" t="str">
        <f t="shared" si="121"/>
        <v/>
      </c>
      <c r="BC208" t="str">
        <f t="shared" si="122"/>
        <v/>
      </c>
      <c r="BD208" t="str">
        <f t="shared" si="157"/>
        <v/>
      </c>
      <c r="BE208" t="str">
        <f t="shared" si="155"/>
        <v/>
      </c>
      <c r="BF208" t="str">
        <f t="shared" si="156"/>
        <v/>
      </c>
    </row>
    <row r="209" spans="1:58" ht="15.75" x14ac:dyDescent="0.3">
      <c r="A209" t="str">
        <f t="shared" si="123"/>
        <v/>
      </c>
      <c r="B209" t="str">
        <f t="shared" si="124"/>
        <v/>
      </c>
      <c r="C209" t="str">
        <f t="shared" si="125"/>
        <v/>
      </c>
      <c r="D209" t="str">
        <f t="shared" si="126"/>
        <v/>
      </c>
      <c r="E209" t="str">
        <f t="shared" si="127"/>
        <v/>
      </c>
      <c r="F209" t="str">
        <f t="shared" si="128"/>
        <v/>
      </c>
      <c r="G209" t="str">
        <f t="shared" si="129"/>
        <v/>
      </c>
      <c r="H209" t="str">
        <f t="shared" si="108"/>
        <v/>
      </c>
      <c r="I209" t="str">
        <f t="shared" si="109"/>
        <v/>
      </c>
      <c r="J209" t="str">
        <f t="shared" si="110"/>
        <v/>
      </c>
      <c r="K209" t="str">
        <f>IF(A209="","",IF(OR(I209=1,I209="S"),IF(VLOOKUP(J209,Tables!E$1:F$50,2,FALSE)=1,IF(MOD(BE209,2)=1,1,2),IF(MOD(BE209,2)=1,2,1)),IF(MOD(BE209,2)=1,1,2)))</f>
        <v/>
      </c>
      <c r="L209" t="str">
        <f t="shared" si="159"/>
        <v/>
      </c>
      <c r="M209" s="1" t="str">
        <f t="shared" si="111"/>
        <v/>
      </c>
      <c r="N209" s="39"/>
      <c r="O209" s="39"/>
      <c r="P209" s="39"/>
      <c r="Q209" s="4" t="str">
        <f t="shared" si="130"/>
        <v/>
      </c>
      <c r="R209" s="4" t="str">
        <f t="shared" si="131"/>
        <v/>
      </c>
      <c r="S209" s="4" t="str">
        <f t="shared" si="132"/>
        <v/>
      </c>
      <c r="T209" s="4" t="str">
        <f t="shared" si="133"/>
        <v/>
      </c>
      <c r="U209" s="4" t="str">
        <f t="shared" si="134"/>
        <v/>
      </c>
      <c r="V209" s="4" t="str">
        <f t="shared" si="135"/>
        <v/>
      </c>
      <c r="W209" t="str">
        <f t="shared" si="136"/>
        <v/>
      </c>
      <c r="X209" t="str">
        <f t="shared" si="137"/>
        <v/>
      </c>
      <c r="Y209" t="str">
        <f t="shared" si="138"/>
        <v/>
      </c>
      <c r="Z209" t="str">
        <f t="shared" si="139"/>
        <v/>
      </c>
      <c r="AA209" s="4" t="str">
        <f t="shared" si="140"/>
        <v/>
      </c>
      <c r="AB209" s="4" t="str">
        <f t="shared" si="141"/>
        <v/>
      </c>
      <c r="AC209" s="5" t="str">
        <f t="shared" si="142"/>
        <v/>
      </c>
      <c r="AD209" t="str">
        <f t="shared" si="143"/>
        <v/>
      </c>
      <c r="AE209" t="str">
        <f t="shared" si="144"/>
        <v/>
      </c>
      <c r="AF209" s="2" t="str">
        <f t="shared" si="145"/>
        <v/>
      </c>
      <c r="AG209" t="str">
        <f t="shared" si="146"/>
        <v/>
      </c>
      <c r="AH209" t="str">
        <f t="shared" si="147"/>
        <v/>
      </c>
      <c r="AI209" t="str">
        <f t="shared" si="112"/>
        <v/>
      </c>
      <c r="AJ209" s="28" t="str">
        <f t="shared" si="148"/>
        <v/>
      </c>
      <c r="AK209" t="str">
        <f t="shared" si="149"/>
        <v/>
      </c>
      <c r="AL209" t="str">
        <f t="shared" si="150"/>
        <v/>
      </c>
      <c r="AM209" t="str">
        <f t="shared" si="113"/>
        <v/>
      </c>
      <c r="AN209" t="str">
        <f t="shared" si="114"/>
        <v/>
      </c>
      <c r="AO209" t="str">
        <f t="shared" si="115"/>
        <v/>
      </c>
      <c r="AP209" t="str">
        <f>IF(AN209="","",IF(I209=0,IF(AO209=1,VLOOKUP(F209,Tables!A$1:C$18,2,FALSE),VLOOKUP(F209,Tables!A$1:C$18,3,FALSE)),IF(I209=1, IF(AO209=1,VLOOKUP(F209,Tables!H$1:J$95,2,FALSE),VLOOKUP(F209,Tables!H$1:J$95,3,FALSE)),IF(AO209=1,VLOOKUP(F209,Tables!Q$1:S$137,2,FALSE),VLOOKUP(F209,Tables!Q$1:S$137,3,FALSE)))))</f>
        <v/>
      </c>
      <c r="AQ209" t="str">
        <f t="shared" si="151"/>
        <v/>
      </c>
      <c r="AR209" t="str">
        <f t="shared" si="116"/>
        <v/>
      </c>
      <c r="AS209" t="str">
        <f t="shared" si="117"/>
        <v/>
      </c>
      <c r="AT209" t="str">
        <f t="shared" si="158"/>
        <v/>
      </c>
      <c r="AU209" t="str">
        <f t="shared" si="118"/>
        <v/>
      </c>
      <c r="AV209" t="str">
        <f t="shared" si="119"/>
        <v/>
      </c>
      <c r="AW209" t="str">
        <f t="shared" si="152"/>
        <v/>
      </c>
      <c r="AX209" t="str">
        <f t="shared" si="153"/>
        <v/>
      </c>
      <c r="AY209" t="str">
        <f t="shared" si="154"/>
        <v/>
      </c>
      <c r="BA209" t="str">
        <f t="shared" si="120"/>
        <v/>
      </c>
      <c r="BB209" t="str">
        <f t="shared" si="121"/>
        <v/>
      </c>
      <c r="BC209" t="str">
        <f t="shared" si="122"/>
        <v/>
      </c>
      <c r="BD209" t="str">
        <f t="shared" si="157"/>
        <v/>
      </c>
      <c r="BE209" t="str">
        <f t="shared" si="155"/>
        <v/>
      </c>
      <c r="BF209" t="str">
        <f t="shared" si="156"/>
        <v/>
      </c>
    </row>
    <row r="210" spans="1:58" ht="15.75" x14ac:dyDescent="0.3">
      <c r="A210" t="str">
        <f t="shared" si="123"/>
        <v/>
      </c>
      <c r="B210" t="str">
        <f t="shared" si="124"/>
        <v/>
      </c>
      <c r="C210" t="str">
        <f t="shared" si="125"/>
        <v/>
      </c>
      <c r="D210" t="str">
        <f t="shared" si="126"/>
        <v/>
      </c>
      <c r="E210" t="str">
        <f t="shared" si="127"/>
        <v/>
      </c>
      <c r="F210" t="str">
        <f t="shared" si="128"/>
        <v/>
      </c>
      <c r="G210" t="str">
        <f t="shared" si="129"/>
        <v/>
      </c>
      <c r="H210" t="str">
        <f t="shared" ref="H210:H273" si="160">IF(A210="","",IF(OR(B$14=1,B$14="S",AND(B$14&lt;&gt;"V",(B210+C210+1)&lt;B$13)),1,0))</f>
        <v/>
      </c>
      <c r="I210" t="str">
        <f t="shared" ref="I210:I273" si="161">IF(A210="","",IF(AND(D210=$I$14,E210=$I$14,H210=1),1,IF(AND(B$14="S",(B210+C210+1)=B$13),"S",0)))</f>
        <v/>
      </c>
      <c r="J210" t="str">
        <f t="shared" ref="J210:J273" si="162">IF(OR(I210=1,I210="S"),IF(F210="0-0",1,J209+1),"")</f>
        <v/>
      </c>
      <c r="K210" t="str">
        <f>IF(A210="","",IF(OR(I210=1,I210="S"),IF(VLOOKUP(J210,Tables!E$1:F$50,2,FALSE)=1,IF(MOD(BE210,2)=1,1,2),IF(MOD(BE210,2)=1,2,1)),IF(MOD(BE210,2)=1,1,2)))</f>
        <v/>
      </c>
      <c r="L210" t="str">
        <f t="shared" si="159"/>
        <v/>
      </c>
      <c r="M210" s="1" t="str">
        <f t="shared" ref="M210:M273" si="163">IF(A210="","",IF(K210=1,I$1,I$2))</f>
        <v/>
      </c>
      <c r="N210" s="39"/>
      <c r="O210" s="39"/>
      <c r="P210" s="39"/>
      <c r="Q210" s="4" t="str">
        <f t="shared" si="130"/>
        <v/>
      </c>
      <c r="R210" s="4" t="str">
        <f t="shared" si="131"/>
        <v/>
      </c>
      <c r="S210" s="4" t="str">
        <f t="shared" si="132"/>
        <v/>
      </c>
      <c r="T210" s="4" t="str">
        <f t="shared" si="133"/>
        <v/>
      </c>
      <c r="U210" s="4" t="str">
        <f t="shared" si="134"/>
        <v/>
      </c>
      <c r="V210" s="4" t="str">
        <f t="shared" si="135"/>
        <v/>
      </c>
      <c r="W210" t="str">
        <f t="shared" si="136"/>
        <v/>
      </c>
      <c r="X210" t="str">
        <f t="shared" si="137"/>
        <v/>
      </c>
      <c r="Y210" t="str">
        <f t="shared" si="138"/>
        <v/>
      </c>
      <c r="Z210" t="str">
        <f t="shared" si="139"/>
        <v/>
      </c>
      <c r="AA210" s="4" t="str">
        <f t="shared" si="140"/>
        <v/>
      </c>
      <c r="AB210" s="4" t="str">
        <f t="shared" si="141"/>
        <v/>
      </c>
      <c r="AC210" s="5" t="str">
        <f t="shared" si="142"/>
        <v/>
      </c>
      <c r="AD210" t="str">
        <f t="shared" si="143"/>
        <v/>
      </c>
      <c r="AE210" t="str">
        <f t="shared" si="144"/>
        <v/>
      </c>
      <c r="AF210" s="2" t="str">
        <f t="shared" si="145"/>
        <v/>
      </c>
      <c r="AG210" t="str">
        <f t="shared" si="146"/>
        <v/>
      </c>
      <c r="AH210" t="str">
        <f t="shared" si="147"/>
        <v/>
      </c>
      <c r="AI210" t="str">
        <f t="shared" ref="AI210:AI273" si="164">IF(N210="","",IF(AND(W210=0,X210=0),TRUE,FALSE))</f>
        <v/>
      </c>
      <c r="AJ210" s="28" t="str">
        <f t="shared" si="148"/>
        <v/>
      </c>
      <c r="AK210" t="str">
        <f t="shared" si="149"/>
        <v/>
      </c>
      <c r="AL210" t="str">
        <f t="shared" si="150"/>
        <v/>
      </c>
      <c r="AM210" t="str">
        <f t="shared" ref="AM210:AM273" si="165">IF(N210="","",LEN(AL210))</f>
        <v/>
      </c>
      <c r="AN210" t="str">
        <f t="shared" ref="AN210:AN273" si="166">IF(OR(N210="P",N210="R"),L210,IF(OR(N210="Q",N210="S"),K210,IF(AND(AC210="",OR(AD210=FALSE,AD210=""),OR(AE210=FALSE,AE210=""),OR(AI210=FALSE,AI210="")),"",IF(OR(AD210=TRUE,AE210=TRUE,AND((MOD(AM210,2)=0),AF210=TRUE),AND((MOD(AM210,2)=1),OR(AG210=TRUE,AH210=TRUE))),K210,L210))))</f>
        <v/>
      </c>
      <c r="AO210" t="str">
        <f t="shared" ref="AO210:AO273" si="167">IF(AN210="","",IF(AN210=K210,1,0))</f>
        <v/>
      </c>
      <c r="AP210" t="str">
        <f>IF(AN210="","",IF(I210=0,IF(AO210=1,VLOOKUP(F210,Tables!A$1:C$18,2,FALSE),VLOOKUP(F210,Tables!A$1:C$18,3,FALSE)),IF(I210=1, IF(AO210=1,VLOOKUP(F210,Tables!H$1:J$95,2,FALSE),VLOOKUP(F210,Tables!H$1:J$95,3,FALSE)),IF(AO210=1,VLOOKUP(F210,Tables!Q$1:S$137,2,FALSE),VLOOKUP(F210,Tables!Q$1:S$137,3,FALSE)))))</f>
        <v/>
      </c>
      <c r="AQ210" t="str">
        <f t="shared" si="151"/>
        <v/>
      </c>
      <c r="AR210" t="str">
        <f t="shared" ref="AR210:AR273" si="168">IF(AN210="","",IF(AQ210=1,D210+1,D210))</f>
        <v/>
      </c>
      <c r="AS210" t="str">
        <f t="shared" ref="AS210:AS273" si="169">IF(AN210="","",IF(AQ210=2,E210+1,E210))</f>
        <v/>
      </c>
      <c r="AT210" t="str">
        <f t="shared" si="158"/>
        <v/>
      </c>
      <c r="AU210" t="str">
        <f t="shared" ref="AU210:AU273" si="170">IF(AN210="","",IF(AT210=1,B210+1,B210))</f>
        <v/>
      </c>
      <c r="AV210" t="str">
        <f t="shared" ref="AV210:AV273" si="171">IF(AN210="","",IF(AT210=2,C210+1,C210))</f>
        <v/>
      </c>
      <c r="AW210" t="str">
        <f t="shared" si="152"/>
        <v/>
      </c>
      <c r="AX210" t="str">
        <f t="shared" si="153"/>
        <v/>
      </c>
      <c r="AY210" t="str">
        <f t="shared" si="154"/>
        <v/>
      </c>
      <c r="BA210" t="str">
        <f t="shared" ref="BA210:BA273" si="172">IF(AA210="","",SUM(B210,C210,1))</f>
        <v/>
      </c>
      <c r="BB210" t="str">
        <f t="shared" ref="BB210:BB273" si="173">IF(AA210="","","SET "&amp;BA210&amp;": "&amp;D210&amp;"-"&amp;E210&amp;", "&amp;F210)</f>
        <v/>
      </c>
      <c r="BC210" t="str">
        <f t="shared" ref="BC210:BC273" si="174">IF(AA210="","",IF(AT210&gt;0,(AU210+AV210),IF(AND(NOT(D211=""),D212=""),AU210+AV210+1,"")))</f>
        <v/>
      </c>
      <c r="BD210" t="str">
        <f t="shared" si="157"/>
        <v/>
      </c>
      <c r="BE210" t="str">
        <f t="shared" si="155"/>
        <v/>
      </c>
      <c r="BF210" t="str">
        <f t="shared" si="156"/>
        <v/>
      </c>
    </row>
    <row r="211" spans="1:58" ht="15.75" x14ac:dyDescent="0.3">
      <c r="A211" t="str">
        <f t="shared" ref="A211:A274" si="175">IF(AN210="","",A210+1)</f>
        <v/>
      </c>
      <c r="B211" t="str">
        <f t="shared" ref="B211:B274" si="176">IF(A211="","",AU210)</f>
        <v/>
      </c>
      <c r="C211" t="str">
        <f t="shared" ref="C211:C274" si="177">IF(A211="","",AV210)</f>
        <v/>
      </c>
      <c r="D211" t="str">
        <f t="shared" ref="D211:D274" si="178">IF(A211="","",IF(AT210=0,AR210,0))</f>
        <v/>
      </c>
      <c r="E211" t="str">
        <f t="shared" ref="E211:E274" si="179">IF(A211="","",IF(AT210=0,AS210,0))</f>
        <v/>
      </c>
      <c r="F211" t="str">
        <f t="shared" ref="F211:F274" si="180">IF(A211="","",IF(AW210=1,AX210,IF(AP210="GM","0-0",AP210)))</f>
        <v/>
      </c>
      <c r="G211" t="str">
        <f t="shared" ref="G211:G274" si="181">IF(BE211="","",BE211&amp;" ("&amp;BF211&amp;")")</f>
        <v/>
      </c>
      <c r="H211" t="str">
        <f t="shared" si="160"/>
        <v/>
      </c>
      <c r="I211" t="str">
        <f t="shared" si="161"/>
        <v/>
      </c>
      <c r="J211" t="str">
        <f t="shared" si="162"/>
        <v/>
      </c>
      <c r="K211" t="str">
        <f>IF(A211="","",IF(OR(I211=1,I211="S"),IF(VLOOKUP(J211,Tables!E$1:F$50,2,FALSE)=1,IF(MOD(BE211,2)=1,1,2),IF(MOD(BE211,2)=1,2,1)),IF(MOD(BE211,2)=1,1,2)))</f>
        <v/>
      </c>
      <c r="L211" t="str">
        <f t="shared" si="159"/>
        <v/>
      </c>
      <c r="M211" s="1" t="str">
        <f t="shared" si="163"/>
        <v/>
      </c>
      <c r="N211" s="39"/>
      <c r="O211" s="39"/>
      <c r="P211" s="39"/>
      <c r="Q211" s="4" t="str">
        <f t="shared" ref="Q211:Q274" si="182">IF(N211="","",SUBSTITUTE(N211, "c", ""))</f>
        <v/>
      </c>
      <c r="R211" s="4" t="str">
        <f t="shared" ref="R211:R274" si="183">SUBSTITUTE(O211, "c", "")</f>
        <v/>
      </c>
      <c r="S211" s="4" t="str">
        <f t="shared" ref="S211:S274" si="184">IF(N211="","",IF(MID(Q211,2,1)="+",1,0))</f>
        <v/>
      </c>
      <c r="T211" s="4" t="str">
        <f t="shared" ref="T211:T274" si="185">IF(O211="","",IF(MID(R211,2,1)="+",1,0))</f>
        <v/>
      </c>
      <c r="U211" s="4" t="str">
        <f t="shared" ref="U211:U274" si="186">IF(N211="","",IF(S211=1,SUBSTITUTE(Q211, "+", "",1),Q211))</f>
        <v/>
      </c>
      <c r="V211" s="4" t="str">
        <f t="shared" ref="V211:V274" si="187">IF(T211=1,SUBSTITUTE(R211, "+", "",1),R211)</f>
        <v/>
      </c>
      <c r="W211" t="str">
        <f t="shared" ref="W211:W274" si="188">IF(N211="","",IF(LEN(N211)=1,0,IF(ISERROR(FIND(MID(U211,2,1),"wdnxge!VPQRS"))=TRUE,1,0)))</f>
        <v/>
      </c>
      <c r="X211" t="str">
        <f t="shared" ref="X211:X274" si="189">IF(O211="","",IF(ISERROR(FIND(MID(V211,2,1),"wdnxge!VPQRS"))=TRUE,1,0))</f>
        <v/>
      </c>
      <c r="Y211" t="str">
        <f t="shared" ref="Y211:Y274" si="190">IF(N211="","",IF(W211=0,0,IF(LEN(U211)&gt;2,1,0)))</f>
        <v/>
      </c>
      <c r="Z211" t="str">
        <f t="shared" ref="Z211:Z274" si="191">IF(N211="","",IF(X211=0,0,IF(LEN(V211)&gt;2,1,0)))</f>
        <v/>
      </c>
      <c r="AA211" s="4" t="str">
        <f t="shared" ref="AA211:AA274" si="192">IF(N211="","",IF(Y211=0,Q211,LEFT(U211,1)))</f>
        <v/>
      </c>
      <c r="AB211" s="4" t="str">
        <f t="shared" ref="AB211:AB274" si="193">IF(N211="","",IF(Z211=0,V211,LEFT(V211,1)))</f>
        <v/>
      </c>
      <c r="AC211" s="5" t="str">
        <f t="shared" ref="AC211:AC274" si="194">IF(N211="","",IF(Y211=1,RIGHT(U211,(LEN(U211)-1)),IF(Z211=1,RIGHT(V211,(LEN(V211)-1)),"")))</f>
        <v/>
      </c>
      <c r="AD211" t="str">
        <f t="shared" ref="AD211:AD274" si="195">IF(AA211="","",OR(IF(ISERR(FIND("*",AA211)),FALSE,TRUE), IF(ISERR(FIND("*",AB211)),FALSE,TRUE)))</f>
        <v/>
      </c>
      <c r="AE211" t="str">
        <f t="shared" ref="AE211:AE274" si="196">IF(AA211="","",OR(IF(ISERR(FIND("#",AA211)),FALSE,TRUE), IF(ISERR(FIND("#",AB211)),FALSE,TRUE)))</f>
        <v/>
      </c>
      <c r="AF211" s="2" t="str">
        <f t="shared" ref="AF211:AF274" si="197">IF(AA211="","",IF(ISERR(FIND("*",AC211)),FALSE,TRUE))</f>
        <v/>
      </c>
      <c r="AG211" t="str">
        <f t="shared" ref="AG211:AG274" si="198">IF(AA211="","",IF(ISERR(FIND("#",AC211)),FALSE,TRUE))</f>
        <v/>
      </c>
      <c r="AH211" t="str">
        <f t="shared" ref="AH211:AH274" si="199">IF(AA211="","",IF(ISERR(FIND("@",AC211)),FALSE,TRUE))</f>
        <v/>
      </c>
      <c r="AI211" t="str">
        <f t="shared" si="164"/>
        <v/>
      </c>
      <c r="AJ211" s="28" t="str">
        <f t="shared" ref="AJ211:AJ274" si="200">SUBSTITUTE(SUBSTITUTE(SUBSTITUTE(SUBSTITUTE(SUBSTITUTE(SUBSTITUTE(SUBSTITUTE(SUBSTITUTE(AC211, "-", ""), "=", ""), "@", ""), "#", ""), "*", ""), ";", ""), "+", ""), "^", "")</f>
        <v/>
      </c>
      <c r="AK211" t="str">
        <f t="shared" ref="AK211:AK274" si="201">SUBSTITUTE(SUBSTITUTE(SUBSTITUTE(SUBSTITUTE(SUBSTITUTE(SUBSTITUTE(AJ211, "d", ""), "w", ""), "x", ""), "e", ""), "n", ""), "!", "")</f>
        <v/>
      </c>
      <c r="AL211" t="str">
        <f t="shared" ref="AL211:AL274" si="202">SUBSTITUTE(SUBSTITUTE(SUBSTITUTE(SUBSTITUTE(SUBSTITUTE(SUBSTITUTE(AK211, "1", ""), "2", ""), "3", ""), "7", ""), "8", ""), "9", "")</f>
        <v/>
      </c>
      <c r="AM211" t="str">
        <f t="shared" si="165"/>
        <v/>
      </c>
      <c r="AN211" t="str">
        <f t="shared" si="166"/>
        <v/>
      </c>
      <c r="AO211" t="str">
        <f t="shared" si="167"/>
        <v/>
      </c>
      <c r="AP211" t="str">
        <f>IF(AN211="","",IF(I211=0,IF(AO211=1,VLOOKUP(F211,Tables!A$1:C$18,2,FALSE),VLOOKUP(F211,Tables!A$1:C$18,3,FALSE)),IF(I211=1, IF(AO211=1,VLOOKUP(F211,Tables!H$1:J$95,2,FALSE),VLOOKUP(F211,Tables!H$1:J$95,3,FALSE)),IF(AO211=1,VLOOKUP(F211,Tables!Q$1:S$137,2,FALSE),VLOOKUP(F211,Tables!Q$1:S$137,3,FALSE)))))</f>
        <v/>
      </c>
      <c r="AQ211" t="str">
        <f t="shared" ref="AQ211:AQ274" si="203">IF(AN211="","",IF(AP211="GM",AN211,0))</f>
        <v/>
      </c>
      <c r="AR211" t="str">
        <f t="shared" si="168"/>
        <v/>
      </c>
      <c r="AS211" t="str">
        <f t="shared" si="169"/>
        <v/>
      </c>
      <c r="AT211" t="str">
        <f t="shared" si="158"/>
        <v/>
      </c>
      <c r="AU211" t="str">
        <f t="shared" si="170"/>
        <v/>
      </c>
      <c r="AV211" t="str">
        <f t="shared" si="171"/>
        <v/>
      </c>
      <c r="AW211" t="str">
        <f t="shared" ref="AW211:AW274" si="204">IF(J211="","",IF(AND(OR(I211=1,I211="S"),MOD(J211,2)=1,NOT(AP211="GM")),1,""))</f>
        <v/>
      </c>
      <c r="AX211" t="str">
        <f t="shared" ref="AX211:AX274" si="205">IF(AW211=1,CONCATENATE(RIGHT(AP211,(LEN(AP211)-FIND("-",AP211))),"-",LEFT(AP211,FIND("-",AP211)-1)),"")</f>
        <v/>
      </c>
      <c r="AY211" t="str">
        <f t="shared" ref="AY211:AY274" si="206">IF(AA211="","",IF(OR(RIGHT(AC211,1)="@",RIGHT(AC211,1)="#"),AM211,IF(AI211=TRUE,0,AM211+1)))</f>
        <v/>
      </c>
      <c r="BA211" t="str">
        <f t="shared" si="172"/>
        <v/>
      </c>
      <c r="BB211" t="str">
        <f t="shared" si="173"/>
        <v/>
      </c>
      <c r="BC211" t="str">
        <f t="shared" si="174"/>
        <v/>
      </c>
      <c r="BD211" t="str">
        <f t="shared" si="157"/>
        <v/>
      </c>
      <c r="BE211" t="str">
        <f t="shared" ref="BE211:BE274" si="207">IF(A211="","",IF(AP210="GM",BE210+1,BE210))</f>
        <v/>
      </c>
      <c r="BF211" t="str">
        <f t="shared" ref="BF211:BF274" si="208">IF(A211="","",IF(AQ210=0,BF210+1,1))</f>
        <v/>
      </c>
    </row>
    <row r="212" spans="1:58" ht="15.75" x14ac:dyDescent="0.3">
      <c r="A212" t="str">
        <f t="shared" si="175"/>
        <v/>
      </c>
      <c r="B212" t="str">
        <f t="shared" si="176"/>
        <v/>
      </c>
      <c r="C212" t="str">
        <f t="shared" si="177"/>
        <v/>
      </c>
      <c r="D212" t="str">
        <f t="shared" si="178"/>
        <v/>
      </c>
      <c r="E212" t="str">
        <f t="shared" si="179"/>
        <v/>
      </c>
      <c r="F212" t="str">
        <f t="shared" si="180"/>
        <v/>
      </c>
      <c r="G212" t="str">
        <f t="shared" si="181"/>
        <v/>
      </c>
      <c r="H212" t="str">
        <f t="shared" si="160"/>
        <v/>
      </c>
      <c r="I212" t="str">
        <f t="shared" si="161"/>
        <v/>
      </c>
      <c r="J212" t="str">
        <f t="shared" si="162"/>
        <v/>
      </c>
      <c r="K212" t="str">
        <f>IF(A212="","",IF(OR(I212=1,I212="S"),IF(VLOOKUP(J212,Tables!E$1:F$50,2,FALSE)=1,IF(MOD(BE212,2)=1,1,2),IF(MOD(BE212,2)=1,2,1)),IF(MOD(BE212,2)=1,1,2)))</f>
        <v/>
      </c>
      <c r="L212" t="str">
        <f t="shared" si="159"/>
        <v/>
      </c>
      <c r="M212" s="1" t="str">
        <f t="shared" si="163"/>
        <v/>
      </c>
      <c r="N212" s="39"/>
      <c r="O212" s="39"/>
      <c r="P212" s="39"/>
      <c r="Q212" s="4" t="str">
        <f t="shared" si="182"/>
        <v/>
      </c>
      <c r="R212" s="4" t="str">
        <f t="shared" si="183"/>
        <v/>
      </c>
      <c r="S212" s="4" t="str">
        <f t="shared" si="184"/>
        <v/>
      </c>
      <c r="T212" s="4" t="str">
        <f t="shared" si="185"/>
        <v/>
      </c>
      <c r="U212" s="4" t="str">
        <f t="shared" si="186"/>
        <v/>
      </c>
      <c r="V212" s="4" t="str">
        <f t="shared" si="187"/>
        <v/>
      </c>
      <c r="W212" t="str">
        <f t="shared" si="188"/>
        <v/>
      </c>
      <c r="X212" t="str">
        <f t="shared" si="189"/>
        <v/>
      </c>
      <c r="Y212" t="str">
        <f t="shared" si="190"/>
        <v/>
      </c>
      <c r="Z212" t="str">
        <f t="shared" si="191"/>
        <v/>
      </c>
      <c r="AA212" s="4" t="str">
        <f t="shared" si="192"/>
        <v/>
      </c>
      <c r="AB212" s="4" t="str">
        <f t="shared" si="193"/>
        <v/>
      </c>
      <c r="AC212" s="5" t="str">
        <f t="shared" si="194"/>
        <v/>
      </c>
      <c r="AD212" t="str">
        <f t="shared" si="195"/>
        <v/>
      </c>
      <c r="AE212" t="str">
        <f t="shared" si="196"/>
        <v/>
      </c>
      <c r="AF212" s="2" t="str">
        <f t="shared" si="197"/>
        <v/>
      </c>
      <c r="AG212" t="str">
        <f t="shared" si="198"/>
        <v/>
      </c>
      <c r="AH212" t="str">
        <f t="shared" si="199"/>
        <v/>
      </c>
      <c r="AI212" t="str">
        <f t="shared" si="164"/>
        <v/>
      </c>
      <c r="AJ212" s="28" t="str">
        <f t="shared" si="200"/>
        <v/>
      </c>
      <c r="AK212" t="str">
        <f t="shared" si="201"/>
        <v/>
      </c>
      <c r="AL212" t="str">
        <f t="shared" si="202"/>
        <v/>
      </c>
      <c r="AM212" t="str">
        <f t="shared" si="165"/>
        <v/>
      </c>
      <c r="AN212" t="str">
        <f t="shared" si="166"/>
        <v/>
      </c>
      <c r="AO212" t="str">
        <f t="shared" si="167"/>
        <v/>
      </c>
      <c r="AP212" t="str">
        <f>IF(AN212="","",IF(I212=0,IF(AO212=1,VLOOKUP(F212,Tables!A$1:C$18,2,FALSE),VLOOKUP(F212,Tables!A$1:C$18,3,FALSE)),IF(I212=1, IF(AO212=1,VLOOKUP(F212,Tables!H$1:J$95,2,FALSE),VLOOKUP(F212,Tables!H$1:J$95,3,FALSE)),IF(AO212=1,VLOOKUP(F212,Tables!Q$1:S$137,2,FALSE),VLOOKUP(F212,Tables!Q$1:S$137,3,FALSE)))))</f>
        <v/>
      </c>
      <c r="AQ212" t="str">
        <f t="shared" si="203"/>
        <v/>
      </c>
      <c r="AR212" t="str">
        <f t="shared" si="168"/>
        <v/>
      </c>
      <c r="AS212" t="str">
        <f t="shared" si="169"/>
        <v/>
      </c>
      <c r="AT212" t="str">
        <f t="shared" si="158"/>
        <v/>
      </c>
      <c r="AU212" t="str">
        <f t="shared" si="170"/>
        <v/>
      </c>
      <c r="AV212" t="str">
        <f t="shared" si="171"/>
        <v/>
      </c>
      <c r="AW212" t="str">
        <f t="shared" si="204"/>
        <v/>
      </c>
      <c r="AX212" t="str">
        <f t="shared" si="205"/>
        <v/>
      </c>
      <c r="AY212" t="str">
        <f t="shared" si="206"/>
        <v/>
      </c>
      <c r="BA212" t="str">
        <f t="shared" si="172"/>
        <v/>
      </c>
      <c r="BB212" t="str">
        <f t="shared" si="173"/>
        <v/>
      </c>
      <c r="BC212" t="str">
        <f t="shared" si="174"/>
        <v/>
      </c>
      <c r="BD212" t="str">
        <f t="shared" si="157"/>
        <v/>
      </c>
      <c r="BE212" t="str">
        <f t="shared" si="207"/>
        <v/>
      </c>
      <c r="BF212" t="str">
        <f t="shared" si="208"/>
        <v/>
      </c>
    </row>
    <row r="213" spans="1:58" ht="15.75" x14ac:dyDescent="0.3">
      <c r="A213" t="str">
        <f t="shared" si="175"/>
        <v/>
      </c>
      <c r="B213" t="str">
        <f t="shared" si="176"/>
        <v/>
      </c>
      <c r="C213" t="str">
        <f t="shared" si="177"/>
        <v/>
      </c>
      <c r="D213" t="str">
        <f t="shared" si="178"/>
        <v/>
      </c>
      <c r="E213" t="str">
        <f t="shared" si="179"/>
        <v/>
      </c>
      <c r="F213" t="str">
        <f t="shared" si="180"/>
        <v/>
      </c>
      <c r="G213" t="str">
        <f t="shared" si="181"/>
        <v/>
      </c>
      <c r="H213" t="str">
        <f t="shared" si="160"/>
        <v/>
      </c>
      <c r="I213" t="str">
        <f t="shared" si="161"/>
        <v/>
      </c>
      <c r="J213" t="str">
        <f t="shared" si="162"/>
        <v/>
      </c>
      <c r="K213" t="str">
        <f>IF(A213="","",IF(OR(I213=1,I213="S"),IF(VLOOKUP(J213,Tables!E$1:F$50,2,FALSE)=1,IF(MOD(BE213,2)=1,1,2),IF(MOD(BE213,2)=1,2,1)),IF(MOD(BE213,2)=1,1,2)))</f>
        <v/>
      </c>
      <c r="L213" t="str">
        <f t="shared" si="159"/>
        <v/>
      </c>
      <c r="M213" s="1" t="str">
        <f t="shared" si="163"/>
        <v/>
      </c>
      <c r="N213" s="39"/>
      <c r="O213" s="39"/>
      <c r="P213" s="39"/>
      <c r="Q213" s="4" t="str">
        <f t="shared" si="182"/>
        <v/>
      </c>
      <c r="R213" s="4" t="str">
        <f t="shared" si="183"/>
        <v/>
      </c>
      <c r="S213" s="4" t="str">
        <f t="shared" si="184"/>
        <v/>
      </c>
      <c r="T213" s="4" t="str">
        <f t="shared" si="185"/>
        <v/>
      </c>
      <c r="U213" s="4" t="str">
        <f t="shared" si="186"/>
        <v/>
      </c>
      <c r="V213" s="4" t="str">
        <f t="shared" si="187"/>
        <v/>
      </c>
      <c r="W213" t="str">
        <f t="shared" si="188"/>
        <v/>
      </c>
      <c r="X213" t="str">
        <f t="shared" si="189"/>
        <v/>
      </c>
      <c r="Y213" t="str">
        <f t="shared" si="190"/>
        <v/>
      </c>
      <c r="Z213" t="str">
        <f t="shared" si="191"/>
        <v/>
      </c>
      <c r="AA213" s="4" t="str">
        <f t="shared" si="192"/>
        <v/>
      </c>
      <c r="AB213" s="4" t="str">
        <f t="shared" si="193"/>
        <v/>
      </c>
      <c r="AC213" s="5" t="str">
        <f t="shared" si="194"/>
        <v/>
      </c>
      <c r="AD213" t="str">
        <f t="shared" si="195"/>
        <v/>
      </c>
      <c r="AE213" t="str">
        <f t="shared" si="196"/>
        <v/>
      </c>
      <c r="AF213" s="2" t="str">
        <f t="shared" si="197"/>
        <v/>
      </c>
      <c r="AG213" t="str">
        <f t="shared" si="198"/>
        <v/>
      </c>
      <c r="AH213" t="str">
        <f t="shared" si="199"/>
        <v/>
      </c>
      <c r="AI213" t="str">
        <f t="shared" si="164"/>
        <v/>
      </c>
      <c r="AJ213" s="28" t="str">
        <f t="shared" si="200"/>
        <v/>
      </c>
      <c r="AK213" t="str">
        <f t="shared" si="201"/>
        <v/>
      </c>
      <c r="AL213" t="str">
        <f t="shared" si="202"/>
        <v/>
      </c>
      <c r="AM213" t="str">
        <f t="shared" si="165"/>
        <v/>
      </c>
      <c r="AN213" t="str">
        <f t="shared" si="166"/>
        <v/>
      </c>
      <c r="AO213" t="str">
        <f t="shared" si="167"/>
        <v/>
      </c>
      <c r="AP213" t="str">
        <f>IF(AN213="","",IF(I213=0,IF(AO213=1,VLOOKUP(F213,Tables!A$1:C$18,2,FALSE),VLOOKUP(F213,Tables!A$1:C$18,3,FALSE)),IF(I213=1, IF(AO213=1,VLOOKUP(F213,Tables!H$1:J$95,2,FALSE),VLOOKUP(F213,Tables!H$1:J$95,3,FALSE)),IF(AO213=1,VLOOKUP(F213,Tables!Q$1:S$137,2,FALSE),VLOOKUP(F213,Tables!Q$1:S$137,3,FALSE)))))</f>
        <v/>
      </c>
      <c r="AQ213" t="str">
        <f t="shared" si="203"/>
        <v/>
      </c>
      <c r="AR213" t="str">
        <f t="shared" si="168"/>
        <v/>
      </c>
      <c r="AS213" t="str">
        <f t="shared" si="169"/>
        <v/>
      </c>
      <c r="AT213" t="str">
        <f t="shared" si="158"/>
        <v/>
      </c>
      <c r="AU213" t="str">
        <f t="shared" si="170"/>
        <v/>
      </c>
      <c r="AV213" t="str">
        <f t="shared" si="171"/>
        <v/>
      </c>
      <c r="AW213" t="str">
        <f t="shared" si="204"/>
        <v/>
      </c>
      <c r="AX213" t="str">
        <f t="shared" si="205"/>
        <v/>
      </c>
      <c r="AY213" t="str">
        <f t="shared" si="206"/>
        <v/>
      </c>
      <c r="BA213" t="str">
        <f t="shared" si="172"/>
        <v/>
      </c>
      <c r="BB213" t="str">
        <f t="shared" si="173"/>
        <v/>
      </c>
      <c r="BC213" t="str">
        <f t="shared" si="174"/>
        <v/>
      </c>
      <c r="BD213" t="str">
        <f t="shared" si="157"/>
        <v/>
      </c>
      <c r="BE213" t="str">
        <f t="shared" si="207"/>
        <v/>
      </c>
      <c r="BF213" t="str">
        <f t="shared" si="208"/>
        <v/>
      </c>
    </row>
    <row r="214" spans="1:58" ht="15.75" x14ac:dyDescent="0.3">
      <c r="A214" t="str">
        <f t="shared" si="175"/>
        <v/>
      </c>
      <c r="B214" t="str">
        <f t="shared" si="176"/>
        <v/>
      </c>
      <c r="C214" t="str">
        <f t="shared" si="177"/>
        <v/>
      </c>
      <c r="D214" t="str">
        <f t="shared" si="178"/>
        <v/>
      </c>
      <c r="E214" t="str">
        <f t="shared" si="179"/>
        <v/>
      </c>
      <c r="F214" t="str">
        <f t="shared" si="180"/>
        <v/>
      </c>
      <c r="G214" t="str">
        <f t="shared" si="181"/>
        <v/>
      </c>
      <c r="H214" t="str">
        <f t="shared" si="160"/>
        <v/>
      </c>
      <c r="I214" t="str">
        <f t="shared" si="161"/>
        <v/>
      </c>
      <c r="J214" t="str">
        <f t="shared" si="162"/>
        <v/>
      </c>
      <c r="K214" t="str">
        <f>IF(A214="","",IF(OR(I214=1,I214="S"),IF(VLOOKUP(J214,Tables!E$1:F$50,2,FALSE)=1,IF(MOD(BE214,2)=1,1,2),IF(MOD(BE214,2)=1,2,1)),IF(MOD(BE214,2)=1,1,2)))</f>
        <v/>
      </c>
      <c r="L214" t="str">
        <f t="shared" si="159"/>
        <v/>
      </c>
      <c r="M214" s="1" t="str">
        <f t="shared" si="163"/>
        <v/>
      </c>
      <c r="N214" s="39"/>
      <c r="O214" s="39"/>
      <c r="P214" s="39"/>
      <c r="Q214" s="4" t="str">
        <f t="shared" si="182"/>
        <v/>
      </c>
      <c r="R214" s="4" t="str">
        <f t="shared" si="183"/>
        <v/>
      </c>
      <c r="S214" s="4" t="str">
        <f t="shared" si="184"/>
        <v/>
      </c>
      <c r="T214" s="4" t="str">
        <f t="shared" si="185"/>
        <v/>
      </c>
      <c r="U214" s="4" t="str">
        <f t="shared" si="186"/>
        <v/>
      </c>
      <c r="V214" s="4" t="str">
        <f t="shared" si="187"/>
        <v/>
      </c>
      <c r="W214" t="str">
        <f t="shared" si="188"/>
        <v/>
      </c>
      <c r="X214" t="str">
        <f t="shared" si="189"/>
        <v/>
      </c>
      <c r="Y214" t="str">
        <f t="shared" si="190"/>
        <v/>
      </c>
      <c r="Z214" t="str">
        <f t="shared" si="191"/>
        <v/>
      </c>
      <c r="AA214" s="4" t="str">
        <f t="shared" si="192"/>
        <v/>
      </c>
      <c r="AB214" s="4" t="str">
        <f t="shared" si="193"/>
        <v/>
      </c>
      <c r="AC214" s="5" t="str">
        <f t="shared" si="194"/>
        <v/>
      </c>
      <c r="AD214" t="str">
        <f t="shared" si="195"/>
        <v/>
      </c>
      <c r="AE214" t="str">
        <f t="shared" si="196"/>
        <v/>
      </c>
      <c r="AF214" s="2" t="str">
        <f t="shared" si="197"/>
        <v/>
      </c>
      <c r="AG214" t="str">
        <f t="shared" si="198"/>
        <v/>
      </c>
      <c r="AH214" t="str">
        <f t="shared" si="199"/>
        <v/>
      </c>
      <c r="AI214" t="str">
        <f t="shared" si="164"/>
        <v/>
      </c>
      <c r="AJ214" s="28" t="str">
        <f t="shared" si="200"/>
        <v/>
      </c>
      <c r="AK214" t="str">
        <f t="shared" si="201"/>
        <v/>
      </c>
      <c r="AL214" t="str">
        <f t="shared" si="202"/>
        <v/>
      </c>
      <c r="AM214" t="str">
        <f t="shared" si="165"/>
        <v/>
      </c>
      <c r="AN214" t="str">
        <f t="shared" si="166"/>
        <v/>
      </c>
      <c r="AO214" t="str">
        <f t="shared" si="167"/>
        <v/>
      </c>
      <c r="AP214" t="str">
        <f>IF(AN214="","",IF(I214=0,IF(AO214=1,VLOOKUP(F214,Tables!A$1:C$18,2,FALSE),VLOOKUP(F214,Tables!A$1:C$18,3,FALSE)),IF(I214=1, IF(AO214=1,VLOOKUP(F214,Tables!H$1:J$95,2,FALSE),VLOOKUP(F214,Tables!H$1:J$95,3,FALSE)),IF(AO214=1,VLOOKUP(F214,Tables!Q$1:S$137,2,FALSE),VLOOKUP(F214,Tables!Q$1:S$137,3,FALSE)))))</f>
        <v/>
      </c>
      <c r="AQ214" t="str">
        <f t="shared" si="203"/>
        <v/>
      </c>
      <c r="AR214" t="str">
        <f t="shared" si="168"/>
        <v/>
      </c>
      <c r="AS214" t="str">
        <f t="shared" si="169"/>
        <v/>
      </c>
      <c r="AT214" t="str">
        <f t="shared" si="158"/>
        <v/>
      </c>
      <c r="AU214" t="str">
        <f t="shared" si="170"/>
        <v/>
      </c>
      <c r="AV214" t="str">
        <f t="shared" si="171"/>
        <v/>
      </c>
      <c r="AW214" t="str">
        <f t="shared" si="204"/>
        <v/>
      </c>
      <c r="AX214" t="str">
        <f t="shared" si="205"/>
        <v/>
      </c>
      <c r="AY214" t="str">
        <f t="shared" si="206"/>
        <v/>
      </c>
      <c r="BA214" t="str">
        <f t="shared" si="172"/>
        <v/>
      </c>
      <c r="BB214" t="str">
        <f t="shared" si="173"/>
        <v/>
      </c>
      <c r="BC214" t="str">
        <f t="shared" si="174"/>
        <v/>
      </c>
      <c r="BD214" t="str">
        <f t="shared" si="157"/>
        <v/>
      </c>
      <c r="BE214" t="str">
        <f t="shared" si="207"/>
        <v/>
      </c>
      <c r="BF214" t="str">
        <f t="shared" si="208"/>
        <v/>
      </c>
    </row>
    <row r="215" spans="1:58" ht="15.75" x14ac:dyDescent="0.3">
      <c r="A215" t="str">
        <f t="shared" si="175"/>
        <v/>
      </c>
      <c r="B215" t="str">
        <f t="shared" si="176"/>
        <v/>
      </c>
      <c r="C215" t="str">
        <f t="shared" si="177"/>
        <v/>
      </c>
      <c r="D215" t="str">
        <f t="shared" si="178"/>
        <v/>
      </c>
      <c r="E215" t="str">
        <f t="shared" si="179"/>
        <v/>
      </c>
      <c r="F215" t="str">
        <f t="shared" si="180"/>
        <v/>
      </c>
      <c r="G215" t="str">
        <f t="shared" si="181"/>
        <v/>
      </c>
      <c r="H215" t="str">
        <f t="shared" si="160"/>
        <v/>
      </c>
      <c r="I215" t="str">
        <f t="shared" si="161"/>
        <v/>
      </c>
      <c r="J215" t="str">
        <f t="shared" si="162"/>
        <v/>
      </c>
      <c r="K215" t="str">
        <f>IF(A215="","",IF(OR(I215=1,I215="S"),IF(VLOOKUP(J215,Tables!E$1:F$50,2,FALSE)=1,IF(MOD(BE215,2)=1,1,2),IF(MOD(BE215,2)=1,2,1)),IF(MOD(BE215,2)=1,1,2)))</f>
        <v/>
      </c>
      <c r="L215" t="str">
        <f t="shared" si="159"/>
        <v/>
      </c>
      <c r="M215" s="1" t="str">
        <f t="shared" si="163"/>
        <v/>
      </c>
      <c r="N215" s="39"/>
      <c r="O215" s="39"/>
      <c r="P215" s="39"/>
      <c r="Q215" s="4" t="str">
        <f t="shared" si="182"/>
        <v/>
      </c>
      <c r="R215" s="4" t="str">
        <f t="shared" si="183"/>
        <v/>
      </c>
      <c r="S215" s="4" t="str">
        <f t="shared" si="184"/>
        <v/>
      </c>
      <c r="T215" s="4" t="str">
        <f t="shared" si="185"/>
        <v/>
      </c>
      <c r="U215" s="4" t="str">
        <f t="shared" si="186"/>
        <v/>
      </c>
      <c r="V215" s="4" t="str">
        <f t="shared" si="187"/>
        <v/>
      </c>
      <c r="W215" t="str">
        <f t="shared" si="188"/>
        <v/>
      </c>
      <c r="X215" t="str">
        <f t="shared" si="189"/>
        <v/>
      </c>
      <c r="Y215" t="str">
        <f t="shared" si="190"/>
        <v/>
      </c>
      <c r="Z215" t="str">
        <f t="shared" si="191"/>
        <v/>
      </c>
      <c r="AA215" s="4" t="str">
        <f t="shared" si="192"/>
        <v/>
      </c>
      <c r="AB215" s="4" t="str">
        <f t="shared" si="193"/>
        <v/>
      </c>
      <c r="AC215" s="5" t="str">
        <f t="shared" si="194"/>
        <v/>
      </c>
      <c r="AD215" t="str">
        <f t="shared" si="195"/>
        <v/>
      </c>
      <c r="AE215" t="str">
        <f t="shared" si="196"/>
        <v/>
      </c>
      <c r="AF215" s="2" t="str">
        <f t="shared" si="197"/>
        <v/>
      </c>
      <c r="AG215" t="str">
        <f t="shared" si="198"/>
        <v/>
      </c>
      <c r="AH215" t="str">
        <f t="shared" si="199"/>
        <v/>
      </c>
      <c r="AI215" t="str">
        <f t="shared" si="164"/>
        <v/>
      </c>
      <c r="AJ215" s="28" t="str">
        <f t="shared" si="200"/>
        <v/>
      </c>
      <c r="AK215" t="str">
        <f t="shared" si="201"/>
        <v/>
      </c>
      <c r="AL215" t="str">
        <f t="shared" si="202"/>
        <v/>
      </c>
      <c r="AM215" t="str">
        <f t="shared" si="165"/>
        <v/>
      </c>
      <c r="AN215" t="str">
        <f t="shared" si="166"/>
        <v/>
      </c>
      <c r="AO215" t="str">
        <f t="shared" si="167"/>
        <v/>
      </c>
      <c r="AP215" t="str">
        <f>IF(AN215="","",IF(I215=0,IF(AO215=1,VLOOKUP(F215,Tables!A$1:C$18,2,FALSE),VLOOKUP(F215,Tables!A$1:C$18,3,FALSE)),IF(I215=1, IF(AO215=1,VLOOKUP(F215,Tables!H$1:J$95,2,FALSE),VLOOKUP(F215,Tables!H$1:J$95,3,FALSE)),IF(AO215=1,VLOOKUP(F215,Tables!Q$1:S$137,2,FALSE),VLOOKUP(F215,Tables!Q$1:S$137,3,FALSE)))))</f>
        <v/>
      </c>
      <c r="AQ215" t="str">
        <f t="shared" si="203"/>
        <v/>
      </c>
      <c r="AR215" t="str">
        <f t="shared" si="168"/>
        <v/>
      </c>
      <c r="AS215" t="str">
        <f t="shared" si="169"/>
        <v/>
      </c>
      <c r="AT215" t="str">
        <f t="shared" si="158"/>
        <v/>
      </c>
      <c r="AU215" t="str">
        <f t="shared" si="170"/>
        <v/>
      </c>
      <c r="AV215" t="str">
        <f t="shared" si="171"/>
        <v/>
      </c>
      <c r="AW215" t="str">
        <f t="shared" si="204"/>
        <v/>
      </c>
      <c r="AX215" t="str">
        <f t="shared" si="205"/>
        <v/>
      </c>
      <c r="AY215" t="str">
        <f t="shared" si="206"/>
        <v/>
      </c>
      <c r="BA215" t="str">
        <f t="shared" si="172"/>
        <v/>
      </c>
      <c r="BB215" t="str">
        <f t="shared" si="173"/>
        <v/>
      </c>
      <c r="BC215" t="str">
        <f t="shared" si="174"/>
        <v/>
      </c>
      <c r="BD215" t="str">
        <f t="shared" si="157"/>
        <v/>
      </c>
      <c r="BE215" t="str">
        <f t="shared" si="207"/>
        <v/>
      </c>
      <c r="BF215" t="str">
        <f t="shared" si="208"/>
        <v/>
      </c>
    </row>
    <row r="216" spans="1:58" ht="15.75" x14ac:dyDescent="0.3">
      <c r="A216" t="str">
        <f t="shared" si="175"/>
        <v/>
      </c>
      <c r="B216" t="str">
        <f t="shared" si="176"/>
        <v/>
      </c>
      <c r="C216" t="str">
        <f t="shared" si="177"/>
        <v/>
      </c>
      <c r="D216" t="str">
        <f t="shared" si="178"/>
        <v/>
      </c>
      <c r="E216" t="str">
        <f t="shared" si="179"/>
        <v/>
      </c>
      <c r="F216" t="str">
        <f t="shared" si="180"/>
        <v/>
      </c>
      <c r="G216" t="str">
        <f t="shared" si="181"/>
        <v/>
      </c>
      <c r="H216" t="str">
        <f t="shared" si="160"/>
        <v/>
      </c>
      <c r="I216" t="str">
        <f t="shared" si="161"/>
        <v/>
      </c>
      <c r="J216" t="str">
        <f t="shared" si="162"/>
        <v/>
      </c>
      <c r="K216" t="str">
        <f>IF(A216="","",IF(OR(I216=1,I216="S"),IF(VLOOKUP(J216,Tables!E$1:F$50,2,FALSE)=1,IF(MOD(BE216,2)=1,1,2),IF(MOD(BE216,2)=1,2,1)),IF(MOD(BE216,2)=1,1,2)))</f>
        <v/>
      </c>
      <c r="L216" t="str">
        <f t="shared" si="159"/>
        <v/>
      </c>
      <c r="M216" s="1" t="str">
        <f t="shared" si="163"/>
        <v/>
      </c>
      <c r="N216" s="39"/>
      <c r="O216" s="39"/>
      <c r="P216" s="39"/>
      <c r="Q216" s="4" t="str">
        <f t="shared" si="182"/>
        <v/>
      </c>
      <c r="R216" s="4" t="str">
        <f t="shared" si="183"/>
        <v/>
      </c>
      <c r="S216" s="4" t="str">
        <f t="shared" si="184"/>
        <v/>
      </c>
      <c r="T216" s="4" t="str">
        <f t="shared" si="185"/>
        <v/>
      </c>
      <c r="U216" s="4" t="str">
        <f t="shared" si="186"/>
        <v/>
      </c>
      <c r="V216" s="4" t="str">
        <f t="shared" si="187"/>
        <v/>
      </c>
      <c r="W216" t="str">
        <f t="shared" si="188"/>
        <v/>
      </c>
      <c r="X216" t="str">
        <f t="shared" si="189"/>
        <v/>
      </c>
      <c r="Y216" t="str">
        <f t="shared" si="190"/>
        <v/>
      </c>
      <c r="Z216" t="str">
        <f t="shared" si="191"/>
        <v/>
      </c>
      <c r="AA216" s="4" t="str">
        <f t="shared" si="192"/>
        <v/>
      </c>
      <c r="AB216" s="4" t="str">
        <f t="shared" si="193"/>
        <v/>
      </c>
      <c r="AC216" s="5" t="str">
        <f t="shared" si="194"/>
        <v/>
      </c>
      <c r="AD216" t="str">
        <f t="shared" si="195"/>
        <v/>
      </c>
      <c r="AE216" t="str">
        <f t="shared" si="196"/>
        <v/>
      </c>
      <c r="AF216" s="2" t="str">
        <f t="shared" si="197"/>
        <v/>
      </c>
      <c r="AG216" t="str">
        <f t="shared" si="198"/>
        <v/>
      </c>
      <c r="AH216" t="str">
        <f t="shared" si="199"/>
        <v/>
      </c>
      <c r="AI216" t="str">
        <f t="shared" si="164"/>
        <v/>
      </c>
      <c r="AJ216" s="28" t="str">
        <f t="shared" si="200"/>
        <v/>
      </c>
      <c r="AK216" t="str">
        <f t="shared" si="201"/>
        <v/>
      </c>
      <c r="AL216" t="str">
        <f t="shared" si="202"/>
        <v/>
      </c>
      <c r="AM216" t="str">
        <f t="shared" si="165"/>
        <v/>
      </c>
      <c r="AN216" t="str">
        <f t="shared" si="166"/>
        <v/>
      </c>
      <c r="AO216" t="str">
        <f t="shared" si="167"/>
        <v/>
      </c>
      <c r="AP216" t="str">
        <f>IF(AN216="","",IF(I216=0,IF(AO216=1,VLOOKUP(F216,Tables!A$1:C$18,2,FALSE),VLOOKUP(F216,Tables!A$1:C$18,3,FALSE)),IF(I216=1, IF(AO216=1,VLOOKUP(F216,Tables!H$1:J$95,2,FALSE),VLOOKUP(F216,Tables!H$1:J$95,3,FALSE)),IF(AO216=1,VLOOKUP(F216,Tables!Q$1:S$137,2,FALSE),VLOOKUP(F216,Tables!Q$1:S$137,3,FALSE)))))</f>
        <v/>
      </c>
      <c r="AQ216" t="str">
        <f t="shared" si="203"/>
        <v/>
      </c>
      <c r="AR216" t="str">
        <f t="shared" si="168"/>
        <v/>
      </c>
      <c r="AS216" t="str">
        <f t="shared" si="169"/>
        <v/>
      </c>
      <c r="AT216" t="str">
        <f t="shared" si="158"/>
        <v/>
      </c>
      <c r="AU216" t="str">
        <f t="shared" si="170"/>
        <v/>
      </c>
      <c r="AV216" t="str">
        <f t="shared" si="171"/>
        <v/>
      </c>
      <c r="AW216" t="str">
        <f t="shared" si="204"/>
        <v/>
      </c>
      <c r="AX216" t="str">
        <f t="shared" si="205"/>
        <v/>
      </c>
      <c r="AY216" t="str">
        <f t="shared" si="206"/>
        <v/>
      </c>
      <c r="BA216" t="str">
        <f t="shared" si="172"/>
        <v/>
      </c>
      <c r="BB216" t="str">
        <f t="shared" si="173"/>
        <v/>
      </c>
      <c r="BC216" t="str">
        <f t="shared" si="174"/>
        <v/>
      </c>
      <c r="BD216" t="str">
        <f t="shared" si="157"/>
        <v/>
      </c>
      <c r="BE216" t="str">
        <f t="shared" si="207"/>
        <v/>
      </c>
      <c r="BF216" t="str">
        <f t="shared" si="208"/>
        <v/>
      </c>
    </row>
    <row r="217" spans="1:58" ht="15.75" x14ac:dyDescent="0.3">
      <c r="A217" t="str">
        <f t="shared" si="175"/>
        <v/>
      </c>
      <c r="B217" t="str">
        <f t="shared" si="176"/>
        <v/>
      </c>
      <c r="C217" t="str">
        <f t="shared" si="177"/>
        <v/>
      </c>
      <c r="D217" t="str">
        <f t="shared" si="178"/>
        <v/>
      </c>
      <c r="E217" t="str">
        <f t="shared" si="179"/>
        <v/>
      </c>
      <c r="F217" t="str">
        <f t="shared" si="180"/>
        <v/>
      </c>
      <c r="G217" t="str">
        <f t="shared" si="181"/>
        <v/>
      </c>
      <c r="H217" t="str">
        <f t="shared" si="160"/>
        <v/>
      </c>
      <c r="I217" t="str">
        <f t="shared" si="161"/>
        <v/>
      </c>
      <c r="J217" t="str">
        <f t="shared" si="162"/>
        <v/>
      </c>
      <c r="K217" t="str">
        <f>IF(A217="","",IF(OR(I217=1,I217="S"),IF(VLOOKUP(J217,Tables!E$1:F$50,2,FALSE)=1,IF(MOD(BE217,2)=1,1,2),IF(MOD(BE217,2)=1,2,1)),IF(MOD(BE217,2)=1,1,2)))</f>
        <v/>
      </c>
      <c r="L217" t="str">
        <f t="shared" si="159"/>
        <v/>
      </c>
      <c r="M217" s="1" t="str">
        <f t="shared" si="163"/>
        <v/>
      </c>
      <c r="N217" s="39"/>
      <c r="O217" s="39"/>
      <c r="P217" s="39"/>
      <c r="Q217" s="4" t="str">
        <f t="shared" si="182"/>
        <v/>
      </c>
      <c r="R217" s="4" t="str">
        <f t="shared" si="183"/>
        <v/>
      </c>
      <c r="S217" s="4" t="str">
        <f t="shared" si="184"/>
        <v/>
      </c>
      <c r="T217" s="4" t="str">
        <f t="shared" si="185"/>
        <v/>
      </c>
      <c r="U217" s="4" t="str">
        <f t="shared" si="186"/>
        <v/>
      </c>
      <c r="V217" s="4" t="str">
        <f t="shared" si="187"/>
        <v/>
      </c>
      <c r="W217" t="str">
        <f t="shared" si="188"/>
        <v/>
      </c>
      <c r="X217" t="str">
        <f t="shared" si="189"/>
        <v/>
      </c>
      <c r="Y217" t="str">
        <f t="shared" si="190"/>
        <v/>
      </c>
      <c r="Z217" t="str">
        <f t="shared" si="191"/>
        <v/>
      </c>
      <c r="AA217" s="4" t="str">
        <f t="shared" si="192"/>
        <v/>
      </c>
      <c r="AB217" s="4" t="str">
        <f t="shared" si="193"/>
        <v/>
      </c>
      <c r="AC217" s="5" t="str">
        <f t="shared" si="194"/>
        <v/>
      </c>
      <c r="AD217" t="str">
        <f t="shared" si="195"/>
        <v/>
      </c>
      <c r="AE217" t="str">
        <f t="shared" si="196"/>
        <v/>
      </c>
      <c r="AF217" s="2" t="str">
        <f t="shared" si="197"/>
        <v/>
      </c>
      <c r="AG217" t="str">
        <f t="shared" si="198"/>
        <v/>
      </c>
      <c r="AH217" t="str">
        <f t="shared" si="199"/>
        <v/>
      </c>
      <c r="AI217" t="str">
        <f t="shared" si="164"/>
        <v/>
      </c>
      <c r="AJ217" s="28" t="str">
        <f t="shared" si="200"/>
        <v/>
      </c>
      <c r="AK217" t="str">
        <f t="shared" si="201"/>
        <v/>
      </c>
      <c r="AL217" t="str">
        <f t="shared" si="202"/>
        <v/>
      </c>
      <c r="AM217" t="str">
        <f t="shared" si="165"/>
        <v/>
      </c>
      <c r="AN217" t="str">
        <f t="shared" si="166"/>
        <v/>
      </c>
      <c r="AO217" t="str">
        <f t="shared" si="167"/>
        <v/>
      </c>
      <c r="AP217" t="str">
        <f>IF(AN217="","",IF(I217=0,IF(AO217=1,VLOOKUP(F217,Tables!A$1:C$18,2,FALSE),VLOOKUP(F217,Tables!A$1:C$18,3,FALSE)),IF(I217=1, IF(AO217=1,VLOOKUP(F217,Tables!H$1:J$95,2,FALSE),VLOOKUP(F217,Tables!H$1:J$95,3,FALSE)),IF(AO217=1,VLOOKUP(F217,Tables!Q$1:S$137,2,FALSE),VLOOKUP(F217,Tables!Q$1:S$137,3,FALSE)))))</f>
        <v/>
      </c>
      <c r="AQ217" t="str">
        <f t="shared" si="203"/>
        <v/>
      </c>
      <c r="AR217" t="str">
        <f t="shared" si="168"/>
        <v/>
      </c>
      <c r="AS217" t="str">
        <f t="shared" si="169"/>
        <v/>
      </c>
      <c r="AT217" t="str">
        <f t="shared" si="158"/>
        <v/>
      </c>
      <c r="AU217" t="str">
        <f t="shared" si="170"/>
        <v/>
      </c>
      <c r="AV217" t="str">
        <f t="shared" si="171"/>
        <v/>
      </c>
      <c r="AW217" t="str">
        <f t="shared" si="204"/>
        <v/>
      </c>
      <c r="AX217" t="str">
        <f t="shared" si="205"/>
        <v/>
      </c>
      <c r="AY217" t="str">
        <f t="shared" si="206"/>
        <v/>
      </c>
      <c r="BA217" t="str">
        <f t="shared" si="172"/>
        <v/>
      </c>
      <c r="BB217" t="str">
        <f t="shared" si="173"/>
        <v/>
      </c>
      <c r="BC217" t="str">
        <f t="shared" si="174"/>
        <v/>
      </c>
      <c r="BD217" t="str">
        <f t="shared" si="157"/>
        <v/>
      </c>
      <c r="BE217" t="str">
        <f t="shared" si="207"/>
        <v/>
      </c>
      <c r="BF217" t="str">
        <f t="shared" si="208"/>
        <v/>
      </c>
    </row>
    <row r="218" spans="1:58" ht="15.75" x14ac:dyDescent="0.3">
      <c r="A218" t="str">
        <f t="shared" si="175"/>
        <v/>
      </c>
      <c r="B218" t="str">
        <f t="shared" si="176"/>
        <v/>
      </c>
      <c r="C218" t="str">
        <f t="shared" si="177"/>
        <v/>
      </c>
      <c r="D218" t="str">
        <f t="shared" si="178"/>
        <v/>
      </c>
      <c r="E218" t="str">
        <f t="shared" si="179"/>
        <v/>
      </c>
      <c r="F218" t="str">
        <f t="shared" si="180"/>
        <v/>
      </c>
      <c r="G218" t="str">
        <f t="shared" si="181"/>
        <v/>
      </c>
      <c r="H218" t="str">
        <f t="shared" si="160"/>
        <v/>
      </c>
      <c r="I218" t="str">
        <f t="shared" si="161"/>
        <v/>
      </c>
      <c r="J218" t="str">
        <f t="shared" si="162"/>
        <v/>
      </c>
      <c r="K218" t="str">
        <f>IF(A218="","",IF(OR(I218=1,I218="S"),IF(VLOOKUP(J218,Tables!E$1:F$50,2,FALSE)=1,IF(MOD(BE218,2)=1,1,2),IF(MOD(BE218,2)=1,2,1)),IF(MOD(BE218,2)=1,1,2)))</f>
        <v/>
      </c>
      <c r="L218" t="str">
        <f t="shared" si="159"/>
        <v/>
      </c>
      <c r="M218" s="1" t="str">
        <f t="shared" si="163"/>
        <v/>
      </c>
      <c r="N218" s="39"/>
      <c r="O218" s="39"/>
      <c r="P218" s="39"/>
      <c r="Q218" s="4" t="str">
        <f t="shared" si="182"/>
        <v/>
      </c>
      <c r="R218" s="4" t="str">
        <f t="shared" si="183"/>
        <v/>
      </c>
      <c r="S218" s="4" t="str">
        <f t="shared" si="184"/>
        <v/>
      </c>
      <c r="T218" s="4" t="str">
        <f t="shared" si="185"/>
        <v/>
      </c>
      <c r="U218" s="4" t="str">
        <f t="shared" si="186"/>
        <v/>
      </c>
      <c r="V218" s="4" t="str">
        <f t="shared" si="187"/>
        <v/>
      </c>
      <c r="W218" t="str">
        <f t="shared" si="188"/>
        <v/>
      </c>
      <c r="X218" t="str">
        <f t="shared" si="189"/>
        <v/>
      </c>
      <c r="Y218" t="str">
        <f t="shared" si="190"/>
        <v/>
      </c>
      <c r="Z218" t="str">
        <f t="shared" si="191"/>
        <v/>
      </c>
      <c r="AA218" s="4" t="str">
        <f t="shared" si="192"/>
        <v/>
      </c>
      <c r="AB218" s="4" t="str">
        <f t="shared" si="193"/>
        <v/>
      </c>
      <c r="AC218" s="5" t="str">
        <f t="shared" si="194"/>
        <v/>
      </c>
      <c r="AD218" t="str">
        <f t="shared" si="195"/>
        <v/>
      </c>
      <c r="AE218" t="str">
        <f t="shared" si="196"/>
        <v/>
      </c>
      <c r="AF218" s="2" t="str">
        <f t="shared" si="197"/>
        <v/>
      </c>
      <c r="AG218" t="str">
        <f t="shared" si="198"/>
        <v/>
      </c>
      <c r="AH218" t="str">
        <f t="shared" si="199"/>
        <v/>
      </c>
      <c r="AI218" t="str">
        <f t="shared" si="164"/>
        <v/>
      </c>
      <c r="AJ218" s="28" t="str">
        <f t="shared" si="200"/>
        <v/>
      </c>
      <c r="AK218" t="str">
        <f t="shared" si="201"/>
        <v/>
      </c>
      <c r="AL218" t="str">
        <f t="shared" si="202"/>
        <v/>
      </c>
      <c r="AM218" t="str">
        <f t="shared" si="165"/>
        <v/>
      </c>
      <c r="AN218" t="str">
        <f t="shared" si="166"/>
        <v/>
      </c>
      <c r="AO218" t="str">
        <f t="shared" si="167"/>
        <v/>
      </c>
      <c r="AP218" t="str">
        <f>IF(AN218="","",IF(I218=0,IF(AO218=1,VLOOKUP(F218,Tables!A$1:C$18,2,FALSE),VLOOKUP(F218,Tables!A$1:C$18,3,FALSE)),IF(I218=1, IF(AO218=1,VLOOKUP(F218,Tables!H$1:J$95,2,FALSE),VLOOKUP(F218,Tables!H$1:J$95,3,FALSE)),IF(AO218=1,VLOOKUP(F218,Tables!Q$1:S$137,2,FALSE),VLOOKUP(F218,Tables!Q$1:S$137,3,FALSE)))))</f>
        <v/>
      </c>
      <c r="AQ218" t="str">
        <f t="shared" si="203"/>
        <v/>
      </c>
      <c r="AR218" t="str">
        <f t="shared" si="168"/>
        <v/>
      </c>
      <c r="AS218" t="str">
        <f t="shared" si="169"/>
        <v/>
      </c>
      <c r="AT218" t="str">
        <f t="shared" si="158"/>
        <v/>
      </c>
      <c r="AU218" t="str">
        <f t="shared" si="170"/>
        <v/>
      </c>
      <c r="AV218" t="str">
        <f t="shared" si="171"/>
        <v/>
      </c>
      <c r="AW218" t="str">
        <f t="shared" si="204"/>
        <v/>
      </c>
      <c r="AX218" t="str">
        <f t="shared" si="205"/>
        <v/>
      </c>
      <c r="AY218" t="str">
        <f t="shared" si="206"/>
        <v/>
      </c>
      <c r="BA218" t="str">
        <f t="shared" si="172"/>
        <v/>
      </c>
      <c r="BB218" t="str">
        <f t="shared" si="173"/>
        <v/>
      </c>
      <c r="BC218" t="str">
        <f t="shared" si="174"/>
        <v/>
      </c>
      <c r="BD218" t="str">
        <f t="shared" si="157"/>
        <v/>
      </c>
      <c r="BE218" t="str">
        <f t="shared" si="207"/>
        <v/>
      </c>
      <c r="BF218" t="str">
        <f t="shared" si="208"/>
        <v/>
      </c>
    </row>
    <row r="219" spans="1:58" ht="15.75" x14ac:dyDescent="0.3">
      <c r="A219" t="str">
        <f t="shared" si="175"/>
        <v/>
      </c>
      <c r="B219" t="str">
        <f t="shared" si="176"/>
        <v/>
      </c>
      <c r="C219" t="str">
        <f t="shared" si="177"/>
        <v/>
      </c>
      <c r="D219" t="str">
        <f t="shared" si="178"/>
        <v/>
      </c>
      <c r="E219" t="str">
        <f t="shared" si="179"/>
        <v/>
      </c>
      <c r="F219" t="str">
        <f t="shared" si="180"/>
        <v/>
      </c>
      <c r="G219" t="str">
        <f t="shared" si="181"/>
        <v/>
      </c>
      <c r="H219" t="str">
        <f t="shared" si="160"/>
        <v/>
      </c>
      <c r="I219" t="str">
        <f t="shared" si="161"/>
        <v/>
      </c>
      <c r="J219" t="str">
        <f t="shared" si="162"/>
        <v/>
      </c>
      <c r="K219" t="str">
        <f>IF(A219="","",IF(OR(I219=1,I219="S"),IF(VLOOKUP(J219,Tables!E$1:F$50,2,FALSE)=1,IF(MOD(BE219,2)=1,1,2),IF(MOD(BE219,2)=1,2,1)),IF(MOD(BE219,2)=1,1,2)))</f>
        <v/>
      </c>
      <c r="L219" t="str">
        <f t="shared" si="159"/>
        <v/>
      </c>
      <c r="M219" s="1" t="str">
        <f t="shared" si="163"/>
        <v/>
      </c>
      <c r="N219" s="39"/>
      <c r="O219" s="39"/>
      <c r="P219" s="39"/>
      <c r="Q219" s="4" t="str">
        <f t="shared" si="182"/>
        <v/>
      </c>
      <c r="R219" s="4" t="str">
        <f t="shared" si="183"/>
        <v/>
      </c>
      <c r="S219" s="4" t="str">
        <f t="shared" si="184"/>
        <v/>
      </c>
      <c r="T219" s="4" t="str">
        <f t="shared" si="185"/>
        <v/>
      </c>
      <c r="U219" s="4" t="str">
        <f t="shared" si="186"/>
        <v/>
      </c>
      <c r="V219" s="4" t="str">
        <f t="shared" si="187"/>
        <v/>
      </c>
      <c r="W219" t="str">
        <f t="shared" si="188"/>
        <v/>
      </c>
      <c r="X219" t="str">
        <f t="shared" si="189"/>
        <v/>
      </c>
      <c r="Y219" t="str">
        <f t="shared" si="190"/>
        <v/>
      </c>
      <c r="Z219" t="str">
        <f t="shared" si="191"/>
        <v/>
      </c>
      <c r="AA219" s="4" t="str">
        <f t="shared" si="192"/>
        <v/>
      </c>
      <c r="AB219" s="4" t="str">
        <f t="shared" si="193"/>
        <v/>
      </c>
      <c r="AC219" s="5" t="str">
        <f t="shared" si="194"/>
        <v/>
      </c>
      <c r="AD219" t="str">
        <f t="shared" si="195"/>
        <v/>
      </c>
      <c r="AE219" t="str">
        <f t="shared" si="196"/>
        <v/>
      </c>
      <c r="AF219" s="2" t="str">
        <f t="shared" si="197"/>
        <v/>
      </c>
      <c r="AG219" t="str">
        <f t="shared" si="198"/>
        <v/>
      </c>
      <c r="AH219" t="str">
        <f t="shared" si="199"/>
        <v/>
      </c>
      <c r="AI219" t="str">
        <f t="shared" si="164"/>
        <v/>
      </c>
      <c r="AJ219" s="28" t="str">
        <f t="shared" si="200"/>
        <v/>
      </c>
      <c r="AK219" t="str">
        <f t="shared" si="201"/>
        <v/>
      </c>
      <c r="AL219" t="str">
        <f t="shared" si="202"/>
        <v/>
      </c>
      <c r="AM219" t="str">
        <f t="shared" si="165"/>
        <v/>
      </c>
      <c r="AN219" t="str">
        <f t="shared" si="166"/>
        <v/>
      </c>
      <c r="AO219" t="str">
        <f t="shared" si="167"/>
        <v/>
      </c>
      <c r="AP219" t="str">
        <f>IF(AN219="","",IF(I219=0,IF(AO219=1,VLOOKUP(F219,Tables!A$1:C$18,2,FALSE),VLOOKUP(F219,Tables!A$1:C$18,3,FALSE)),IF(I219=1, IF(AO219=1,VLOOKUP(F219,Tables!H$1:J$95,2,FALSE),VLOOKUP(F219,Tables!H$1:J$95,3,FALSE)),IF(AO219=1,VLOOKUP(F219,Tables!Q$1:S$137,2,FALSE),VLOOKUP(F219,Tables!Q$1:S$137,3,FALSE)))))</f>
        <v/>
      </c>
      <c r="AQ219" t="str">
        <f t="shared" si="203"/>
        <v/>
      </c>
      <c r="AR219" t="str">
        <f t="shared" si="168"/>
        <v/>
      </c>
      <c r="AS219" t="str">
        <f t="shared" si="169"/>
        <v/>
      </c>
      <c r="AT219" t="str">
        <f t="shared" si="158"/>
        <v/>
      </c>
      <c r="AU219" t="str">
        <f t="shared" si="170"/>
        <v/>
      </c>
      <c r="AV219" t="str">
        <f t="shared" si="171"/>
        <v/>
      </c>
      <c r="AW219" t="str">
        <f t="shared" si="204"/>
        <v/>
      </c>
      <c r="AX219" t="str">
        <f t="shared" si="205"/>
        <v/>
      </c>
      <c r="AY219" t="str">
        <f t="shared" si="206"/>
        <v/>
      </c>
      <c r="BA219" t="str">
        <f t="shared" si="172"/>
        <v/>
      </c>
      <c r="BB219" t="str">
        <f t="shared" si="173"/>
        <v/>
      </c>
      <c r="BC219" t="str">
        <f t="shared" si="174"/>
        <v/>
      </c>
      <c r="BD219" t="str">
        <f t="shared" si="157"/>
        <v/>
      </c>
      <c r="BE219" t="str">
        <f t="shared" si="207"/>
        <v/>
      </c>
      <c r="BF219" t="str">
        <f t="shared" si="208"/>
        <v/>
      </c>
    </row>
    <row r="220" spans="1:58" ht="15.75" x14ac:dyDescent="0.3">
      <c r="A220" t="str">
        <f t="shared" si="175"/>
        <v/>
      </c>
      <c r="B220" t="str">
        <f t="shared" si="176"/>
        <v/>
      </c>
      <c r="C220" t="str">
        <f t="shared" si="177"/>
        <v/>
      </c>
      <c r="D220" t="str">
        <f t="shared" si="178"/>
        <v/>
      </c>
      <c r="E220" t="str">
        <f t="shared" si="179"/>
        <v/>
      </c>
      <c r="F220" t="str">
        <f t="shared" si="180"/>
        <v/>
      </c>
      <c r="G220" t="str">
        <f t="shared" si="181"/>
        <v/>
      </c>
      <c r="H220" t="str">
        <f t="shared" si="160"/>
        <v/>
      </c>
      <c r="I220" t="str">
        <f t="shared" si="161"/>
        <v/>
      </c>
      <c r="J220" t="str">
        <f t="shared" si="162"/>
        <v/>
      </c>
      <c r="K220" t="str">
        <f>IF(A220="","",IF(OR(I220=1,I220="S"),IF(VLOOKUP(J220,Tables!E$1:F$50,2,FALSE)=1,IF(MOD(BE220,2)=1,1,2),IF(MOD(BE220,2)=1,2,1)),IF(MOD(BE220,2)=1,1,2)))</f>
        <v/>
      </c>
      <c r="L220" t="str">
        <f t="shared" si="159"/>
        <v/>
      </c>
      <c r="M220" s="1" t="str">
        <f t="shared" si="163"/>
        <v/>
      </c>
      <c r="N220" s="39"/>
      <c r="O220" s="39"/>
      <c r="P220" s="39"/>
      <c r="Q220" s="4" t="str">
        <f t="shared" si="182"/>
        <v/>
      </c>
      <c r="R220" s="4" t="str">
        <f t="shared" si="183"/>
        <v/>
      </c>
      <c r="S220" s="4" t="str">
        <f t="shared" si="184"/>
        <v/>
      </c>
      <c r="T220" s="4" t="str">
        <f t="shared" si="185"/>
        <v/>
      </c>
      <c r="U220" s="4" t="str">
        <f t="shared" si="186"/>
        <v/>
      </c>
      <c r="V220" s="4" t="str">
        <f t="shared" si="187"/>
        <v/>
      </c>
      <c r="W220" t="str">
        <f t="shared" si="188"/>
        <v/>
      </c>
      <c r="X220" t="str">
        <f t="shared" si="189"/>
        <v/>
      </c>
      <c r="Y220" t="str">
        <f t="shared" si="190"/>
        <v/>
      </c>
      <c r="Z220" t="str">
        <f t="shared" si="191"/>
        <v/>
      </c>
      <c r="AA220" s="4" t="str">
        <f t="shared" si="192"/>
        <v/>
      </c>
      <c r="AB220" s="4" t="str">
        <f t="shared" si="193"/>
        <v/>
      </c>
      <c r="AC220" s="5" t="str">
        <f t="shared" si="194"/>
        <v/>
      </c>
      <c r="AD220" t="str">
        <f t="shared" si="195"/>
        <v/>
      </c>
      <c r="AE220" t="str">
        <f t="shared" si="196"/>
        <v/>
      </c>
      <c r="AF220" s="2" t="str">
        <f t="shared" si="197"/>
        <v/>
      </c>
      <c r="AG220" t="str">
        <f t="shared" si="198"/>
        <v/>
      </c>
      <c r="AH220" t="str">
        <f t="shared" si="199"/>
        <v/>
      </c>
      <c r="AI220" t="str">
        <f t="shared" si="164"/>
        <v/>
      </c>
      <c r="AJ220" s="28" t="str">
        <f t="shared" si="200"/>
        <v/>
      </c>
      <c r="AK220" t="str">
        <f t="shared" si="201"/>
        <v/>
      </c>
      <c r="AL220" t="str">
        <f t="shared" si="202"/>
        <v/>
      </c>
      <c r="AM220" t="str">
        <f t="shared" si="165"/>
        <v/>
      </c>
      <c r="AN220" t="str">
        <f t="shared" si="166"/>
        <v/>
      </c>
      <c r="AO220" t="str">
        <f t="shared" si="167"/>
        <v/>
      </c>
      <c r="AP220" t="str">
        <f>IF(AN220="","",IF(I220=0,IF(AO220=1,VLOOKUP(F220,Tables!A$1:C$18,2,FALSE),VLOOKUP(F220,Tables!A$1:C$18,3,FALSE)),IF(I220=1, IF(AO220=1,VLOOKUP(F220,Tables!H$1:J$95,2,FALSE),VLOOKUP(F220,Tables!H$1:J$95,3,FALSE)),IF(AO220=1,VLOOKUP(F220,Tables!Q$1:S$137,2,FALSE),VLOOKUP(F220,Tables!Q$1:S$137,3,FALSE)))))</f>
        <v/>
      </c>
      <c r="AQ220" t="str">
        <f t="shared" si="203"/>
        <v/>
      </c>
      <c r="AR220" t="str">
        <f t="shared" si="168"/>
        <v/>
      </c>
      <c r="AS220" t="str">
        <f t="shared" si="169"/>
        <v/>
      </c>
      <c r="AT220" t="str">
        <f t="shared" si="158"/>
        <v/>
      </c>
      <c r="AU220" t="str">
        <f t="shared" si="170"/>
        <v/>
      </c>
      <c r="AV220" t="str">
        <f t="shared" si="171"/>
        <v/>
      </c>
      <c r="AW220" t="str">
        <f t="shared" si="204"/>
        <v/>
      </c>
      <c r="AX220" t="str">
        <f t="shared" si="205"/>
        <v/>
      </c>
      <c r="AY220" t="str">
        <f t="shared" si="206"/>
        <v/>
      </c>
      <c r="BA220" t="str">
        <f t="shared" si="172"/>
        <v/>
      </c>
      <c r="BB220" t="str">
        <f t="shared" si="173"/>
        <v/>
      </c>
      <c r="BC220" t="str">
        <f t="shared" si="174"/>
        <v/>
      </c>
      <c r="BD220" t="str">
        <f t="shared" si="157"/>
        <v/>
      </c>
      <c r="BE220" t="str">
        <f t="shared" si="207"/>
        <v/>
      </c>
      <c r="BF220" t="str">
        <f t="shared" si="208"/>
        <v/>
      </c>
    </row>
    <row r="221" spans="1:58" ht="15.75" x14ac:dyDescent="0.3">
      <c r="A221" t="str">
        <f t="shared" si="175"/>
        <v/>
      </c>
      <c r="B221" t="str">
        <f t="shared" si="176"/>
        <v/>
      </c>
      <c r="C221" t="str">
        <f t="shared" si="177"/>
        <v/>
      </c>
      <c r="D221" t="str">
        <f t="shared" si="178"/>
        <v/>
      </c>
      <c r="E221" t="str">
        <f t="shared" si="179"/>
        <v/>
      </c>
      <c r="F221" t="str">
        <f t="shared" si="180"/>
        <v/>
      </c>
      <c r="G221" t="str">
        <f t="shared" si="181"/>
        <v/>
      </c>
      <c r="H221" t="str">
        <f t="shared" si="160"/>
        <v/>
      </c>
      <c r="I221" t="str">
        <f t="shared" si="161"/>
        <v/>
      </c>
      <c r="J221" t="str">
        <f t="shared" si="162"/>
        <v/>
      </c>
      <c r="K221" t="str">
        <f>IF(A221="","",IF(OR(I221=1,I221="S"),IF(VLOOKUP(J221,Tables!E$1:F$50,2,FALSE)=1,IF(MOD(BE221,2)=1,1,2),IF(MOD(BE221,2)=1,2,1)),IF(MOD(BE221,2)=1,1,2)))</f>
        <v/>
      </c>
      <c r="L221" t="str">
        <f t="shared" si="159"/>
        <v/>
      </c>
      <c r="M221" s="1" t="str">
        <f t="shared" si="163"/>
        <v/>
      </c>
      <c r="N221" s="39"/>
      <c r="O221" s="39"/>
      <c r="P221" s="39"/>
      <c r="Q221" s="4" t="str">
        <f t="shared" si="182"/>
        <v/>
      </c>
      <c r="R221" s="4" t="str">
        <f t="shared" si="183"/>
        <v/>
      </c>
      <c r="S221" s="4" t="str">
        <f t="shared" si="184"/>
        <v/>
      </c>
      <c r="T221" s="4" t="str">
        <f t="shared" si="185"/>
        <v/>
      </c>
      <c r="U221" s="4" t="str">
        <f t="shared" si="186"/>
        <v/>
      </c>
      <c r="V221" s="4" t="str">
        <f t="shared" si="187"/>
        <v/>
      </c>
      <c r="W221" t="str">
        <f t="shared" si="188"/>
        <v/>
      </c>
      <c r="X221" t="str">
        <f t="shared" si="189"/>
        <v/>
      </c>
      <c r="Y221" t="str">
        <f t="shared" si="190"/>
        <v/>
      </c>
      <c r="Z221" t="str">
        <f t="shared" si="191"/>
        <v/>
      </c>
      <c r="AA221" s="4" t="str">
        <f t="shared" si="192"/>
        <v/>
      </c>
      <c r="AB221" s="4" t="str">
        <f t="shared" si="193"/>
        <v/>
      </c>
      <c r="AC221" s="5" t="str">
        <f t="shared" si="194"/>
        <v/>
      </c>
      <c r="AD221" t="str">
        <f t="shared" si="195"/>
        <v/>
      </c>
      <c r="AE221" t="str">
        <f t="shared" si="196"/>
        <v/>
      </c>
      <c r="AF221" s="2" t="str">
        <f t="shared" si="197"/>
        <v/>
      </c>
      <c r="AG221" t="str">
        <f t="shared" si="198"/>
        <v/>
      </c>
      <c r="AH221" t="str">
        <f t="shared" si="199"/>
        <v/>
      </c>
      <c r="AI221" t="str">
        <f t="shared" si="164"/>
        <v/>
      </c>
      <c r="AJ221" s="28" t="str">
        <f t="shared" si="200"/>
        <v/>
      </c>
      <c r="AK221" t="str">
        <f t="shared" si="201"/>
        <v/>
      </c>
      <c r="AL221" t="str">
        <f t="shared" si="202"/>
        <v/>
      </c>
      <c r="AM221" t="str">
        <f t="shared" si="165"/>
        <v/>
      </c>
      <c r="AN221" t="str">
        <f t="shared" si="166"/>
        <v/>
      </c>
      <c r="AO221" t="str">
        <f t="shared" si="167"/>
        <v/>
      </c>
      <c r="AP221" t="str">
        <f>IF(AN221="","",IF(I221=0,IF(AO221=1,VLOOKUP(F221,Tables!A$1:C$18,2,FALSE),VLOOKUP(F221,Tables!A$1:C$18,3,FALSE)),IF(I221=1, IF(AO221=1,VLOOKUP(F221,Tables!H$1:J$95,2,FALSE),VLOOKUP(F221,Tables!H$1:J$95,3,FALSE)),IF(AO221=1,VLOOKUP(F221,Tables!Q$1:S$137,2,FALSE),VLOOKUP(F221,Tables!Q$1:S$137,3,FALSE)))))</f>
        <v/>
      </c>
      <c r="AQ221" t="str">
        <f t="shared" si="203"/>
        <v/>
      </c>
      <c r="AR221" t="str">
        <f t="shared" si="168"/>
        <v/>
      </c>
      <c r="AS221" t="str">
        <f t="shared" si="169"/>
        <v/>
      </c>
      <c r="AT221" t="str">
        <f t="shared" si="158"/>
        <v/>
      </c>
      <c r="AU221" t="str">
        <f t="shared" si="170"/>
        <v/>
      </c>
      <c r="AV221" t="str">
        <f t="shared" si="171"/>
        <v/>
      </c>
      <c r="AW221" t="str">
        <f t="shared" si="204"/>
        <v/>
      </c>
      <c r="AX221" t="str">
        <f t="shared" si="205"/>
        <v/>
      </c>
      <c r="AY221" t="str">
        <f t="shared" si="206"/>
        <v/>
      </c>
      <c r="BA221" t="str">
        <f t="shared" si="172"/>
        <v/>
      </c>
      <c r="BB221" t="str">
        <f t="shared" si="173"/>
        <v/>
      </c>
      <c r="BC221" t="str">
        <f t="shared" si="174"/>
        <v/>
      </c>
      <c r="BD221" t="str">
        <f t="shared" si="157"/>
        <v/>
      </c>
      <c r="BE221" t="str">
        <f t="shared" si="207"/>
        <v/>
      </c>
      <c r="BF221" t="str">
        <f t="shared" si="208"/>
        <v/>
      </c>
    </row>
    <row r="222" spans="1:58" ht="15.75" x14ac:dyDescent="0.3">
      <c r="A222" t="str">
        <f t="shared" si="175"/>
        <v/>
      </c>
      <c r="B222" t="str">
        <f t="shared" si="176"/>
        <v/>
      </c>
      <c r="C222" t="str">
        <f t="shared" si="177"/>
        <v/>
      </c>
      <c r="D222" t="str">
        <f t="shared" si="178"/>
        <v/>
      </c>
      <c r="E222" t="str">
        <f t="shared" si="179"/>
        <v/>
      </c>
      <c r="F222" t="str">
        <f t="shared" si="180"/>
        <v/>
      </c>
      <c r="G222" t="str">
        <f t="shared" si="181"/>
        <v/>
      </c>
      <c r="H222" t="str">
        <f t="shared" si="160"/>
        <v/>
      </c>
      <c r="I222" t="str">
        <f t="shared" si="161"/>
        <v/>
      </c>
      <c r="J222" t="str">
        <f t="shared" si="162"/>
        <v/>
      </c>
      <c r="K222" t="str">
        <f>IF(A222="","",IF(OR(I222=1,I222="S"),IF(VLOOKUP(J222,Tables!E$1:F$50,2,FALSE)=1,IF(MOD(BE222,2)=1,1,2),IF(MOD(BE222,2)=1,2,1)),IF(MOD(BE222,2)=1,1,2)))</f>
        <v/>
      </c>
      <c r="L222" t="str">
        <f t="shared" si="159"/>
        <v/>
      </c>
      <c r="M222" s="1" t="str">
        <f t="shared" si="163"/>
        <v/>
      </c>
      <c r="N222" s="39"/>
      <c r="O222" s="39"/>
      <c r="P222" s="39"/>
      <c r="Q222" s="4" t="str">
        <f t="shared" si="182"/>
        <v/>
      </c>
      <c r="R222" s="4" t="str">
        <f t="shared" si="183"/>
        <v/>
      </c>
      <c r="S222" s="4" t="str">
        <f t="shared" si="184"/>
        <v/>
      </c>
      <c r="T222" s="4" t="str">
        <f t="shared" si="185"/>
        <v/>
      </c>
      <c r="U222" s="4" t="str">
        <f t="shared" si="186"/>
        <v/>
      </c>
      <c r="V222" s="4" t="str">
        <f t="shared" si="187"/>
        <v/>
      </c>
      <c r="W222" t="str">
        <f t="shared" si="188"/>
        <v/>
      </c>
      <c r="X222" t="str">
        <f t="shared" si="189"/>
        <v/>
      </c>
      <c r="Y222" t="str">
        <f t="shared" si="190"/>
        <v/>
      </c>
      <c r="Z222" t="str">
        <f t="shared" si="191"/>
        <v/>
      </c>
      <c r="AA222" s="4" t="str">
        <f t="shared" si="192"/>
        <v/>
      </c>
      <c r="AB222" s="4" t="str">
        <f t="shared" si="193"/>
        <v/>
      </c>
      <c r="AC222" s="5" t="str">
        <f t="shared" si="194"/>
        <v/>
      </c>
      <c r="AD222" t="str">
        <f t="shared" si="195"/>
        <v/>
      </c>
      <c r="AE222" t="str">
        <f t="shared" si="196"/>
        <v/>
      </c>
      <c r="AF222" s="2" t="str">
        <f t="shared" si="197"/>
        <v/>
      </c>
      <c r="AG222" t="str">
        <f t="shared" si="198"/>
        <v/>
      </c>
      <c r="AH222" t="str">
        <f t="shared" si="199"/>
        <v/>
      </c>
      <c r="AI222" t="str">
        <f t="shared" si="164"/>
        <v/>
      </c>
      <c r="AJ222" s="28" t="str">
        <f t="shared" si="200"/>
        <v/>
      </c>
      <c r="AK222" t="str">
        <f t="shared" si="201"/>
        <v/>
      </c>
      <c r="AL222" t="str">
        <f t="shared" si="202"/>
        <v/>
      </c>
      <c r="AM222" t="str">
        <f t="shared" si="165"/>
        <v/>
      </c>
      <c r="AN222" t="str">
        <f t="shared" si="166"/>
        <v/>
      </c>
      <c r="AO222" t="str">
        <f t="shared" si="167"/>
        <v/>
      </c>
      <c r="AP222" t="str">
        <f>IF(AN222="","",IF(I222=0,IF(AO222=1,VLOOKUP(F222,Tables!A$1:C$18,2,FALSE),VLOOKUP(F222,Tables!A$1:C$18,3,FALSE)),IF(I222=1, IF(AO222=1,VLOOKUP(F222,Tables!H$1:J$95,2,FALSE),VLOOKUP(F222,Tables!H$1:J$95,3,FALSE)),IF(AO222=1,VLOOKUP(F222,Tables!Q$1:S$137,2,FALSE),VLOOKUP(F222,Tables!Q$1:S$137,3,FALSE)))))</f>
        <v/>
      </c>
      <c r="AQ222" t="str">
        <f t="shared" si="203"/>
        <v/>
      </c>
      <c r="AR222" t="str">
        <f t="shared" si="168"/>
        <v/>
      </c>
      <c r="AS222" t="str">
        <f t="shared" si="169"/>
        <v/>
      </c>
      <c r="AT222" t="str">
        <f t="shared" si="158"/>
        <v/>
      </c>
      <c r="AU222" t="str">
        <f t="shared" si="170"/>
        <v/>
      </c>
      <c r="AV222" t="str">
        <f t="shared" si="171"/>
        <v/>
      </c>
      <c r="AW222" t="str">
        <f t="shared" si="204"/>
        <v/>
      </c>
      <c r="AX222" t="str">
        <f t="shared" si="205"/>
        <v/>
      </c>
      <c r="AY222" t="str">
        <f t="shared" si="206"/>
        <v/>
      </c>
      <c r="BA222" t="str">
        <f t="shared" si="172"/>
        <v/>
      </c>
      <c r="BB222" t="str">
        <f t="shared" si="173"/>
        <v/>
      </c>
      <c r="BC222" t="str">
        <f t="shared" si="174"/>
        <v/>
      </c>
      <c r="BD222" t="str">
        <f t="shared" si="157"/>
        <v/>
      </c>
      <c r="BE222" t="str">
        <f t="shared" si="207"/>
        <v/>
      </c>
      <c r="BF222" t="str">
        <f t="shared" si="208"/>
        <v/>
      </c>
    </row>
    <row r="223" spans="1:58" ht="15.75" x14ac:dyDescent="0.3">
      <c r="A223" t="str">
        <f t="shared" si="175"/>
        <v/>
      </c>
      <c r="B223" t="str">
        <f t="shared" si="176"/>
        <v/>
      </c>
      <c r="C223" t="str">
        <f t="shared" si="177"/>
        <v/>
      </c>
      <c r="D223" t="str">
        <f t="shared" si="178"/>
        <v/>
      </c>
      <c r="E223" t="str">
        <f t="shared" si="179"/>
        <v/>
      </c>
      <c r="F223" t="str">
        <f t="shared" si="180"/>
        <v/>
      </c>
      <c r="G223" t="str">
        <f t="shared" si="181"/>
        <v/>
      </c>
      <c r="H223" t="str">
        <f t="shared" si="160"/>
        <v/>
      </c>
      <c r="I223" t="str">
        <f t="shared" si="161"/>
        <v/>
      </c>
      <c r="J223" t="str">
        <f t="shared" si="162"/>
        <v/>
      </c>
      <c r="K223" t="str">
        <f>IF(A223="","",IF(OR(I223=1,I223="S"),IF(VLOOKUP(J223,Tables!E$1:F$50,2,FALSE)=1,IF(MOD(BE223,2)=1,1,2),IF(MOD(BE223,2)=1,2,1)),IF(MOD(BE223,2)=1,1,2)))</f>
        <v/>
      </c>
      <c r="L223" t="str">
        <f t="shared" si="159"/>
        <v/>
      </c>
      <c r="M223" s="1" t="str">
        <f t="shared" si="163"/>
        <v/>
      </c>
      <c r="N223" s="39"/>
      <c r="O223" s="39"/>
      <c r="P223" s="39"/>
      <c r="Q223" s="4" t="str">
        <f t="shared" si="182"/>
        <v/>
      </c>
      <c r="R223" s="4" t="str">
        <f t="shared" si="183"/>
        <v/>
      </c>
      <c r="S223" s="4" t="str">
        <f t="shared" si="184"/>
        <v/>
      </c>
      <c r="T223" s="4" t="str">
        <f t="shared" si="185"/>
        <v/>
      </c>
      <c r="U223" s="4" t="str">
        <f t="shared" si="186"/>
        <v/>
      </c>
      <c r="V223" s="4" t="str">
        <f t="shared" si="187"/>
        <v/>
      </c>
      <c r="W223" t="str">
        <f t="shared" si="188"/>
        <v/>
      </c>
      <c r="X223" t="str">
        <f t="shared" si="189"/>
        <v/>
      </c>
      <c r="Y223" t="str">
        <f t="shared" si="190"/>
        <v/>
      </c>
      <c r="Z223" t="str">
        <f t="shared" si="191"/>
        <v/>
      </c>
      <c r="AA223" s="4" t="str">
        <f t="shared" si="192"/>
        <v/>
      </c>
      <c r="AB223" s="4" t="str">
        <f t="shared" si="193"/>
        <v/>
      </c>
      <c r="AC223" s="5" t="str">
        <f t="shared" si="194"/>
        <v/>
      </c>
      <c r="AD223" t="str">
        <f t="shared" si="195"/>
        <v/>
      </c>
      <c r="AE223" t="str">
        <f t="shared" si="196"/>
        <v/>
      </c>
      <c r="AF223" s="2" t="str">
        <f t="shared" si="197"/>
        <v/>
      </c>
      <c r="AG223" t="str">
        <f t="shared" si="198"/>
        <v/>
      </c>
      <c r="AH223" t="str">
        <f t="shared" si="199"/>
        <v/>
      </c>
      <c r="AI223" t="str">
        <f t="shared" si="164"/>
        <v/>
      </c>
      <c r="AJ223" s="28" t="str">
        <f t="shared" si="200"/>
        <v/>
      </c>
      <c r="AK223" t="str">
        <f t="shared" si="201"/>
        <v/>
      </c>
      <c r="AL223" t="str">
        <f t="shared" si="202"/>
        <v/>
      </c>
      <c r="AM223" t="str">
        <f t="shared" si="165"/>
        <v/>
      </c>
      <c r="AN223" t="str">
        <f t="shared" si="166"/>
        <v/>
      </c>
      <c r="AO223" t="str">
        <f t="shared" si="167"/>
        <v/>
      </c>
      <c r="AP223" t="str">
        <f>IF(AN223="","",IF(I223=0,IF(AO223=1,VLOOKUP(F223,Tables!A$1:C$18,2,FALSE),VLOOKUP(F223,Tables!A$1:C$18,3,FALSE)),IF(I223=1, IF(AO223=1,VLOOKUP(F223,Tables!H$1:J$95,2,FALSE),VLOOKUP(F223,Tables!H$1:J$95,3,FALSE)),IF(AO223=1,VLOOKUP(F223,Tables!Q$1:S$137,2,FALSE),VLOOKUP(F223,Tables!Q$1:S$137,3,FALSE)))))</f>
        <v/>
      </c>
      <c r="AQ223" t="str">
        <f t="shared" si="203"/>
        <v/>
      </c>
      <c r="AR223" t="str">
        <f t="shared" si="168"/>
        <v/>
      </c>
      <c r="AS223" t="str">
        <f t="shared" si="169"/>
        <v/>
      </c>
      <c r="AT223" t="str">
        <f t="shared" si="158"/>
        <v/>
      </c>
      <c r="AU223" t="str">
        <f t="shared" si="170"/>
        <v/>
      </c>
      <c r="AV223" t="str">
        <f t="shared" si="171"/>
        <v/>
      </c>
      <c r="AW223" t="str">
        <f t="shared" si="204"/>
        <v/>
      </c>
      <c r="AX223" t="str">
        <f t="shared" si="205"/>
        <v/>
      </c>
      <c r="AY223" t="str">
        <f t="shared" si="206"/>
        <v/>
      </c>
      <c r="BA223" t="str">
        <f t="shared" si="172"/>
        <v/>
      </c>
      <c r="BB223" t="str">
        <f t="shared" si="173"/>
        <v/>
      </c>
      <c r="BC223" t="str">
        <f t="shared" si="174"/>
        <v/>
      </c>
      <c r="BD223" t="str">
        <f t="shared" si="157"/>
        <v/>
      </c>
      <c r="BE223" t="str">
        <f t="shared" si="207"/>
        <v/>
      </c>
      <c r="BF223" t="str">
        <f t="shared" si="208"/>
        <v/>
      </c>
    </row>
    <row r="224" spans="1:58" ht="15.75" x14ac:dyDescent="0.3">
      <c r="A224" t="str">
        <f t="shared" si="175"/>
        <v/>
      </c>
      <c r="B224" t="str">
        <f t="shared" si="176"/>
        <v/>
      </c>
      <c r="C224" t="str">
        <f t="shared" si="177"/>
        <v/>
      </c>
      <c r="D224" t="str">
        <f t="shared" si="178"/>
        <v/>
      </c>
      <c r="E224" t="str">
        <f t="shared" si="179"/>
        <v/>
      </c>
      <c r="F224" t="str">
        <f t="shared" si="180"/>
        <v/>
      </c>
      <c r="G224" t="str">
        <f t="shared" si="181"/>
        <v/>
      </c>
      <c r="H224" t="str">
        <f t="shared" si="160"/>
        <v/>
      </c>
      <c r="I224" t="str">
        <f t="shared" si="161"/>
        <v/>
      </c>
      <c r="J224" t="str">
        <f t="shared" si="162"/>
        <v/>
      </c>
      <c r="K224" t="str">
        <f>IF(A224="","",IF(OR(I224=1,I224="S"),IF(VLOOKUP(J224,Tables!E$1:F$50,2,FALSE)=1,IF(MOD(BE224,2)=1,1,2),IF(MOD(BE224,2)=1,2,1)),IF(MOD(BE224,2)=1,1,2)))</f>
        <v/>
      </c>
      <c r="L224" t="str">
        <f t="shared" si="159"/>
        <v/>
      </c>
      <c r="M224" s="1" t="str">
        <f t="shared" si="163"/>
        <v/>
      </c>
      <c r="N224" s="39"/>
      <c r="O224" s="39"/>
      <c r="P224" s="39"/>
      <c r="Q224" s="4" t="str">
        <f t="shared" si="182"/>
        <v/>
      </c>
      <c r="R224" s="4" t="str">
        <f t="shared" si="183"/>
        <v/>
      </c>
      <c r="S224" s="4" t="str">
        <f t="shared" si="184"/>
        <v/>
      </c>
      <c r="T224" s="4" t="str">
        <f t="shared" si="185"/>
        <v/>
      </c>
      <c r="U224" s="4" t="str">
        <f t="shared" si="186"/>
        <v/>
      </c>
      <c r="V224" s="4" t="str">
        <f t="shared" si="187"/>
        <v/>
      </c>
      <c r="W224" t="str">
        <f t="shared" si="188"/>
        <v/>
      </c>
      <c r="X224" t="str">
        <f t="shared" si="189"/>
        <v/>
      </c>
      <c r="Y224" t="str">
        <f t="shared" si="190"/>
        <v/>
      </c>
      <c r="Z224" t="str">
        <f t="shared" si="191"/>
        <v/>
      </c>
      <c r="AA224" s="4" t="str">
        <f t="shared" si="192"/>
        <v/>
      </c>
      <c r="AB224" s="4" t="str">
        <f t="shared" si="193"/>
        <v/>
      </c>
      <c r="AC224" s="5" t="str">
        <f t="shared" si="194"/>
        <v/>
      </c>
      <c r="AD224" t="str">
        <f t="shared" si="195"/>
        <v/>
      </c>
      <c r="AE224" t="str">
        <f t="shared" si="196"/>
        <v/>
      </c>
      <c r="AF224" s="2" t="str">
        <f t="shared" si="197"/>
        <v/>
      </c>
      <c r="AG224" t="str">
        <f t="shared" si="198"/>
        <v/>
      </c>
      <c r="AH224" t="str">
        <f t="shared" si="199"/>
        <v/>
      </c>
      <c r="AI224" t="str">
        <f t="shared" si="164"/>
        <v/>
      </c>
      <c r="AJ224" s="28" t="str">
        <f t="shared" si="200"/>
        <v/>
      </c>
      <c r="AK224" t="str">
        <f t="shared" si="201"/>
        <v/>
      </c>
      <c r="AL224" t="str">
        <f t="shared" si="202"/>
        <v/>
      </c>
      <c r="AM224" t="str">
        <f t="shared" si="165"/>
        <v/>
      </c>
      <c r="AN224" t="str">
        <f t="shared" si="166"/>
        <v/>
      </c>
      <c r="AO224" t="str">
        <f t="shared" si="167"/>
        <v/>
      </c>
      <c r="AP224" t="str">
        <f>IF(AN224="","",IF(I224=0,IF(AO224=1,VLOOKUP(F224,Tables!A$1:C$18,2,FALSE),VLOOKUP(F224,Tables!A$1:C$18,3,FALSE)),IF(I224=1, IF(AO224=1,VLOOKUP(F224,Tables!H$1:J$95,2,FALSE),VLOOKUP(F224,Tables!H$1:J$95,3,FALSE)),IF(AO224=1,VLOOKUP(F224,Tables!Q$1:S$137,2,FALSE),VLOOKUP(F224,Tables!Q$1:S$137,3,FALSE)))))</f>
        <v/>
      </c>
      <c r="AQ224" t="str">
        <f t="shared" si="203"/>
        <v/>
      </c>
      <c r="AR224" t="str">
        <f t="shared" si="168"/>
        <v/>
      </c>
      <c r="AS224" t="str">
        <f t="shared" si="169"/>
        <v/>
      </c>
      <c r="AT224" t="str">
        <f t="shared" si="158"/>
        <v/>
      </c>
      <c r="AU224" t="str">
        <f t="shared" si="170"/>
        <v/>
      </c>
      <c r="AV224" t="str">
        <f t="shared" si="171"/>
        <v/>
      </c>
      <c r="AW224" t="str">
        <f t="shared" si="204"/>
        <v/>
      </c>
      <c r="AX224" t="str">
        <f t="shared" si="205"/>
        <v/>
      </c>
      <c r="AY224" t="str">
        <f t="shared" si="206"/>
        <v/>
      </c>
      <c r="BA224" t="str">
        <f t="shared" si="172"/>
        <v/>
      </c>
      <c r="BB224" t="str">
        <f t="shared" si="173"/>
        <v/>
      </c>
      <c r="BC224" t="str">
        <f t="shared" si="174"/>
        <v/>
      </c>
      <c r="BD224" t="str">
        <f t="shared" si="157"/>
        <v/>
      </c>
      <c r="BE224" t="str">
        <f t="shared" si="207"/>
        <v/>
      </c>
      <c r="BF224" t="str">
        <f t="shared" si="208"/>
        <v/>
      </c>
    </row>
    <row r="225" spans="1:58" ht="15.75" x14ac:dyDescent="0.3">
      <c r="A225" t="str">
        <f t="shared" si="175"/>
        <v/>
      </c>
      <c r="B225" t="str">
        <f t="shared" si="176"/>
        <v/>
      </c>
      <c r="C225" t="str">
        <f t="shared" si="177"/>
        <v/>
      </c>
      <c r="D225" t="str">
        <f t="shared" si="178"/>
        <v/>
      </c>
      <c r="E225" t="str">
        <f t="shared" si="179"/>
        <v/>
      </c>
      <c r="F225" t="str">
        <f t="shared" si="180"/>
        <v/>
      </c>
      <c r="G225" t="str">
        <f t="shared" si="181"/>
        <v/>
      </c>
      <c r="H225" t="str">
        <f t="shared" si="160"/>
        <v/>
      </c>
      <c r="I225" t="str">
        <f t="shared" si="161"/>
        <v/>
      </c>
      <c r="J225" t="str">
        <f t="shared" si="162"/>
        <v/>
      </c>
      <c r="K225" t="str">
        <f>IF(A225="","",IF(OR(I225=1,I225="S"),IF(VLOOKUP(J225,Tables!E$1:F$50,2,FALSE)=1,IF(MOD(BE225,2)=1,1,2),IF(MOD(BE225,2)=1,2,1)),IF(MOD(BE225,2)=1,1,2)))</f>
        <v/>
      </c>
      <c r="L225" t="str">
        <f t="shared" si="159"/>
        <v/>
      </c>
      <c r="M225" s="1" t="str">
        <f t="shared" si="163"/>
        <v/>
      </c>
      <c r="N225" s="39"/>
      <c r="O225" s="39"/>
      <c r="P225" s="39"/>
      <c r="Q225" s="4" t="str">
        <f t="shared" si="182"/>
        <v/>
      </c>
      <c r="R225" s="4" t="str">
        <f t="shared" si="183"/>
        <v/>
      </c>
      <c r="S225" s="4" t="str">
        <f t="shared" si="184"/>
        <v/>
      </c>
      <c r="T225" s="4" t="str">
        <f t="shared" si="185"/>
        <v/>
      </c>
      <c r="U225" s="4" t="str">
        <f t="shared" si="186"/>
        <v/>
      </c>
      <c r="V225" s="4" t="str">
        <f t="shared" si="187"/>
        <v/>
      </c>
      <c r="W225" t="str">
        <f t="shared" si="188"/>
        <v/>
      </c>
      <c r="X225" t="str">
        <f t="shared" si="189"/>
        <v/>
      </c>
      <c r="Y225" t="str">
        <f t="shared" si="190"/>
        <v/>
      </c>
      <c r="Z225" t="str">
        <f t="shared" si="191"/>
        <v/>
      </c>
      <c r="AA225" s="4" t="str">
        <f t="shared" si="192"/>
        <v/>
      </c>
      <c r="AB225" s="4" t="str">
        <f t="shared" si="193"/>
        <v/>
      </c>
      <c r="AC225" s="5" t="str">
        <f t="shared" si="194"/>
        <v/>
      </c>
      <c r="AD225" t="str">
        <f t="shared" si="195"/>
        <v/>
      </c>
      <c r="AE225" t="str">
        <f t="shared" si="196"/>
        <v/>
      </c>
      <c r="AF225" s="2" t="str">
        <f t="shared" si="197"/>
        <v/>
      </c>
      <c r="AG225" t="str">
        <f t="shared" si="198"/>
        <v/>
      </c>
      <c r="AH225" t="str">
        <f t="shared" si="199"/>
        <v/>
      </c>
      <c r="AI225" t="str">
        <f t="shared" si="164"/>
        <v/>
      </c>
      <c r="AJ225" s="28" t="str">
        <f t="shared" si="200"/>
        <v/>
      </c>
      <c r="AK225" t="str">
        <f t="shared" si="201"/>
        <v/>
      </c>
      <c r="AL225" t="str">
        <f t="shared" si="202"/>
        <v/>
      </c>
      <c r="AM225" t="str">
        <f t="shared" si="165"/>
        <v/>
      </c>
      <c r="AN225" t="str">
        <f t="shared" si="166"/>
        <v/>
      </c>
      <c r="AO225" t="str">
        <f t="shared" si="167"/>
        <v/>
      </c>
      <c r="AP225" t="str">
        <f>IF(AN225="","",IF(I225=0,IF(AO225=1,VLOOKUP(F225,Tables!A$1:C$18,2,FALSE),VLOOKUP(F225,Tables!A$1:C$18,3,FALSE)),IF(I225=1, IF(AO225=1,VLOOKUP(F225,Tables!H$1:J$95,2,FALSE),VLOOKUP(F225,Tables!H$1:J$95,3,FALSE)),IF(AO225=1,VLOOKUP(F225,Tables!Q$1:S$137,2,FALSE),VLOOKUP(F225,Tables!Q$1:S$137,3,FALSE)))))</f>
        <v/>
      </c>
      <c r="AQ225" t="str">
        <f t="shared" si="203"/>
        <v/>
      </c>
      <c r="AR225" t="str">
        <f t="shared" si="168"/>
        <v/>
      </c>
      <c r="AS225" t="str">
        <f t="shared" si="169"/>
        <v/>
      </c>
      <c r="AT225" t="str">
        <f t="shared" si="158"/>
        <v/>
      </c>
      <c r="AU225" t="str">
        <f t="shared" si="170"/>
        <v/>
      </c>
      <c r="AV225" t="str">
        <f t="shared" si="171"/>
        <v/>
      </c>
      <c r="AW225" t="str">
        <f t="shared" si="204"/>
        <v/>
      </c>
      <c r="AX225" t="str">
        <f t="shared" si="205"/>
        <v/>
      </c>
      <c r="AY225" t="str">
        <f t="shared" si="206"/>
        <v/>
      </c>
      <c r="BA225" t="str">
        <f t="shared" si="172"/>
        <v/>
      </c>
      <c r="BB225" t="str">
        <f t="shared" si="173"/>
        <v/>
      </c>
      <c r="BC225" t="str">
        <f t="shared" si="174"/>
        <v/>
      </c>
      <c r="BD225" t="str">
        <f t="shared" si="157"/>
        <v/>
      </c>
      <c r="BE225" t="str">
        <f t="shared" si="207"/>
        <v/>
      </c>
      <c r="BF225" t="str">
        <f t="shared" si="208"/>
        <v/>
      </c>
    </row>
    <row r="226" spans="1:58" ht="15.75" x14ac:dyDescent="0.3">
      <c r="A226" t="str">
        <f t="shared" si="175"/>
        <v/>
      </c>
      <c r="B226" t="str">
        <f t="shared" si="176"/>
        <v/>
      </c>
      <c r="C226" t="str">
        <f t="shared" si="177"/>
        <v/>
      </c>
      <c r="D226" t="str">
        <f t="shared" si="178"/>
        <v/>
      </c>
      <c r="E226" t="str">
        <f t="shared" si="179"/>
        <v/>
      </c>
      <c r="F226" t="str">
        <f t="shared" si="180"/>
        <v/>
      </c>
      <c r="G226" t="str">
        <f t="shared" si="181"/>
        <v/>
      </c>
      <c r="H226" t="str">
        <f t="shared" si="160"/>
        <v/>
      </c>
      <c r="I226" t="str">
        <f t="shared" si="161"/>
        <v/>
      </c>
      <c r="J226" t="str">
        <f t="shared" si="162"/>
        <v/>
      </c>
      <c r="K226" t="str">
        <f>IF(A226="","",IF(OR(I226=1,I226="S"),IF(VLOOKUP(J226,Tables!E$1:F$50,2,FALSE)=1,IF(MOD(BE226,2)=1,1,2),IF(MOD(BE226,2)=1,2,1)),IF(MOD(BE226,2)=1,1,2)))</f>
        <v/>
      </c>
      <c r="L226" t="str">
        <f t="shared" si="159"/>
        <v/>
      </c>
      <c r="M226" s="1" t="str">
        <f t="shared" si="163"/>
        <v/>
      </c>
      <c r="N226" s="39"/>
      <c r="O226" s="39"/>
      <c r="P226" s="39"/>
      <c r="Q226" s="4" t="str">
        <f t="shared" si="182"/>
        <v/>
      </c>
      <c r="R226" s="4" t="str">
        <f t="shared" si="183"/>
        <v/>
      </c>
      <c r="S226" s="4" t="str">
        <f t="shared" si="184"/>
        <v/>
      </c>
      <c r="T226" s="4" t="str">
        <f t="shared" si="185"/>
        <v/>
      </c>
      <c r="U226" s="4" t="str">
        <f t="shared" si="186"/>
        <v/>
      </c>
      <c r="V226" s="4" t="str">
        <f t="shared" si="187"/>
        <v/>
      </c>
      <c r="W226" t="str">
        <f t="shared" si="188"/>
        <v/>
      </c>
      <c r="X226" t="str">
        <f t="shared" si="189"/>
        <v/>
      </c>
      <c r="Y226" t="str">
        <f t="shared" si="190"/>
        <v/>
      </c>
      <c r="Z226" t="str">
        <f t="shared" si="191"/>
        <v/>
      </c>
      <c r="AA226" s="4" t="str">
        <f t="shared" si="192"/>
        <v/>
      </c>
      <c r="AB226" s="4" t="str">
        <f t="shared" si="193"/>
        <v/>
      </c>
      <c r="AC226" s="5" t="str">
        <f t="shared" si="194"/>
        <v/>
      </c>
      <c r="AD226" t="str">
        <f t="shared" si="195"/>
        <v/>
      </c>
      <c r="AE226" t="str">
        <f t="shared" si="196"/>
        <v/>
      </c>
      <c r="AF226" s="2" t="str">
        <f t="shared" si="197"/>
        <v/>
      </c>
      <c r="AG226" t="str">
        <f t="shared" si="198"/>
        <v/>
      </c>
      <c r="AH226" t="str">
        <f t="shared" si="199"/>
        <v/>
      </c>
      <c r="AI226" t="str">
        <f t="shared" si="164"/>
        <v/>
      </c>
      <c r="AJ226" s="28" t="str">
        <f t="shared" si="200"/>
        <v/>
      </c>
      <c r="AK226" t="str">
        <f t="shared" si="201"/>
        <v/>
      </c>
      <c r="AL226" t="str">
        <f t="shared" si="202"/>
        <v/>
      </c>
      <c r="AM226" t="str">
        <f t="shared" si="165"/>
        <v/>
      </c>
      <c r="AN226" t="str">
        <f t="shared" si="166"/>
        <v/>
      </c>
      <c r="AO226" t="str">
        <f t="shared" si="167"/>
        <v/>
      </c>
      <c r="AP226" t="str">
        <f>IF(AN226="","",IF(I226=0,IF(AO226=1,VLOOKUP(F226,Tables!A$1:C$18,2,FALSE),VLOOKUP(F226,Tables!A$1:C$18,3,FALSE)),IF(I226=1, IF(AO226=1,VLOOKUP(F226,Tables!H$1:J$95,2,FALSE),VLOOKUP(F226,Tables!H$1:J$95,3,FALSE)),IF(AO226=1,VLOOKUP(F226,Tables!Q$1:S$137,2,FALSE),VLOOKUP(F226,Tables!Q$1:S$137,3,FALSE)))))</f>
        <v/>
      </c>
      <c r="AQ226" t="str">
        <f t="shared" si="203"/>
        <v/>
      </c>
      <c r="AR226" t="str">
        <f t="shared" si="168"/>
        <v/>
      </c>
      <c r="AS226" t="str">
        <f t="shared" si="169"/>
        <v/>
      </c>
      <c r="AT226" t="str">
        <f t="shared" si="158"/>
        <v/>
      </c>
      <c r="AU226" t="str">
        <f t="shared" si="170"/>
        <v/>
      </c>
      <c r="AV226" t="str">
        <f t="shared" si="171"/>
        <v/>
      </c>
      <c r="AW226" t="str">
        <f t="shared" si="204"/>
        <v/>
      </c>
      <c r="AX226" t="str">
        <f t="shared" si="205"/>
        <v/>
      </c>
      <c r="AY226" t="str">
        <f t="shared" si="206"/>
        <v/>
      </c>
      <c r="BA226" t="str">
        <f t="shared" si="172"/>
        <v/>
      </c>
      <c r="BB226" t="str">
        <f t="shared" si="173"/>
        <v/>
      </c>
      <c r="BC226" t="str">
        <f t="shared" si="174"/>
        <v/>
      </c>
      <c r="BD226" t="str">
        <f t="shared" si="157"/>
        <v/>
      </c>
      <c r="BE226" t="str">
        <f t="shared" si="207"/>
        <v/>
      </c>
      <c r="BF226" t="str">
        <f t="shared" si="208"/>
        <v/>
      </c>
    </row>
    <row r="227" spans="1:58" ht="15.75" x14ac:dyDescent="0.3">
      <c r="A227" t="str">
        <f t="shared" si="175"/>
        <v/>
      </c>
      <c r="B227" t="str">
        <f t="shared" si="176"/>
        <v/>
      </c>
      <c r="C227" t="str">
        <f t="shared" si="177"/>
        <v/>
      </c>
      <c r="D227" t="str">
        <f t="shared" si="178"/>
        <v/>
      </c>
      <c r="E227" t="str">
        <f t="shared" si="179"/>
        <v/>
      </c>
      <c r="F227" t="str">
        <f t="shared" si="180"/>
        <v/>
      </c>
      <c r="G227" t="str">
        <f t="shared" si="181"/>
        <v/>
      </c>
      <c r="H227" t="str">
        <f t="shared" si="160"/>
        <v/>
      </c>
      <c r="I227" t="str">
        <f t="shared" si="161"/>
        <v/>
      </c>
      <c r="J227" t="str">
        <f t="shared" si="162"/>
        <v/>
      </c>
      <c r="K227" t="str">
        <f>IF(A227="","",IF(OR(I227=1,I227="S"),IF(VLOOKUP(J227,Tables!E$1:F$50,2,FALSE)=1,IF(MOD(BE227,2)=1,1,2),IF(MOD(BE227,2)=1,2,1)),IF(MOD(BE227,2)=1,1,2)))</f>
        <v/>
      </c>
      <c r="L227" t="str">
        <f t="shared" si="159"/>
        <v/>
      </c>
      <c r="M227" s="1" t="str">
        <f t="shared" si="163"/>
        <v/>
      </c>
      <c r="N227" s="39"/>
      <c r="O227" s="39"/>
      <c r="P227" s="39"/>
      <c r="Q227" s="4" t="str">
        <f t="shared" si="182"/>
        <v/>
      </c>
      <c r="R227" s="4" t="str">
        <f t="shared" si="183"/>
        <v/>
      </c>
      <c r="S227" s="4" t="str">
        <f t="shared" si="184"/>
        <v/>
      </c>
      <c r="T227" s="4" t="str">
        <f t="shared" si="185"/>
        <v/>
      </c>
      <c r="U227" s="4" t="str">
        <f t="shared" si="186"/>
        <v/>
      </c>
      <c r="V227" s="4" t="str">
        <f t="shared" si="187"/>
        <v/>
      </c>
      <c r="W227" t="str">
        <f t="shared" si="188"/>
        <v/>
      </c>
      <c r="X227" t="str">
        <f t="shared" si="189"/>
        <v/>
      </c>
      <c r="Y227" t="str">
        <f t="shared" si="190"/>
        <v/>
      </c>
      <c r="Z227" t="str">
        <f t="shared" si="191"/>
        <v/>
      </c>
      <c r="AA227" s="4" t="str">
        <f t="shared" si="192"/>
        <v/>
      </c>
      <c r="AB227" s="4" t="str">
        <f t="shared" si="193"/>
        <v/>
      </c>
      <c r="AC227" s="5" t="str">
        <f t="shared" si="194"/>
        <v/>
      </c>
      <c r="AD227" t="str">
        <f t="shared" si="195"/>
        <v/>
      </c>
      <c r="AE227" t="str">
        <f t="shared" si="196"/>
        <v/>
      </c>
      <c r="AF227" s="2" t="str">
        <f t="shared" si="197"/>
        <v/>
      </c>
      <c r="AG227" t="str">
        <f t="shared" si="198"/>
        <v/>
      </c>
      <c r="AH227" t="str">
        <f t="shared" si="199"/>
        <v/>
      </c>
      <c r="AI227" t="str">
        <f t="shared" si="164"/>
        <v/>
      </c>
      <c r="AJ227" s="28" t="str">
        <f t="shared" si="200"/>
        <v/>
      </c>
      <c r="AK227" t="str">
        <f t="shared" si="201"/>
        <v/>
      </c>
      <c r="AL227" t="str">
        <f t="shared" si="202"/>
        <v/>
      </c>
      <c r="AM227" t="str">
        <f t="shared" si="165"/>
        <v/>
      </c>
      <c r="AN227" t="str">
        <f t="shared" si="166"/>
        <v/>
      </c>
      <c r="AO227" t="str">
        <f t="shared" si="167"/>
        <v/>
      </c>
      <c r="AP227" t="str">
        <f>IF(AN227="","",IF(I227=0,IF(AO227=1,VLOOKUP(F227,Tables!A$1:C$18,2,FALSE),VLOOKUP(F227,Tables!A$1:C$18,3,FALSE)),IF(I227=1, IF(AO227=1,VLOOKUP(F227,Tables!H$1:J$95,2,FALSE),VLOOKUP(F227,Tables!H$1:J$95,3,FALSE)),IF(AO227=1,VLOOKUP(F227,Tables!Q$1:S$137,2,FALSE),VLOOKUP(F227,Tables!Q$1:S$137,3,FALSE)))))</f>
        <v/>
      </c>
      <c r="AQ227" t="str">
        <f t="shared" si="203"/>
        <v/>
      </c>
      <c r="AR227" t="str">
        <f t="shared" si="168"/>
        <v/>
      </c>
      <c r="AS227" t="str">
        <f t="shared" si="169"/>
        <v/>
      </c>
      <c r="AT227" t="str">
        <f t="shared" si="158"/>
        <v/>
      </c>
      <c r="AU227" t="str">
        <f t="shared" si="170"/>
        <v/>
      </c>
      <c r="AV227" t="str">
        <f t="shared" si="171"/>
        <v/>
      </c>
      <c r="AW227" t="str">
        <f t="shared" si="204"/>
        <v/>
      </c>
      <c r="AX227" t="str">
        <f t="shared" si="205"/>
        <v/>
      </c>
      <c r="AY227" t="str">
        <f t="shared" si="206"/>
        <v/>
      </c>
      <c r="BA227" t="str">
        <f t="shared" si="172"/>
        <v/>
      </c>
      <c r="BB227" t="str">
        <f t="shared" si="173"/>
        <v/>
      </c>
      <c r="BC227" t="str">
        <f t="shared" si="174"/>
        <v/>
      </c>
      <c r="BD227" t="str">
        <f t="shared" si="157"/>
        <v/>
      </c>
      <c r="BE227" t="str">
        <f t="shared" si="207"/>
        <v/>
      </c>
      <c r="BF227" t="str">
        <f t="shared" si="208"/>
        <v/>
      </c>
    </row>
    <row r="228" spans="1:58" ht="15.75" x14ac:dyDescent="0.3">
      <c r="A228" t="str">
        <f t="shared" si="175"/>
        <v/>
      </c>
      <c r="B228" t="str">
        <f t="shared" si="176"/>
        <v/>
      </c>
      <c r="C228" t="str">
        <f t="shared" si="177"/>
        <v/>
      </c>
      <c r="D228" t="str">
        <f t="shared" si="178"/>
        <v/>
      </c>
      <c r="E228" t="str">
        <f t="shared" si="179"/>
        <v/>
      </c>
      <c r="F228" t="str">
        <f t="shared" si="180"/>
        <v/>
      </c>
      <c r="G228" t="str">
        <f t="shared" si="181"/>
        <v/>
      </c>
      <c r="H228" t="str">
        <f t="shared" si="160"/>
        <v/>
      </c>
      <c r="I228" t="str">
        <f t="shared" si="161"/>
        <v/>
      </c>
      <c r="J228" t="str">
        <f t="shared" si="162"/>
        <v/>
      </c>
      <c r="K228" t="str">
        <f>IF(A228="","",IF(OR(I228=1,I228="S"),IF(VLOOKUP(J228,Tables!E$1:F$50,2,FALSE)=1,IF(MOD(BE228,2)=1,1,2),IF(MOD(BE228,2)=1,2,1)),IF(MOD(BE228,2)=1,1,2)))</f>
        <v/>
      </c>
      <c r="L228" t="str">
        <f t="shared" si="159"/>
        <v/>
      </c>
      <c r="M228" s="1" t="str">
        <f t="shared" si="163"/>
        <v/>
      </c>
      <c r="N228" s="39"/>
      <c r="O228" s="39"/>
      <c r="P228" s="39"/>
      <c r="Q228" s="4" t="str">
        <f t="shared" si="182"/>
        <v/>
      </c>
      <c r="R228" s="4" t="str">
        <f t="shared" si="183"/>
        <v/>
      </c>
      <c r="S228" s="4" t="str">
        <f t="shared" si="184"/>
        <v/>
      </c>
      <c r="T228" s="4" t="str">
        <f t="shared" si="185"/>
        <v/>
      </c>
      <c r="U228" s="4" t="str">
        <f t="shared" si="186"/>
        <v/>
      </c>
      <c r="V228" s="4" t="str">
        <f t="shared" si="187"/>
        <v/>
      </c>
      <c r="W228" t="str">
        <f t="shared" si="188"/>
        <v/>
      </c>
      <c r="X228" t="str">
        <f t="shared" si="189"/>
        <v/>
      </c>
      <c r="Y228" t="str">
        <f t="shared" si="190"/>
        <v/>
      </c>
      <c r="Z228" t="str">
        <f t="shared" si="191"/>
        <v/>
      </c>
      <c r="AA228" s="4" t="str">
        <f t="shared" si="192"/>
        <v/>
      </c>
      <c r="AB228" s="4" t="str">
        <f t="shared" si="193"/>
        <v/>
      </c>
      <c r="AC228" s="5" t="str">
        <f t="shared" si="194"/>
        <v/>
      </c>
      <c r="AD228" t="str">
        <f t="shared" si="195"/>
        <v/>
      </c>
      <c r="AE228" t="str">
        <f t="shared" si="196"/>
        <v/>
      </c>
      <c r="AF228" s="2" t="str">
        <f t="shared" si="197"/>
        <v/>
      </c>
      <c r="AG228" t="str">
        <f t="shared" si="198"/>
        <v/>
      </c>
      <c r="AH228" t="str">
        <f t="shared" si="199"/>
        <v/>
      </c>
      <c r="AI228" t="str">
        <f t="shared" si="164"/>
        <v/>
      </c>
      <c r="AJ228" s="28" t="str">
        <f t="shared" si="200"/>
        <v/>
      </c>
      <c r="AK228" t="str">
        <f t="shared" si="201"/>
        <v/>
      </c>
      <c r="AL228" t="str">
        <f t="shared" si="202"/>
        <v/>
      </c>
      <c r="AM228" t="str">
        <f t="shared" si="165"/>
        <v/>
      </c>
      <c r="AN228" t="str">
        <f t="shared" si="166"/>
        <v/>
      </c>
      <c r="AO228" t="str">
        <f t="shared" si="167"/>
        <v/>
      </c>
      <c r="AP228" t="str">
        <f>IF(AN228="","",IF(I228=0,IF(AO228=1,VLOOKUP(F228,Tables!A$1:C$18,2,FALSE),VLOOKUP(F228,Tables!A$1:C$18,3,FALSE)),IF(I228=1, IF(AO228=1,VLOOKUP(F228,Tables!H$1:J$95,2,FALSE),VLOOKUP(F228,Tables!H$1:J$95,3,FALSE)),IF(AO228=1,VLOOKUP(F228,Tables!Q$1:S$137,2,FALSE),VLOOKUP(F228,Tables!Q$1:S$137,3,FALSE)))))</f>
        <v/>
      </c>
      <c r="AQ228" t="str">
        <f t="shared" si="203"/>
        <v/>
      </c>
      <c r="AR228" t="str">
        <f t="shared" si="168"/>
        <v/>
      </c>
      <c r="AS228" t="str">
        <f t="shared" si="169"/>
        <v/>
      </c>
      <c r="AT228" t="str">
        <f t="shared" si="158"/>
        <v/>
      </c>
      <c r="AU228" t="str">
        <f t="shared" si="170"/>
        <v/>
      </c>
      <c r="AV228" t="str">
        <f t="shared" si="171"/>
        <v/>
      </c>
      <c r="AW228" t="str">
        <f t="shared" si="204"/>
        <v/>
      </c>
      <c r="AX228" t="str">
        <f t="shared" si="205"/>
        <v/>
      </c>
      <c r="AY228" t="str">
        <f t="shared" si="206"/>
        <v/>
      </c>
      <c r="BA228" t="str">
        <f t="shared" si="172"/>
        <v/>
      </c>
      <c r="BB228" t="str">
        <f t="shared" si="173"/>
        <v/>
      </c>
      <c r="BC228" t="str">
        <f t="shared" si="174"/>
        <v/>
      </c>
      <c r="BD228" t="str">
        <f t="shared" si="157"/>
        <v/>
      </c>
      <c r="BE228" t="str">
        <f t="shared" si="207"/>
        <v/>
      </c>
      <c r="BF228" t="str">
        <f t="shared" si="208"/>
        <v/>
      </c>
    </row>
    <row r="229" spans="1:58" ht="15.75" x14ac:dyDescent="0.3">
      <c r="A229" t="str">
        <f t="shared" si="175"/>
        <v/>
      </c>
      <c r="B229" t="str">
        <f t="shared" si="176"/>
        <v/>
      </c>
      <c r="C229" t="str">
        <f t="shared" si="177"/>
        <v/>
      </c>
      <c r="D229" t="str">
        <f t="shared" si="178"/>
        <v/>
      </c>
      <c r="E229" t="str">
        <f t="shared" si="179"/>
        <v/>
      </c>
      <c r="F229" t="str">
        <f t="shared" si="180"/>
        <v/>
      </c>
      <c r="G229" t="str">
        <f t="shared" si="181"/>
        <v/>
      </c>
      <c r="H229" t="str">
        <f t="shared" si="160"/>
        <v/>
      </c>
      <c r="I229" t="str">
        <f t="shared" si="161"/>
        <v/>
      </c>
      <c r="J229" t="str">
        <f t="shared" si="162"/>
        <v/>
      </c>
      <c r="K229" t="str">
        <f>IF(A229="","",IF(OR(I229=1,I229="S"),IF(VLOOKUP(J229,Tables!E$1:F$50,2,FALSE)=1,IF(MOD(BE229,2)=1,1,2),IF(MOD(BE229,2)=1,2,1)),IF(MOD(BE229,2)=1,1,2)))</f>
        <v/>
      </c>
      <c r="L229" t="str">
        <f t="shared" si="159"/>
        <v/>
      </c>
      <c r="M229" s="1" t="str">
        <f t="shared" si="163"/>
        <v/>
      </c>
      <c r="N229" s="39"/>
      <c r="O229" s="39"/>
      <c r="P229" s="39"/>
      <c r="Q229" s="4" t="str">
        <f t="shared" si="182"/>
        <v/>
      </c>
      <c r="R229" s="4" t="str">
        <f t="shared" si="183"/>
        <v/>
      </c>
      <c r="S229" s="4" t="str">
        <f t="shared" si="184"/>
        <v/>
      </c>
      <c r="T229" s="4" t="str">
        <f t="shared" si="185"/>
        <v/>
      </c>
      <c r="U229" s="4" t="str">
        <f t="shared" si="186"/>
        <v/>
      </c>
      <c r="V229" s="4" t="str">
        <f t="shared" si="187"/>
        <v/>
      </c>
      <c r="W229" t="str">
        <f t="shared" si="188"/>
        <v/>
      </c>
      <c r="X229" t="str">
        <f t="shared" si="189"/>
        <v/>
      </c>
      <c r="Y229" t="str">
        <f t="shared" si="190"/>
        <v/>
      </c>
      <c r="Z229" t="str">
        <f t="shared" si="191"/>
        <v/>
      </c>
      <c r="AA229" s="4" t="str">
        <f t="shared" si="192"/>
        <v/>
      </c>
      <c r="AB229" s="4" t="str">
        <f t="shared" si="193"/>
        <v/>
      </c>
      <c r="AC229" s="5" t="str">
        <f t="shared" si="194"/>
        <v/>
      </c>
      <c r="AD229" t="str">
        <f t="shared" si="195"/>
        <v/>
      </c>
      <c r="AE229" t="str">
        <f t="shared" si="196"/>
        <v/>
      </c>
      <c r="AF229" s="2" t="str">
        <f t="shared" si="197"/>
        <v/>
      </c>
      <c r="AG229" t="str">
        <f t="shared" si="198"/>
        <v/>
      </c>
      <c r="AH229" t="str">
        <f t="shared" si="199"/>
        <v/>
      </c>
      <c r="AI229" t="str">
        <f t="shared" si="164"/>
        <v/>
      </c>
      <c r="AJ229" s="28" t="str">
        <f t="shared" si="200"/>
        <v/>
      </c>
      <c r="AK229" t="str">
        <f t="shared" si="201"/>
        <v/>
      </c>
      <c r="AL229" t="str">
        <f t="shared" si="202"/>
        <v/>
      </c>
      <c r="AM229" t="str">
        <f t="shared" si="165"/>
        <v/>
      </c>
      <c r="AN229" t="str">
        <f t="shared" si="166"/>
        <v/>
      </c>
      <c r="AO229" t="str">
        <f t="shared" si="167"/>
        <v/>
      </c>
      <c r="AP229" t="str">
        <f>IF(AN229="","",IF(I229=0,IF(AO229=1,VLOOKUP(F229,Tables!A$1:C$18,2,FALSE),VLOOKUP(F229,Tables!A$1:C$18,3,FALSE)),IF(I229=1, IF(AO229=1,VLOOKUP(F229,Tables!H$1:J$95,2,FALSE),VLOOKUP(F229,Tables!H$1:J$95,3,FALSE)),IF(AO229=1,VLOOKUP(F229,Tables!Q$1:S$137,2,FALSE),VLOOKUP(F229,Tables!Q$1:S$137,3,FALSE)))))</f>
        <v/>
      </c>
      <c r="AQ229" t="str">
        <f t="shared" si="203"/>
        <v/>
      </c>
      <c r="AR229" t="str">
        <f t="shared" si="168"/>
        <v/>
      </c>
      <c r="AS229" t="str">
        <f t="shared" si="169"/>
        <v/>
      </c>
      <c r="AT229" t="str">
        <f t="shared" si="158"/>
        <v/>
      </c>
      <c r="AU229" t="str">
        <f t="shared" si="170"/>
        <v/>
      </c>
      <c r="AV229" t="str">
        <f t="shared" si="171"/>
        <v/>
      </c>
      <c r="AW229" t="str">
        <f t="shared" si="204"/>
        <v/>
      </c>
      <c r="AX229" t="str">
        <f t="shared" si="205"/>
        <v/>
      </c>
      <c r="AY229" t="str">
        <f t="shared" si="206"/>
        <v/>
      </c>
      <c r="BA229" t="str">
        <f t="shared" si="172"/>
        <v/>
      </c>
      <c r="BB229" t="str">
        <f t="shared" si="173"/>
        <v/>
      </c>
      <c r="BC229" t="str">
        <f t="shared" si="174"/>
        <v/>
      </c>
      <c r="BD229" t="str">
        <f t="shared" si="157"/>
        <v/>
      </c>
      <c r="BE229" t="str">
        <f t="shared" si="207"/>
        <v/>
      </c>
      <c r="BF229" t="str">
        <f t="shared" si="208"/>
        <v/>
      </c>
    </row>
    <row r="230" spans="1:58" ht="15.75" x14ac:dyDescent="0.3">
      <c r="A230" t="str">
        <f t="shared" si="175"/>
        <v/>
      </c>
      <c r="B230" t="str">
        <f t="shared" si="176"/>
        <v/>
      </c>
      <c r="C230" t="str">
        <f t="shared" si="177"/>
        <v/>
      </c>
      <c r="D230" t="str">
        <f t="shared" si="178"/>
        <v/>
      </c>
      <c r="E230" t="str">
        <f t="shared" si="179"/>
        <v/>
      </c>
      <c r="F230" t="str">
        <f t="shared" si="180"/>
        <v/>
      </c>
      <c r="G230" t="str">
        <f t="shared" si="181"/>
        <v/>
      </c>
      <c r="H230" t="str">
        <f t="shared" si="160"/>
        <v/>
      </c>
      <c r="I230" t="str">
        <f t="shared" si="161"/>
        <v/>
      </c>
      <c r="J230" t="str">
        <f t="shared" si="162"/>
        <v/>
      </c>
      <c r="K230" t="str">
        <f>IF(A230="","",IF(OR(I230=1,I230="S"),IF(VLOOKUP(J230,Tables!E$1:F$50,2,FALSE)=1,IF(MOD(BE230,2)=1,1,2),IF(MOD(BE230,2)=1,2,1)),IF(MOD(BE230,2)=1,1,2)))</f>
        <v/>
      </c>
      <c r="L230" t="str">
        <f t="shared" si="159"/>
        <v/>
      </c>
      <c r="M230" s="1" t="str">
        <f t="shared" si="163"/>
        <v/>
      </c>
      <c r="N230" s="39"/>
      <c r="O230" s="39"/>
      <c r="P230" s="39"/>
      <c r="Q230" s="4" t="str">
        <f t="shared" si="182"/>
        <v/>
      </c>
      <c r="R230" s="4" t="str">
        <f t="shared" si="183"/>
        <v/>
      </c>
      <c r="S230" s="4" t="str">
        <f t="shared" si="184"/>
        <v/>
      </c>
      <c r="T230" s="4" t="str">
        <f t="shared" si="185"/>
        <v/>
      </c>
      <c r="U230" s="4" t="str">
        <f t="shared" si="186"/>
        <v/>
      </c>
      <c r="V230" s="4" t="str">
        <f t="shared" si="187"/>
        <v/>
      </c>
      <c r="W230" t="str">
        <f t="shared" si="188"/>
        <v/>
      </c>
      <c r="X230" t="str">
        <f t="shared" si="189"/>
        <v/>
      </c>
      <c r="Y230" t="str">
        <f t="shared" si="190"/>
        <v/>
      </c>
      <c r="Z230" t="str">
        <f t="shared" si="191"/>
        <v/>
      </c>
      <c r="AA230" s="4" t="str">
        <f t="shared" si="192"/>
        <v/>
      </c>
      <c r="AB230" s="4" t="str">
        <f t="shared" si="193"/>
        <v/>
      </c>
      <c r="AC230" s="5" t="str">
        <f t="shared" si="194"/>
        <v/>
      </c>
      <c r="AD230" t="str">
        <f t="shared" si="195"/>
        <v/>
      </c>
      <c r="AE230" t="str">
        <f t="shared" si="196"/>
        <v/>
      </c>
      <c r="AF230" s="2" t="str">
        <f t="shared" si="197"/>
        <v/>
      </c>
      <c r="AG230" t="str">
        <f t="shared" si="198"/>
        <v/>
      </c>
      <c r="AH230" t="str">
        <f t="shared" si="199"/>
        <v/>
      </c>
      <c r="AI230" t="str">
        <f t="shared" si="164"/>
        <v/>
      </c>
      <c r="AJ230" s="28" t="str">
        <f t="shared" si="200"/>
        <v/>
      </c>
      <c r="AK230" t="str">
        <f t="shared" si="201"/>
        <v/>
      </c>
      <c r="AL230" t="str">
        <f t="shared" si="202"/>
        <v/>
      </c>
      <c r="AM230" t="str">
        <f t="shared" si="165"/>
        <v/>
      </c>
      <c r="AN230" t="str">
        <f t="shared" si="166"/>
        <v/>
      </c>
      <c r="AO230" t="str">
        <f t="shared" si="167"/>
        <v/>
      </c>
      <c r="AP230" t="str">
        <f>IF(AN230="","",IF(I230=0,IF(AO230=1,VLOOKUP(F230,Tables!A$1:C$18,2,FALSE),VLOOKUP(F230,Tables!A$1:C$18,3,FALSE)),IF(I230=1, IF(AO230=1,VLOOKUP(F230,Tables!H$1:J$95,2,FALSE),VLOOKUP(F230,Tables!H$1:J$95,3,FALSE)),IF(AO230=1,VLOOKUP(F230,Tables!Q$1:S$137,2,FALSE),VLOOKUP(F230,Tables!Q$1:S$137,3,FALSE)))))</f>
        <v/>
      </c>
      <c r="AQ230" t="str">
        <f t="shared" si="203"/>
        <v/>
      </c>
      <c r="AR230" t="str">
        <f t="shared" si="168"/>
        <v/>
      </c>
      <c r="AS230" t="str">
        <f t="shared" si="169"/>
        <v/>
      </c>
      <c r="AT230" t="str">
        <f t="shared" si="158"/>
        <v/>
      </c>
      <c r="AU230" t="str">
        <f t="shared" si="170"/>
        <v/>
      </c>
      <c r="AV230" t="str">
        <f t="shared" si="171"/>
        <v/>
      </c>
      <c r="AW230" t="str">
        <f t="shared" si="204"/>
        <v/>
      </c>
      <c r="AX230" t="str">
        <f t="shared" si="205"/>
        <v/>
      </c>
      <c r="AY230" t="str">
        <f t="shared" si="206"/>
        <v/>
      </c>
      <c r="BA230" t="str">
        <f t="shared" si="172"/>
        <v/>
      </c>
      <c r="BB230" t="str">
        <f t="shared" si="173"/>
        <v/>
      </c>
      <c r="BC230" t="str">
        <f t="shared" si="174"/>
        <v/>
      </c>
      <c r="BD230" t="str">
        <f t="shared" si="157"/>
        <v/>
      </c>
      <c r="BE230" t="str">
        <f t="shared" si="207"/>
        <v/>
      </c>
      <c r="BF230" t="str">
        <f t="shared" si="208"/>
        <v/>
      </c>
    </row>
    <row r="231" spans="1:58" ht="15.75" x14ac:dyDescent="0.3">
      <c r="A231" t="str">
        <f t="shared" si="175"/>
        <v/>
      </c>
      <c r="B231" t="str">
        <f t="shared" si="176"/>
        <v/>
      </c>
      <c r="C231" t="str">
        <f t="shared" si="177"/>
        <v/>
      </c>
      <c r="D231" t="str">
        <f t="shared" si="178"/>
        <v/>
      </c>
      <c r="E231" t="str">
        <f t="shared" si="179"/>
        <v/>
      </c>
      <c r="F231" t="str">
        <f t="shared" si="180"/>
        <v/>
      </c>
      <c r="G231" t="str">
        <f t="shared" si="181"/>
        <v/>
      </c>
      <c r="H231" t="str">
        <f t="shared" si="160"/>
        <v/>
      </c>
      <c r="I231" t="str">
        <f t="shared" si="161"/>
        <v/>
      </c>
      <c r="J231" t="str">
        <f t="shared" si="162"/>
        <v/>
      </c>
      <c r="K231" t="str">
        <f>IF(A231="","",IF(OR(I231=1,I231="S"),IF(VLOOKUP(J231,Tables!E$1:F$50,2,FALSE)=1,IF(MOD(BE231,2)=1,1,2),IF(MOD(BE231,2)=1,2,1)),IF(MOD(BE231,2)=1,1,2)))</f>
        <v/>
      </c>
      <c r="L231" t="str">
        <f t="shared" si="159"/>
        <v/>
      </c>
      <c r="M231" s="1" t="str">
        <f t="shared" si="163"/>
        <v/>
      </c>
      <c r="N231" s="39"/>
      <c r="O231" s="39"/>
      <c r="P231" s="39"/>
      <c r="Q231" s="4" t="str">
        <f t="shared" si="182"/>
        <v/>
      </c>
      <c r="R231" s="4" t="str">
        <f t="shared" si="183"/>
        <v/>
      </c>
      <c r="S231" s="4" t="str">
        <f t="shared" si="184"/>
        <v/>
      </c>
      <c r="T231" s="4" t="str">
        <f t="shared" si="185"/>
        <v/>
      </c>
      <c r="U231" s="4" t="str">
        <f t="shared" si="186"/>
        <v/>
      </c>
      <c r="V231" s="4" t="str">
        <f t="shared" si="187"/>
        <v/>
      </c>
      <c r="W231" t="str">
        <f t="shared" si="188"/>
        <v/>
      </c>
      <c r="X231" t="str">
        <f t="shared" si="189"/>
        <v/>
      </c>
      <c r="Y231" t="str">
        <f t="shared" si="190"/>
        <v/>
      </c>
      <c r="Z231" t="str">
        <f t="shared" si="191"/>
        <v/>
      </c>
      <c r="AA231" s="4" t="str">
        <f t="shared" si="192"/>
        <v/>
      </c>
      <c r="AB231" s="4" t="str">
        <f t="shared" si="193"/>
        <v/>
      </c>
      <c r="AC231" s="5" t="str">
        <f t="shared" si="194"/>
        <v/>
      </c>
      <c r="AD231" t="str">
        <f t="shared" si="195"/>
        <v/>
      </c>
      <c r="AE231" t="str">
        <f t="shared" si="196"/>
        <v/>
      </c>
      <c r="AF231" s="2" t="str">
        <f t="shared" si="197"/>
        <v/>
      </c>
      <c r="AG231" t="str">
        <f t="shared" si="198"/>
        <v/>
      </c>
      <c r="AH231" t="str">
        <f t="shared" si="199"/>
        <v/>
      </c>
      <c r="AI231" t="str">
        <f t="shared" si="164"/>
        <v/>
      </c>
      <c r="AJ231" s="28" t="str">
        <f t="shared" si="200"/>
        <v/>
      </c>
      <c r="AK231" t="str">
        <f t="shared" si="201"/>
        <v/>
      </c>
      <c r="AL231" t="str">
        <f t="shared" si="202"/>
        <v/>
      </c>
      <c r="AM231" t="str">
        <f t="shared" si="165"/>
        <v/>
      </c>
      <c r="AN231" t="str">
        <f t="shared" si="166"/>
        <v/>
      </c>
      <c r="AO231" t="str">
        <f t="shared" si="167"/>
        <v/>
      </c>
      <c r="AP231" t="str">
        <f>IF(AN231="","",IF(I231=0,IF(AO231=1,VLOOKUP(F231,Tables!A$1:C$18,2,FALSE),VLOOKUP(F231,Tables!A$1:C$18,3,FALSE)),IF(I231=1, IF(AO231=1,VLOOKUP(F231,Tables!H$1:J$95,2,FALSE),VLOOKUP(F231,Tables!H$1:J$95,3,FALSE)),IF(AO231=1,VLOOKUP(F231,Tables!Q$1:S$137,2,FALSE),VLOOKUP(F231,Tables!Q$1:S$137,3,FALSE)))))</f>
        <v/>
      </c>
      <c r="AQ231" t="str">
        <f t="shared" si="203"/>
        <v/>
      </c>
      <c r="AR231" t="str">
        <f t="shared" si="168"/>
        <v/>
      </c>
      <c r="AS231" t="str">
        <f t="shared" si="169"/>
        <v/>
      </c>
      <c r="AT231" t="str">
        <f t="shared" si="158"/>
        <v/>
      </c>
      <c r="AU231" t="str">
        <f t="shared" si="170"/>
        <v/>
      </c>
      <c r="AV231" t="str">
        <f t="shared" si="171"/>
        <v/>
      </c>
      <c r="AW231" t="str">
        <f t="shared" si="204"/>
        <v/>
      </c>
      <c r="AX231" t="str">
        <f t="shared" si="205"/>
        <v/>
      </c>
      <c r="AY231" t="str">
        <f t="shared" si="206"/>
        <v/>
      </c>
      <c r="BA231" t="str">
        <f t="shared" si="172"/>
        <v/>
      </c>
      <c r="BB231" t="str">
        <f t="shared" si="173"/>
        <v/>
      </c>
      <c r="BC231" t="str">
        <f t="shared" si="174"/>
        <v/>
      </c>
      <c r="BD231" t="str">
        <f t="shared" si="157"/>
        <v/>
      </c>
      <c r="BE231" t="str">
        <f t="shared" si="207"/>
        <v/>
      </c>
      <c r="BF231" t="str">
        <f t="shared" si="208"/>
        <v/>
      </c>
    </row>
    <row r="232" spans="1:58" ht="15.75" x14ac:dyDescent="0.3">
      <c r="A232" t="str">
        <f t="shared" si="175"/>
        <v/>
      </c>
      <c r="B232" t="str">
        <f t="shared" si="176"/>
        <v/>
      </c>
      <c r="C232" t="str">
        <f t="shared" si="177"/>
        <v/>
      </c>
      <c r="D232" t="str">
        <f t="shared" si="178"/>
        <v/>
      </c>
      <c r="E232" t="str">
        <f t="shared" si="179"/>
        <v/>
      </c>
      <c r="F232" t="str">
        <f t="shared" si="180"/>
        <v/>
      </c>
      <c r="G232" t="str">
        <f t="shared" si="181"/>
        <v/>
      </c>
      <c r="H232" t="str">
        <f t="shared" si="160"/>
        <v/>
      </c>
      <c r="I232" t="str">
        <f t="shared" si="161"/>
        <v/>
      </c>
      <c r="J232" t="str">
        <f t="shared" si="162"/>
        <v/>
      </c>
      <c r="K232" t="str">
        <f>IF(A232="","",IF(OR(I232=1,I232="S"),IF(VLOOKUP(J232,Tables!E$1:F$50,2,FALSE)=1,IF(MOD(BE232,2)=1,1,2),IF(MOD(BE232,2)=1,2,1)),IF(MOD(BE232,2)=1,1,2)))</f>
        <v/>
      </c>
      <c r="L232" t="str">
        <f t="shared" si="159"/>
        <v/>
      </c>
      <c r="M232" s="1" t="str">
        <f t="shared" si="163"/>
        <v/>
      </c>
      <c r="N232" s="39"/>
      <c r="O232" s="39"/>
      <c r="P232" s="39"/>
      <c r="Q232" s="4" t="str">
        <f t="shared" si="182"/>
        <v/>
      </c>
      <c r="R232" s="4" t="str">
        <f t="shared" si="183"/>
        <v/>
      </c>
      <c r="S232" s="4" t="str">
        <f t="shared" si="184"/>
        <v/>
      </c>
      <c r="T232" s="4" t="str">
        <f t="shared" si="185"/>
        <v/>
      </c>
      <c r="U232" s="4" t="str">
        <f t="shared" si="186"/>
        <v/>
      </c>
      <c r="V232" s="4" t="str">
        <f t="shared" si="187"/>
        <v/>
      </c>
      <c r="W232" t="str">
        <f t="shared" si="188"/>
        <v/>
      </c>
      <c r="X232" t="str">
        <f t="shared" si="189"/>
        <v/>
      </c>
      <c r="Y232" t="str">
        <f t="shared" si="190"/>
        <v/>
      </c>
      <c r="Z232" t="str">
        <f t="shared" si="191"/>
        <v/>
      </c>
      <c r="AA232" s="4" t="str">
        <f t="shared" si="192"/>
        <v/>
      </c>
      <c r="AB232" s="4" t="str">
        <f t="shared" si="193"/>
        <v/>
      </c>
      <c r="AC232" s="5" t="str">
        <f t="shared" si="194"/>
        <v/>
      </c>
      <c r="AD232" t="str">
        <f t="shared" si="195"/>
        <v/>
      </c>
      <c r="AE232" t="str">
        <f t="shared" si="196"/>
        <v/>
      </c>
      <c r="AF232" s="2" t="str">
        <f t="shared" si="197"/>
        <v/>
      </c>
      <c r="AG232" t="str">
        <f t="shared" si="198"/>
        <v/>
      </c>
      <c r="AH232" t="str">
        <f t="shared" si="199"/>
        <v/>
      </c>
      <c r="AI232" t="str">
        <f t="shared" si="164"/>
        <v/>
      </c>
      <c r="AJ232" s="28" t="str">
        <f t="shared" si="200"/>
        <v/>
      </c>
      <c r="AK232" t="str">
        <f t="shared" si="201"/>
        <v/>
      </c>
      <c r="AL232" t="str">
        <f t="shared" si="202"/>
        <v/>
      </c>
      <c r="AM232" t="str">
        <f t="shared" si="165"/>
        <v/>
      </c>
      <c r="AN232" t="str">
        <f t="shared" si="166"/>
        <v/>
      </c>
      <c r="AO232" t="str">
        <f t="shared" si="167"/>
        <v/>
      </c>
      <c r="AP232" t="str">
        <f>IF(AN232="","",IF(I232=0,IF(AO232=1,VLOOKUP(F232,Tables!A$1:C$18,2,FALSE),VLOOKUP(F232,Tables!A$1:C$18,3,FALSE)),IF(I232=1, IF(AO232=1,VLOOKUP(F232,Tables!H$1:J$95,2,FALSE),VLOOKUP(F232,Tables!H$1:J$95,3,FALSE)),IF(AO232=1,VLOOKUP(F232,Tables!Q$1:S$137,2,FALSE),VLOOKUP(F232,Tables!Q$1:S$137,3,FALSE)))))</f>
        <v/>
      </c>
      <c r="AQ232" t="str">
        <f t="shared" si="203"/>
        <v/>
      </c>
      <c r="AR232" t="str">
        <f t="shared" si="168"/>
        <v/>
      </c>
      <c r="AS232" t="str">
        <f t="shared" si="169"/>
        <v/>
      </c>
      <c r="AT232" t="str">
        <f t="shared" si="158"/>
        <v/>
      </c>
      <c r="AU232" t="str">
        <f t="shared" si="170"/>
        <v/>
      </c>
      <c r="AV232" t="str">
        <f t="shared" si="171"/>
        <v/>
      </c>
      <c r="AW232" t="str">
        <f t="shared" si="204"/>
        <v/>
      </c>
      <c r="AX232" t="str">
        <f t="shared" si="205"/>
        <v/>
      </c>
      <c r="AY232" t="str">
        <f t="shared" si="206"/>
        <v/>
      </c>
      <c r="BA232" t="str">
        <f t="shared" si="172"/>
        <v/>
      </c>
      <c r="BB232" t="str">
        <f t="shared" si="173"/>
        <v/>
      </c>
      <c r="BC232" t="str">
        <f t="shared" si="174"/>
        <v/>
      </c>
      <c r="BD232" t="str">
        <f t="shared" si="157"/>
        <v/>
      </c>
      <c r="BE232" t="str">
        <f t="shared" si="207"/>
        <v/>
      </c>
      <c r="BF232" t="str">
        <f t="shared" si="208"/>
        <v/>
      </c>
    </row>
    <row r="233" spans="1:58" ht="15.75" x14ac:dyDescent="0.3">
      <c r="A233" t="str">
        <f t="shared" si="175"/>
        <v/>
      </c>
      <c r="B233" t="str">
        <f t="shared" si="176"/>
        <v/>
      </c>
      <c r="C233" t="str">
        <f t="shared" si="177"/>
        <v/>
      </c>
      <c r="D233" t="str">
        <f t="shared" si="178"/>
        <v/>
      </c>
      <c r="E233" t="str">
        <f t="shared" si="179"/>
        <v/>
      </c>
      <c r="F233" t="str">
        <f t="shared" si="180"/>
        <v/>
      </c>
      <c r="G233" t="str">
        <f t="shared" si="181"/>
        <v/>
      </c>
      <c r="H233" t="str">
        <f t="shared" si="160"/>
        <v/>
      </c>
      <c r="I233" t="str">
        <f t="shared" si="161"/>
        <v/>
      </c>
      <c r="J233" t="str">
        <f t="shared" si="162"/>
        <v/>
      </c>
      <c r="K233" t="str">
        <f>IF(A233="","",IF(OR(I233=1,I233="S"),IF(VLOOKUP(J233,Tables!E$1:F$50,2,FALSE)=1,IF(MOD(BE233,2)=1,1,2),IF(MOD(BE233,2)=1,2,1)),IF(MOD(BE233,2)=1,1,2)))</f>
        <v/>
      </c>
      <c r="L233" t="str">
        <f t="shared" si="159"/>
        <v/>
      </c>
      <c r="M233" s="1" t="str">
        <f t="shared" si="163"/>
        <v/>
      </c>
      <c r="N233" s="39"/>
      <c r="O233" s="39"/>
      <c r="P233" s="39"/>
      <c r="Q233" s="4" t="str">
        <f t="shared" si="182"/>
        <v/>
      </c>
      <c r="R233" s="4" t="str">
        <f t="shared" si="183"/>
        <v/>
      </c>
      <c r="S233" s="4" t="str">
        <f t="shared" si="184"/>
        <v/>
      </c>
      <c r="T233" s="4" t="str">
        <f t="shared" si="185"/>
        <v/>
      </c>
      <c r="U233" s="4" t="str">
        <f t="shared" si="186"/>
        <v/>
      </c>
      <c r="V233" s="4" t="str">
        <f t="shared" si="187"/>
        <v/>
      </c>
      <c r="W233" t="str">
        <f t="shared" si="188"/>
        <v/>
      </c>
      <c r="X233" t="str">
        <f t="shared" si="189"/>
        <v/>
      </c>
      <c r="Y233" t="str">
        <f t="shared" si="190"/>
        <v/>
      </c>
      <c r="Z233" t="str">
        <f t="shared" si="191"/>
        <v/>
      </c>
      <c r="AA233" s="4" t="str">
        <f t="shared" si="192"/>
        <v/>
      </c>
      <c r="AB233" s="4" t="str">
        <f t="shared" si="193"/>
        <v/>
      </c>
      <c r="AC233" s="5" t="str">
        <f t="shared" si="194"/>
        <v/>
      </c>
      <c r="AD233" t="str">
        <f t="shared" si="195"/>
        <v/>
      </c>
      <c r="AE233" t="str">
        <f t="shared" si="196"/>
        <v/>
      </c>
      <c r="AF233" s="2" t="str">
        <f t="shared" si="197"/>
        <v/>
      </c>
      <c r="AG233" t="str">
        <f t="shared" si="198"/>
        <v/>
      </c>
      <c r="AH233" t="str">
        <f t="shared" si="199"/>
        <v/>
      </c>
      <c r="AI233" t="str">
        <f t="shared" si="164"/>
        <v/>
      </c>
      <c r="AJ233" s="28" t="str">
        <f t="shared" si="200"/>
        <v/>
      </c>
      <c r="AK233" t="str">
        <f t="shared" si="201"/>
        <v/>
      </c>
      <c r="AL233" t="str">
        <f t="shared" si="202"/>
        <v/>
      </c>
      <c r="AM233" t="str">
        <f t="shared" si="165"/>
        <v/>
      </c>
      <c r="AN233" t="str">
        <f t="shared" si="166"/>
        <v/>
      </c>
      <c r="AO233" t="str">
        <f t="shared" si="167"/>
        <v/>
      </c>
      <c r="AP233" t="str">
        <f>IF(AN233="","",IF(I233=0,IF(AO233=1,VLOOKUP(F233,Tables!A$1:C$18,2,FALSE),VLOOKUP(F233,Tables!A$1:C$18,3,FALSE)),IF(I233=1, IF(AO233=1,VLOOKUP(F233,Tables!H$1:J$95,2,FALSE),VLOOKUP(F233,Tables!H$1:J$95,3,FALSE)),IF(AO233=1,VLOOKUP(F233,Tables!Q$1:S$137,2,FALSE),VLOOKUP(F233,Tables!Q$1:S$137,3,FALSE)))))</f>
        <v/>
      </c>
      <c r="AQ233" t="str">
        <f t="shared" si="203"/>
        <v/>
      </c>
      <c r="AR233" t="str">
        <f t="shared" si="168"/>
        <v/>
      </c>
      <c r="AS233" t="str">
        <f t="shared" si="169"/>
        <v/>
      </c>
      <c r="AT233" t="str">
        <f t="shared" si="158"/>
        <v/>
      </c>
      <c r="AU233" t="str">
        <f t="shared" si="170"/>
        <v/>
      </c>
      <c r="AV233" t="str">
        <f t="shared" si="171"/>
        <v/>
      </c>
      <c r="AW233" t="str">
        <f t="shared" si="204"/>
        <v/>
      </c>
      <c r="AX233" t="str">
        <f t="shared" si="205"/>
        <v/>
      </c>
      <c r="AY233" t="str">
        <f t="shared" si="206"/>
        <v/>
      </c>
      <c r="BA233" t="str">
        <f t="shared" si="172"/>
        <v/>
      </c>
      <c r="BB233" t="str">
        <f t="shared" si="173"/>
        <v/>
      </c>
      <c r="BC233" t="str">
        <f t="shared" si="174"/>
        <v/>
      </c>
      <c r="BD233" t="str">
        <f t="shared" si="157"/>
        <v/>
      </c>
      <c r="BE233" t="str">
        <f t="shared" si="207"/>
        <v/>
      </c>
      <c r="BF233" t="str">
        <f t="shared" si="208"/>
        <v/>
      </c>
    </row>
    <row r="234" spans="1:58" ht="15.75" x14ac:dyDescent="0.3">
      <c r="A234" t="str">
        <f t="shared" si="175"/>
        <v/>
      </c>
      <c r="B234" t="str">
        <f t="shared" si="176"/>
        <v/>
      </c>
      <c r="C234" t="str">
        <f t="shared" si="177"/>
        <v/>
      </c>
      <c r="D234" t="str">
        <f t="shared" si="178"/>
        <v/>
      </c>
      <c r="E234" t="str">
        <f t="shared" si="179"/>
        <v/>
      </c>
      <c r="F234" t="str">
        <f t="shared" si="180"/>
        <v/>
      </c>
      <c r="G234" t="str">
        <f t="shared" si="181"/>
        <v/>
      </c>
      <c r="H234" t="str">
        <f t="shared" si="160"/>
        <v/>
      </c>
      <c r="I234" t="str">
        <f t="shared" si="161"/>
        <v/>
      </c>
      <c r="J234" t="str">
        <f t="shared" si="162"/>
        <v/>
      </c>
      <c r="K234" t="str">
        <f>IF(A234="","",IF(OR(I234=1,I234="S"),IF(VLOOKUP(J234,Tables!E$1:F$50,2,FALSE)=1,IF(MOD(BE234,2)=1,1,2),IF(MOD(BE234,2)=1,2,1)),IF(MOD(BE234,2)=1,1,2)))</f>
        <v/>
      </c>
      <c r="L234" t="str">
        <f t="shared" si="159"/>
        <v/>
      </c>
      <c r="M234" s="1" t="str">
        <f t="shared" si="163"/>
        <v/>
      </c>
      <c r="N234" s="39"/>
      <c r="O234" s="39"/>
      <c r="P234" s="39"/>
      <c r="Q234" s="4" t="str">
        <f t="shared" si="182"/>
        <v/>
      </c>
      <c r="R234" s="4" t="str">
        <f t="shared" si="183"/>
        <v/>
      </c>
      <c r="S234" s="4" t="str">
        <f t="shared" si="184"/>
        <v/>
      </c>
      <c r="T234" s="4" t="str">
        <f t="shared" si="185"/>
        <v/>
      </c>
      <c r="U234" s="4" t="str">
        <f t="shared" si="186"/>
        <v/>
      </c>
      <c r="V234" s="4" t="str">
        <f t="shared" si="187"/>
        <v/>
      </c>
      <c r="W234" t="str">
        <f t="shared" si="188"/>
        <v/>
      </c>
      <c r="X234" t="str">
        <f t="shared" si="189"/>
        <v/>
      </c>
      <c r="Y234" t="str">
        <f t="shared" si="190"/>
        <v/>
      </c>
      <c r="Z234" t="str">
        <f t="shared" si="191"/>
        <v/>
      </c>
      <c r="AA234" s="4" t="str">
        <f t="shared" si="192"/>
        <v/>
      </c>
      <c r="AB234" s="4" t="str">
        <f t="shared" si="193"/>
        <v/>
      </c>
      <c r="AC234" s="5" t="str">
        <f t="shared" si="194"/>
        <v/>
      </c>
      <c r="AD234" t="str">
        <f t="shared" si="195"/>
        <v/>
      </c>
      <c r="AE234" t="str">
        <f t="shared" si="196"/>
        <v/>
      </c>
      <c r="AF234" s="2" t="str">
        <f t="shared" si="197"/>
        <v/>
      </c>
      <c r="AG234" t="str">
        <f t="shared" si="198"/>
        <v/>
      </c>
      <c r="AH234" t="str">
        <f t="shared" si="199"/>
        <v/>
      </c>
      <c r="AI234" t="str">
        <f t="shared" si="164"/>
        <v/>
      </c>
      <c r="AJ234" s="28" t="str">
        <f t="shared" si="200"/>
        <v/>
      </c>
      <c r="AK234" t="str">
        <f t="shared" si="201"/>
        <v/>
      </c>
      <c r="AL234" t="str">
        <f t="shared" si="202"/>
        <v/>
      </c>
      <c r="AM234" t="str">
        <f t="shared" si="165"/>
        <v/>
      </c>
      <c r="AN234" t="str">
        <f t="shared" si="166"/>
        <v/>
      </c>
      <c r="AO234" t="str">
        <f t="shared" si="167"/>
        <v/>
      </c>
      <c r="AP234" t="str">
        <f>IF(AN234="","",IF(I234=0,IF(AO234=1,VLOOKUP(F234,Tables!A$1:C$18,2,FALSE),VLOOKUP(F234,Tables!A$1:C$18,3,FALSE)),IF(I234=1, IF(AO234=1,VLOOKUP(F234,Tables!H$1:J$95,2,FALSE),VLOOKUP(F234,Tables!H$1:J$95,3,FALSE)),IF(AO234=1,VLOOKUP(F234,Tables!Q$1:S$137,2,FALSE),VLOOKUP(F234,Tables!Q$1:S$137,3,FALSE)))))</f>
        <v/>
      </c>
      <c r="AQ234" t="str">
        <f t="shared" si="203"/>
        <v/>
      </c>
      <c r="AR234" t="str">
        <f t="shared" si="168"/>
        <v/>
      </c>
      <c r="AS234" t="str">
        <f t="shared" si="169"/>
        <v/>
      </c>
      <c r="AT234" t="str">
        <f t="shared" si="158"/>
        <v/>
      </c>
      <c r="AU234" t="str">
        <f t="shared" si="170"/>
        <v/>
      </c>
      <c r="AV234" t="str">
        <f t="shared" si="171"/>
        <v/>
      </c>
      <c r="AW234" t="str">
        <f t="shared" si="204"/>
        <v/>
      </c>
      <c r="AX234" t="str">
        <f t="shared" si="205"/>
        <v/>
      </c>
      <c r="AY234" t="str">
        <f t="shared" si="206"/>
        <v/>
      </c>
      <c r="BA234" t="str">
        <f t="shared" si="172"/>
        <v/>
      </c>
      <c r="BB234" t="str">
        <f t="shared" si="173"/>
        <v/>
      </c>
      <c r="BC234" t="str">
        <f t="shared" si="174"/>
        <v/>
      </c>
      <c r="BD234" t="str">
        <f t="shared" si="157"/>
        <v/>
      </c>
      <c r="BE234" t="str">
        <f t="shared" si="207"/>
        <v/>
      </c>
      <c r="BF234" t="str">
        <f t="shared" si="208"/>
        <v/>
      </c>
    </row>
    <row r="235" spans="1:58" ht="15.75" x14ac:dyDescent="0.3">
      <c r="A235" t="str">
        <f t="shared" si="175"/>
        <v/>
      </c>
      <c r="B235" t="str">
        <f t="shared" si="176"/>
        <v/>
      </c>
      <c r="C235" t="str">
        <f t="shared" si="177"/>
        <v/>
      </c>
      <c r="D235" t="str">
        <f t="shared" si="178"/>
        <v/>
      </c>
      <c r="E235" t="str">
        <f t="shared" si="179"/>
        <v/>
      </c>
      <c r="F235" t="str">
        <f t="shared" si="180"/>
        <v/>
      </c>
      <c r="G235" t="str">
        <f t="shared" si="181"/>
        <v/>
      </c>
      <c r="H235" t="str">
        <f t="shared" si="160"/>
        <v/>
      </c>
      <c r="I235" t="str">
        <f t="shared" si="161"/>
        <v/>
      </c>
      <c r="J235" t="str">
        <f t="shared" si="162"/>
        <v/>
      </c>
      <c r="K235" t="str">
        <f>IF(A235="","",IF(OR(I235=1,I235="S"),IF(VLOOKUP(J235,Tables!E$1:F$50,2,FALSE)=1,IF(MOD(BE235,2)=1,1,2),IF(MOD(BE235,2)=1,2,1)),IF(MOD(BE235,2)=1,1,2)))</f>
        <v/>
      </c>
      <c r="L235" t="str">
        <f t="shared" si="159"/>
        <v/>
      </c>
      <c r="M235" s="1" t="str">
        <f t="shared" si="163"/>
        <v/>
      </c>
      <c r="N235" s="39"/>
      <c r="O235" s="39"/>
      <c r="P235" s="39"/>
      <c r="Q235" s="4" t="str">
        <f t="shared" si="182"/>
        <v/>
      </c>
      <c r="R235" s="4" t="str">
        <f t="shared" si="183"/>
        <v/>
      </c>
      <c r="S235" s="4" t="str">
        <f t="shared" si="184"/>
        <v/>
      </c>
      <c r="T235" s="4" t="str">
        <f t="shared" si="185"/>
        <v/>
      </c>
      <c r="U235" s="4" t="str">
        <f t="shared" si="186"/>
        <v/>
      </c>
      <c r="V235" s="4" t="str">
        <f t="shared" si="187"/>
        <v/>
      </c>
      <c r="W235" t="str">
        <f t="shared" si="188"/>
        <v/>
      </c>
      <c r="X235" t="str">
        <f t="shared" si="189"/>
        <v/>
      </c>
      <c r="Y235" t="str">
        <f t="shared" si="190"/>
        <v/>
      </c>
      <c r="Z235" t="str">
        <f t="shared" si="191"/>
        <v/>
      </c>
      <c r="AA235" s="4" t="str">
        <f t="shared" si="192"/>
        <v/>
      </c>
      <c r="AB235" s="4" t="str">
        <f t="shared" si="193"/>
        <v/>
      </c>
      <c r="AC235" s="5" t="str">
        <f t="shared" si="194"/>
        <v/>
      </c>
      <c r="AD235" t="str">
        <f t="shared" si="195"/>
        <v/>
      </c>
      <c r="AE235" t="str">
        <f t="shared" si="196"/>
        <v/>
      </c>
      <c r="AF235" s="2" t="str">
        <f t="shared" si="197"/>
        <v/>
      </c>
      <c r="AG235" t="str">
        <f t="shared" si="198"/>
        <v/>
      </c>
      <c r="AH235" t="str">
        <f t="shared" si="199"/>
        <v/>
      </c>
      <c r="AI235" t="str">
        <f t="shared" si="164"/>
        <v/>
      </c>
      <c r="AJ235" s="28" t="str">
        <f t="shared" si="200"/>
        <v/>
      </c>
      <c r="AK235" t="str">
        <f t="shared" si="201"/>
        <v/>
      </c>
      <c r="AL235" t="str">
        <f t="shared" si="202"/>
        <v/>
      </c>
      <c r="AM235" t="str">
        <f t="shared" si="165"/>
        <v/>
      </c>
      <c r="AN235" t="str">
        <f t="shared" si="166"/>
        <v/>
      </c>
      <c r="AO235" t="str">
        <f t="shared" si="167"/>
        <v/>
      </c>
      <c r="AP235" t="str">
        <f>IF(AN235="","",IF(I235=0,IF(AO235=1,VLOOKUP(F235,Tables!A$1:C$18,2,FALSE),VLOOKUP(F235,Tables!A$1:C$18,3,FALSE)),IF(I235=1, IF(AO235=1,VLOOKUP(F235,Tables!H$1:J$95,2,FALSE),VLOOKUP(F235,Tables!H$1:J$95,3,FALSE)),IF(AO235=1,VLOOKUP(F235,Tables!Q$1:S$137,2,FALSE),VLOOKUP(F235,Tables!Q$1:S$137,3,FALSE)))))</f>
        <v/>
      </c>
      <c r="AQ235" t="str">
        <f t="shared" si="203"/>
        <v/>
      </c>
      <c r="AR235" t="str">
        <f t="shared" si="168"/>
        <v/>
      </c>
      <c r="AS235" t="str">
        <f t="shared" si="169"/>
        <v/>
      </c>
      <c r="AT235" t="str">
        <f t="shared" si="158"/>
        <v/>
      </c>
      <c r="AU235" t="str">
        <f t="shared" si="170"/>
        <v/>
      </c>
      <c r="AV235" t="str">
        <f t="shared" si="171"/>
        <v/>
      </c>
      <c r="AW235" t="str">
        <f t="shared" si="204"/>
        <v/>
      </c>
      <c r="AX235" t="str">
        <f t="shared" si="205"/>
        <v/>
      </c>
      <c r="AY235" t="str">
        <f t="shared" si="206"/>
        <v/>
      </c>
      <c r="BA235" t="str">
        <f t="shared" si="172"/>
        <v/>
      </c>
      <c r="BB235" t="str">
        <f t="shared" si="173"/>
        <v/>
      </c>
      <c r="BC235" t="str">
        <f t="shared" si="174"/>
        <v/>
      </c>
      <c r="BD235" t="str">
        <f t="shared" si="157"/>
        <v/>
      </c>
      <c r="BE235" t="str">
        <f t="shared" si="207"/>
        <v/>
      </c>
      <c r="BF235" t="str">
        <f t="shared" si="208"/>
        <v/>
      </c>
    </row>
    <row r="236" spans="1:58" ht="15.75" x14ac:dyDescent="0.3">
      <c r="A236" t="str">
        <f t="shared" si="175"/>
        <v/>
      </c>
      <c r="B236" t="str">
        <f t="shared" si="176"/>
        <v/>
      </c>
      <c r="C236" t="str">
        <f t="shared" si="177"/>
        <v/>
      </c>
      <c r="D236" t="str">
        <f t="shared" si="178"/>
        <v/>
      </c>
      <c r="E236" t="str">
        <f t="shared" si="179"/>
        <v/>
      </c>
      <c r="F236" t="str">
        <f t="shared" si="180"/>
        <v/>
      </c>
      <c r="G236" t="str">
        <f t="shared" si="181"/>
        <v/>
      </c>
      <c r="H236" t="str">
        <f t="shared" si="160"/>
        <v/>
      </c>
      <c r="I236" t="str">
        <f t="shared" si="161"/>
        <v/>
      </c>
      <c r="J236" t="str">
        <f t="shared" si="162"/>
        <v/>
      </c>
      <c r="K236" t="str">
        <f>IF(A236="","",IF(OR(I236=1,I236="S"),IF(VLOOKUP(J236,Tables!E$1:F$50,2,FALSE)=1,IF(MOD(BE236,2)=1,1,2),IF(MOD(BE236,2)=1,2,1)),IF(MOD(BE236,2)=1,1,2)))</f>
        <v/>
      </c>
      <c r="L236" t="str">
        <f t="shared" si="159"/>
        <v/>
      </c>
      <c r="M236" s="1" t="str">
        <f t="shared" si="163"/>
        <v/>
      </c>
      <c r="N236" s="39"/>
      <c r="O236" s="39"/>
      <c r="P236" s="39"/>
      <c r="Q236" s="4" t="str">
        <f t="shared" si="182"/>
        <v/>
      </c>
      <c r="R236" s="4" t="str">
        <f t="shared" si="183"/>
        <v/>
      </c>
      <c r="S236" s="4" t="str">
        <f t="shared" si="184"/>
        <v/>
      </c>
      <c r="T236" s="4" t="str">
        <f t="shared" si="185"/>
        <v/>
      </c>
      <c r="U236" s="4" t="str">
        <f t="shared" si="186"/>
        <v/>
      </c>
      <c r="V236" s="4" t="str">
        <f t="shared" si="187"/>
        <v/>
      </c>
      <c r="W236" t="str">
        <f t="shared" si="188"/>
        <v/>
      </c>
      <c r="X236" t="str">
        <f t="shared" si="189"/>
        <v/>
      </c>
      <c r="Y236" t="str">
        <f t="shared" si="190"/>
        <v/>
      </c>
      <c r="Z236" t="str">
        <f t="shared" si="191"/>
        <v/>
      </c>
      <c r="AA236" s="4" t="str">
        <f t="shared" si="192"/>
        <v/>
      </c>
      <c r="AB236" s="4" t="str">
        <f t="shared" si="193"/>
        <v/>
      </c>
      <c r="AC236" s="5" t="str">
        <f t="shared" si="194"/>
        <v/>
      </c>
      <c r="AD236" t="str">
        <f t="shared" si="195"/>
        <v/>
      </c>
      <c r="AE236" t="str">
        <f t="shared" si="196"/>
        <v/>
      </c>
      <c r="AF236" s="2" t="str">
        <f t="shared" si="197"/>
        <v/>
      </c>
      <c r="AG236" t="str">
        <f t="shared" si="198"/>
        <v/>
      </c>
      <c r="AH236" t="str">
        <f t="shared" si="199"/>
        <v/>
      </c>
      <c r="AI236" t="str">
        <f t="shared" si="164"/>
        <v/>
      </c>
      <c r="AJ236" s="28" t="str">
        <f t="shared" si="200"/>
        <v/>
      </c>
      <c r="AK236" t="str">
        <f t="shared" si="201"/>
        <v/>
      </c>
      <c r="AL236" t="str">
        <f t="shared" si="202"/>
        <v/>
      </c>
      <c r="AM236" t="str">
        <f t="shared" si="165"/>
        <v/>
      </c>
      <c r="AN236" t="str">
        <f t="shared" si="166"/>
        <v/>
      </c>
      <c r="AO236" t="str">
        <f t="shared" si="167"/>
        <v/>
      </c>
      <c r="AP236" t="str">
        <f>IF(AN236="","",IF(I236=0,IF(AO236=1,VLOOKUP(F236,Tables!A$1:C$18,2,FALSE),VLOOKUP(F236,Tables!A$1:C$18,3,FALSE)),IF(I236=1, IF(AO236=1,VLOOKUP(F236,Tables!H$1:J$95,2,FALSE),VLOOKUP(F236,Tables!H$1:J$95,3,FALSE)),IF(AO236=1,VLOOKUP(F236,Tables!Q$1:S$137,2,FALSE),VLOOKUP(F236,Tables!Q$1:S$137,3,FALSE)))))</f>
        <v/>
      </c>
      <c r="AQ236" t="str">
        <f t="shared" si="203"/>
        <v/>
      </c>
      <c r="AR236" t="str">
        <f t="shared" si="168"/>
        <v/>
      </c>
      <c r="AS236" t="str">
        <f t="shared" si="169"/>
        <v/>
      </c>
      <c r="AT236" t="str">
        <f t="shared" si="158"/>
        <v/>
      </c>
      <c r="AU236" t="str">
        <f t="shared" si="170"/>
        <v/>
      </c>
      <c r="AV236" t="str">
        <f t="shared" si="171"/>
        <v/>
      </c>
      <c r="AW236" t="str">
        <f t="shared" si="204"/>
        <v/>
      </c>
      <c r="AX236" t="str">
        <f t="shared" si="205"/>
        <v/>
      </c>
      <c r="AY236" t="str">
        <f t="shared" si="206"/>
        <v/>
      </c>
      <c r="BA236" t="str">
        <f t="shared" si="172"/>
        <v/>
      </c>
      <c r="BB236" t="str">
        <f t="shared" si="173"/>
        <v/>
      </c>
      <c r="BC236" t="str">
        <f t="shared" si="174"/>
        <v/>
      </c>
      <c r="BD236" t="str">
        <f t="shared" si="157"/>
        <v/>
      </c>
      <c r="BE236" t="str">
        <f t="shared" si="207"/>
        <v/>
      </c>
      <c r="BF236" t="str">
        <f t="shared" si="208"/>
        <v/>
      </c>
    </row>
    <row r="237" spans="1:58" ht="15.75" x14ac:dyDescent="0.3">
      <c r="A237" t="str">
        <f t="shared" si="175"/>
        <v/>
      </c>
      <c r="B237" t="str">
        <f t="shared" si="176"/>
        <v/>
      </c>
      <c r="C237" t="str">
        <f t="shared" si="177"/>
        <v/>
      </c>
      <c r="D237" t="str">
        <f t="shared" si="178"/>
        <v/>
      </c>
      <c r="E237" t="str">
        <f t="shared" si="179"/>
        <v/>
      </c>
      <c r="F237" t="str">
        <f t="shared" si="180"/>
        <v/>
      </c>
      <c r="G237" t="str">
        <f t="shared" si="181"/>
        <v/>
      </c>
      <c r="H237" t="str">
        <f t="shared" si="160"/>
        <v/>
      </c>
      <c r="I237" t="str">
        <f t="shared" si="161"/>
        <v/>
      </c>
      <c r="J237" t="str">
        <f t="shared" si="162"/>
        <v/>
      </c>
      <c r="K237" t="str">
        <f>IF(A237="","",IF(OR(I237=1,I237="S"),IF(VLOOKUP(J237,Tables!E$1:F$50,2,FALSE)=1,IF(MOD(BE237,2)=1,1,2),IF(MOD(BE237,2)=1,2,1)),IF(MOD(BE237,2)=1,1,2)))</f>
        <v/>
      </c>
      <c r="L237" t="str">
        <f t="shared" si="159"/>
        <v/>
      </c>
      <c r="M237" s="1" t="str">
        <f t="shared" si="163"/>
        <v/>
      </c>
      <c r="N237" s="39"/>
      <c r="O237" s="39"/>
      <c r="P237" s="39"/>
      <c r="Q237" s="4" t="str">
        <f t="shared" si="182"/>
        <v/>
      </c>
      <c r="R237" s="4" t="str">
        <f t="shared" si="183"/>
        <v/>
      </c>
      <c r="S237" s="4" t="str">
        <f t="shared" si="184"/>
        <v/>
      </c>
      <c r="T237" s="4" t="str">
        <f t="shared" si="185"/>
        <v/>
      </c>
      <c r="U237" s="4" t="str">
        <f t="shared" si="186"/>
        <v/>
      </c>
      <c r="V237" s="4" t="str">
        <f t="shared" si="187"/>
        <v/>
      </c>
      <c r="W237" t="str">
        <f t="shared" si="188"/>
        <v/>
      </c>
      <c r="X237" t="str">
        <f t="shared" si="189"/>
        <v/>
      </c>
      <c r="Y237" t="str">
        <f t="shared" si="190"/>
        <v/>
      </c>
      <c r="Z237" t="str">
        <f t="shared" si="191"/>
        <v/>
      </c>
      <c r="AA237" s="4" t="str">
        <f t="shared" si="192"/>
        <v/>
      </c>
      <c r="AB237" s="4" t="str">
        <f t="shared" si="193"/>
        <v/>
      </c>
      <c r="AC237" s="5" t="str">
        <f t="shared" si="194"/>
        <v/>
      </c>
      <c r="AD237" t="str">
        <f t="shared" si="195"/>
        <v/>
      </c>
      <c r="AE237" t="str">
        <f t="shared" si="196"/>
        <v/>
      </c>
      <c r="AF237" s="2" t="str">
        <f t="shared" si="197"/>
        <v/>
      </c>
      <c r="AG237" t="str">
        <f t="shared" si="198"/>
        <v/>
      </c>
      <c r="AH237" t="str">
        <f t="shared" si="199"/>
        <v/>
      </c>
      <c r="AI237" t="str">
        <f t="shared" si="164"/>
        <v/>
      </c>
      <c r="AJ237" s="28" t="str">
        <f t="shared" si="200"/>
        <v/>
      </c>
      <c r="AK237" t="str">
        <f t="shared" si="201"/>
        <v/>
      </c>
      <c r="AL237" t="str">
        <f t="shared" si="202"/>
        <v/>
      </c>
      <c r="AM237" t="str">
        <f t="shared" si="165"/>
        <v/>
      </c>
      <c r="AN237" t="str">
        <f t="shared" si="166"/>
        <v/>
      </c>
      <c r="AO237" t="str">
        <f t="shared" si="167"/>
        <v/>
      </c>
      <c r="AP237" t="str">
        <f>IF(AN237="","",IF(I237=0,IF(AO237=1,VLOOKUP(F237,Tables!A$1:C$18,2,FALSE),VLOOKUP(F237,Tables!A$1:C$18,3,FALSE)),IF(I237=1, IF(AO237=1,VLOOKUP(F237,Tables!H$1:J$95,2,FALSE),VLOOKUP(F237,Tables!H$1:J$95,3,FALSE)),IF(AO237=1,VLOOKUP(F237,Tables!Q$1:S$137,2,FALSE),VLOOKUP(F237,Tables!Q$1:S$137,3,FALSE)))))</f>
        <v/>
      </c>
      <c r="AQ237" t="str">
        <f t="shared" si="203"/>
        <v/>
      </c>
      <c r="AR237" t="str">
        <f t="shared" si="168"/>
        <v/>
      </c>
      <c r="AS237" t="str">
        <f t="shared" si="169"/>
        <v/>
      </c>
      <c r="AT237" t="str">
        <f t="shared" si="158"/>
        <v/>
      </c>
      <c r="AU237" t="str">
        <f t="shared" si="170"/>
        <v/>
      </c>
      <c r="AV237" t="str">
        <f t="shared" si="171"/>
        <v/>
      </c>
      <c r="AW237" t="str">
        <f t="shared" si="204"/>
        <v/>
      </c>
      <c r="AX237" t="str">
        <f t="shared" si="205"/>
        <v/>
      </c>
      <c r="AY237" t="str">
        <f t="shared" si="206"/>
        <v/>
      </c>
      <c r="BA237" t="str">
        <f t="shared" si="172"/>
        <v/>
      </c>
      <c r="BB237" t="str">
        <f t="shared" si="173"/>
        <v/>
      </c>
      <c r="BC237" t="str">
        <f t="shared" si="174"/>
        <v/>
      </c>
      <c r="BD237" t="str">
        <f t="shared" si="157"/>
        <v/>
      </c>
      <c r="BE237" t="str">
        <f t="shared" si="207"/>
        <v/>
      </c>
      <c r="BF237" t="str">
        <f t="shared" si="208"/>
        <v/>
      </c>
    </row>
    <row r="238" spans="1:58" ht="15.75" x14ac:dyDescent="0.3">
      <c r="A238" t="str">
        <f t="shared" si="175"/>
        <v/>
      </c>
      <c r="B238" t="str">
        <f t="shared" si="176"/>
        <v/>
      </c>
      <c r="C238" t="str">
        <f t="shared" si="177"/>
        <v/>
      </c>
      <c r="D238" t="str">
        <f t="shared" si="178"/>
        <v/>
      </c>
      <c r="E238" t="str">
        <f t="shared" si="179"/>
        <v/>
      </c>
      <c r="F238" t="str">
        <f t="shared" si="180"/>
        <v/>
      </c>
      <c r="G238" t="str">
        <f t="shared" si="181"/>
        <v/>
      </c>
      <c r="H238" t="str">
        <f t="shared" si="160"/>
        <v/>
      </c>
      <c r="I238" t="str">
        <f t="shared" si="161"/>
        <v/>
      </c>
      <c r="J238" t="str">
        <f t="shared" si="162"/>
        <v/>
      </c>
      <c r="K238" t="str">
        <f>IF(A238="","",IF(OR(I238=1,I238="S"),IF(VLOOKUP(J238,Tables!E$1:F$50,2,FALSE)=1,IF(MOD(BE238,2)=1,1,2),IF(MOD(BE238,2)=1,2,1)),IF(MOD(BE238,2)=1,1,2)))</f>
        <v/>
      </c>
      <c r="L238" t="str">
        <f t="shared" si="159"/>
        <v/>
      </c>
      <c r="M238" s="1" t="str">
        <f t="shared" si="163"/>
        <v/>
      </c>
      <c r="N238" s="39"/>
      <c r="O238" s="39"/>
      <c r="P238" s="39"/>
      <c r="Q238" s="4" t="str">
        <f t="shared" si="182"/>
        <v/>
      </c>
      <c r="R238" s="4" t="str">
        <f t="shared" si="183"/>
        <v/>
      </c>
      <c r="S238" s="4" t="str">
        <f t="shared" si="184"/>
        <v/>
      </c>
      <c r="T238" s="4" t="str">
        <f t="shared" si="185"/>
        <v/>
      </c>
      <c r="U238" s="4" t="str">
        <f t="shared" si="186"/>
        <v/>
      </c>
      <c r="V238" s="4" t="str">
        <f t="shared" si="187"/>
        <v/>
      </c>
      <c r="W238" t="str">
        <f t="shared" si="188"/>
        <v/>
      </c>
      <c r="X238" t="str">
        <f t="shared" si="189"/>
        <v/>
      </c>
      <c r="Y238" t="str">
        <f t="shared" si="190"/>
        <v/>
      </c>
      <c r="Z238" t="str">
        <f t="shared" si="191"/>
        <v/>
      </c>
      <c r="AA238" s="4" t="str">
        <f t="shared" si="192"/>
        <v/>
      </c>
      <c r="AB238" s="4" t="str">
        <f t="shared" si="193"/>
        <v/>
      </c>
      <c r="AC238" s="5" t="str">
        <f t="shared" si="194"/>
        <v/>
      </c>
      <c r="AD238" t="str">
        <f t="shared" si="195"/>
        <v/>
      </c>
      <c r="AE238" t="str">
        <f t="shared" si="196"/>
        <v/>
      </c>
      <c r="AF238" s="2" t="str">
        <f t="shared" si="197"/>
        <v/>
      </c>
      <c r="AG238" t="str">
        <f t="shared" si="198"/>
        <v/>
      </c>
      <c r="AH238" t="str">
        <f t="shared" si="199"/>
        <v/>
      </c>
      <c r="AI238" t="str">
        <f t="shared" si="164"/>
        <v/>
      </c>
      <c r="AJ238" s="28" t="str">
        <f t="shared" si="200"/>
        <v/>
      </c>
      <c r="AK238" t="str">
        <f t="shared" si="201"/>
        <v/>
      </c>
      <c r="AL238" t="str">
        <f t="shared" si="202"/>
        <v/>
      </c>
      <c r="AM238" t="str">
        <f t="shared" si="165"/>
        <v/>
      </c>
      <c r="AN238" t="str">
        <f t="shared" si="166"/>
        <v/>
      </c>
      <c r="AO238" t="str">
        <f t="shared" si="167"/>
        <v/>
      </c>
      <c r="AP238" t="str">
        <f>IF(AN238="","",IF(I238=0,IF(AO238=1,VLOOKUP(F238,Tables!A$1:C$18,2,FALSE),VLOOKUP(F238,Tables!A$1:C$18,3,FALSE)),IF(I238=1, IF(AO238=1,VLOOKUP(F238,Tables!H$1:J$95,2,FALSE),VLOOKUP(F238,Tables!H$1:J$95,3,FALSE)),IF(AO238=1,VLOOKUP(F238,Tables!Q$1:S$137,2,FALSE),VLOOKUP(F238,Tables!Q$1:S$137,3,FALSE)))))</f>
        <v/>
      </c>
      <c r="AQ238" t="str">
        <f t="shared" si="203"/>
        <v/>
      </c>
      <c r="AR238" t="str">
        <f t="shared" si="168"/>
        <v/>
      </c>
      <c r="AS238" t="str">
        <f t="shared" si="169"/>
        <v/>
      </c>
      <c r="AT238" t="str">
        <f t="shared" si="158"/>
        <v/>
      </c>
      <c r="AU238" t="str">
        <f t="shared" si="170"/>
        <v/>
      </c>
      <c r="AV238" t="str">
        <f t="shared" si="171"/>
        <v/>
      </c>
      <c r="AW238" t="str">
        <f t="shared" si="204"/>
        <v/>
      </c>
      <c r="AX238" t="str">
        <f t="shared" si="205"/>
        <v/>
      </c>
      <c r="AY238" t="str">
        <f t="shared" si="206"/>
        <v/>
      </c>
      <c r="BA238" t="str">
        <f t="shared" si="172"/>
        <v/>
      </c>
      <c r="BB238" t="str">
        <f t="shared" si="173"/>
        <v/>
      </c>
      <c r="BC238" t="str">
        <f t="shared" si="174"/>
        <v/>
      </c>
      <c r="BD238" t="str">
        <f t="shared" si="157"/>
        <v/>
      </c>
      <c r="BE238" t="str">
        <f t="shared" si="207"/>
        <v/>
      </c>
      <c r="BF238" t="str">
        <f t="shared" si="208"/>
        <v/>
      </c>
    </row>
    <row r="239" spans="1:58" ht="15.75" x14ac:dyDescent="0.3">
      <c r="A239" t="str">
        <f t="shared" si="175"/>
        <v/>
      </c>
      <c r="B239" t="str">
        <f t="shared" si="176"/>
        <v/>
      </c>
      <c r="C239" t="str">
        <f t="shared" si="177"/>
        <v/>
      </c>
      <c r="D239" t="str">
        <f t="shared" si="178"/>
        <v/>
      </c>
      <c r="E239" t="str">
        <f t="shared" si="179"/>
        <v/>
      </c>
      <c r="F239" t="str">
        <f t="shared" si="180"/>
        <v/>
      </c>
      <c r="G239" t="str">
        <f t="shared" si="181"/>
        <v/>
      </c>
      <c r="H239" t="str">
        <f t="shared" si="160"/>
        <v/>
      </c>
      <c r="I239" t="str">
        <f t="shared" si="161"/>
        <v/>
      </c>
      <c r="J239" t="str">
        <f t="shared" si="162"/>
        <v/>
      </c>
      <c r="K239" t="str">
        <f>IF(A239="","",IF(OR(I239=1,I239="S"),IF(VLOOKUP(J239,Tables!E$1:F$50,2,FALSE)=1,IF(MOD(BE239,2)=1,1,2),IF(MOD(BE239,2)=1,2,1)),IF(MOD(BE239,2)=1,1,2)))</f>
        <v/>
      </c>
      <c r="L239" t="str">
        <f t="shared" si="159"/>
        <v/>
      </c>
      <c r="M239" s="1" t="str">
        <f t="shared" si="163"/>
        <v/>
      </c>
      <c r="N239" s="39"/>
      <c r="O239" s="39"/>
      <c r="P239" s="39"/>
      <c r="Q239" s="4" t="str">
        <f t="shared" si="182"/>
        <v/>
      </c>
      <c r="R239" s="4" t="str">
        <f t="shared" si="183"/>
        <v/>
      </c>
      <c r="S239" s="4" t="str">
        <f t="shared" si="184"/>
        <v/>
      </c>
      <c r="T239" s="4" t="str">
        <f t="shared" si="185"/>
        <v/>
      </c>
      <c r="U239" s="4" t="str">
        <f t="shared" si="186"/>
        <v/>
      </c>
      <c r="V239" s="4" t="str">
        <f t="shared" si="187"/>
        <v/>
      </c>
      <c r="W239" t="str">
        <f t="shared" si="188"/>
        <v/>
      </c>
      <c r="X239" t="str">
        <f t="shared" si="189"/>
        <v/>
      </c>
      <c r="Y239" t="str">
        <f t="shared" si="190"/>
        <v/>
      </c>
      <c r="Z239" t="str">
        <f t="shared" si="191"/>
        <v/>
      </c>
      <c r="AA239" s="4" t="str">
        <f t="shared" si="192"/>
        <v/>
      </c>
      <c r="AB239" s="4" t="str">
        <f t="shared" si="193"/>
        <v/>
      </c>
      <c r="AC239" s="5" t="str">
        <f t="shared" si="194"/>
        <v/>
      </c>
      <c r="AD239" t="str">
        <f t="shared" si="195"/>
        <v/>
      </c>
      <c r="AE239" t="str">
        <f t="shared" si="196"/>
        <v/>
      </c>
      <c r="AF239" s="2" t="str">
        <f t="shared" si="197"/>
        <v/>
      </c>
      <c r="AG239" t="str">
        <f t="shared" si="198"/>
        <v/>
      </c>
      <c r="AH239" t="str">
        <f t="shared" si="199"/>
        <v/>
      </c>
      <c r="AI239" t="str">
        <f t="shared" si="164"/>
        <v/>
      </c>
      <c r="AJ239" s="28" t="str">
        <f t="shared" si="200"/>
        <v/>
      </c>
      <c r="AK239" t="str">
        <f t="shared" si="201"/>
        <v/>
      </c>
      <c r="AL239" t="str">
        <f t="shared" si="202"/>
        <v/>
      </c>
      <c r="AM239" t="str">
        <f t="shared" si="165"/>
        <v/>
      </c>
      <c r="AN239" t="str">
        <f t="shared" si="166"/>
        <v/>
      </c>
      <c r="AO239" t="str">
        <f t="shared" si="167"/>
        <v/>
      </c>
      <c r="AP239" t="str">
        <f>IF(AN239="","",IF(I239=0,IF(AO239=1,VLOOKUP(F239,Tables!A$1:C$18,2,FALSE),VLOOKUP(F239,Tables!A$1:C$18,3,FALSE)),IF(I239=1, IF(AO239=1,VLOOKUP(F239,Tables!H$1:J$95,2,FALSE),VLOOKUP(F239,Tables!H$1:J$95,3,FALSE)),IF(AO239=1,VLOOKUP(F239,Tables!Q$1:S$137,2,FALSE),VLOOKUP(F239,Tables!Q$1:S$137,3,FALSE)))))</f>
        <v/>
      </c>
      <c r="AQ239" t="str">
        <f t="shared" si="203"/>
        <v/>
      </c>
      <c r="AR239" t="str">
        <f t="shared" si="168"/>
        <v/>
      </c>
      <c r="AS239" t="str">
        <f t="shared" si="169"/>
        <v/>
      </c>
      <c r="AT239" t="str">
        <f t="shared" si="158"/>
        <v/>
      </c>
      <c r="AU239" t="str">
        <f t="shared" si="170"/>
        <v/>
      </c>
      <c r="AV239" t="str">
        <f t="shared" si="171"/>
        <v/>
      </c>
      <c r="AW239" t="str">
        <f t="shared" si="204"/>
        <v/>
      </c>
      <c r="AX239" t="str">
        <f t="shared" si="205"/>
        <v/>
      </c>
      <c r="AY239" t="str">
        <f t="shared" si="206"/>
        <v/>
      </c>
      <c r="BA239" t="str">
        <f t="shared" si="172"/>
        <v/>
      </c>
      <c r="BB239" t="str">
        <f t="shared" si="173"/>
        <v/>
      </c>
      <c r="BC239" t="str">
        <f t="shared" si="174"/>
        <v/>
      </c>
      <c r="BD239" t="str">
        <f t="shared" ref="BD239:BD302" si="209">IF(NOT(BC239=""),AR239&amp;"-"&amp;AS239,"")</f>
        <v/>
      </c>
      <c r="BE239" t="str">
        <f t="shared" si="207"/>
        <v/>
      </c>
      <c r="BF239" t="str">
        <f t="shared" si="208"/>
        <v/>
      </c>
    </row>
    <row r="240" spans="1:58" ht="15.75" x14ac:dyDescent="0.3">
      <c r="A240" t="str">
        <f t="shared" si="175"/>
        <v/>
      </c>
      <c r="B240" t="str">
        <f t="shared" si="176"/>
        <v/>
      </c>
      <c r="C240" t="str">
        <f t="shared" si="177"/>
        <v/>
      </c>
      <c r="D240" t="str">
        <f t="shared" si="178"/>
        <v/>
      </c>
      <c r="E240" t="str">
        <f t="shared" si="179"/>
        <v/>
      </c>
      <c r="F240" t="str">
        <f t="shared" si="180"/>
        <v/>
      </c>
      <c r="G240" t="str">
        <f t="shared" si="181"/>
        <v/>
      </c>
      <c r="H240" t="str">
        <f t="shared" si="160"/>
        <v/>
      </c>
      <c r="I240" t="str">
        <f t="shared" si="161"/>
        <v/>
      </c>
      <c r="J240" t="str">
        <f t="shared" si="162"/>
        <v/>
      </c>
      <c r="K240" t="str">
        <f>IF(A240="","",IF(OR(I240=1,I240="S"),IF(VLOOKUP(J240,Tables!E$1:F$50,2,FALSE)=1,IF(MOD(BE240,2)=1,1,2),IF(MOD(BE240,2)=1,2,1)),IF(MOD(BE240,2)=1,1,2)))</f>
        <v/>
      </c>
      <c r="L240" t="str">
        <f t="shared" si="159"/>
        <v/>
      </c>
      <c r="M240" s="1" t="str">
        <f t="shared" si="163"/>
        <v/>
      </c>
      <c r="N240" s="39"/>
      <c r="O240" s="39"/>
      <c r="P240" s="39"/>
      <c r="Q240" s="4" t="str">
        <f t="shared" si="182"/>
        <v/>
      </c>
      <c r="R240" s="4" t="str">
        <f t="shared" si="183"/>
        <v/>
      </c>
      <c r="S240" s="4" t="str">
        <f t="shared" si="184"/>
        <v/>
      </c>
      <c r="T240" s="4" t="str">
        <f t="shared" si="185"/>
        <v/>
      </c>
      <c r="U240" s="4" t="str">
        <f t="shared" si="186"/>
        <v/>
      </c>
      <c r="V240" s="4" t="str">
        <f t="shared" si="187"/>
        <v/>
      </c>
      <c r="W240" t="str">
        <f t="shared" si="188"/>
        <v/>
      </c>
      <c r="X240" t="str">
        <f t="shared" si="189"/>
        <v/>
      </c>
      <c r="Y240" t="str">
        <f t="shared" si="190"/>
        <v/>
      </c>
      <c r="Z240" t="str">
        <f t="shared" si="191"/>
        <v/>
      </c>
      <c r="AA240" s="4" t="str">
        <f t="shared" si="192"/>
        <v/>
      </c>
      <c r="AB240" s="4" t="str">
        <f t="shared" si="193"/>
        <v/>
      </c>
      <c r="AC240" s="5" t="str">
        <f t="shared" si="194"/>
        <v/>
      </c>
      <c r="AD240" t="str">
        <f t="shared" si="195"/>
        <v/>
      </c>
      <c r="AE240" t="str">
        <f t="shared" si="196"/>
        <v/>
      </c>
      <c r="AF240" s="2" t="str">
        <f t="shared" si="197"/>
        <v/>
      </c>
      <c r="AG240" t="str">
        <f t="shared" si="198"/>
        <v/>
      </c>
      <c r="AH240" t="str">
        <f t="shared" si="199"/>
        <v/>
      </c>
      <c r="AI240" t="str">
        <f t="shared" si="164"/>
        <v/>
      </c>
      <c r="AJ240" s="28" t="str">
        <f t="shared" si="200"/>
        <v/>
      </c>
      <c r="AK240" t="str">
        <f t="shared" si="201"/>
        <v/>
      </c>
      <c r="AL240" t="str">
        <f t="shared" si="202"/>
        <v/>
      </c>
      <c r="AM240" t="str">
        <f t="shared" si="165"/>
        <v/>
      </c>
      <c r="AN240" t="str">
        <f t="shared" si="166"/>
        <v/>
      </c>
      <c r="AO240" t="str">
        <f t="shared" si="167"/>
        <v/>
      </c>
      <c r="AP240" t="str">
        <f>IF(AN240="","",IF(I240=0,IF(AO240=1,VLOOKUP(F240,Tables!A$1:C$18,2,FALSE),VLOOKUP(F240,Tables!A$1:C$18,3,FALSE)),IF(I240=1, IF(AO240=1,VLOOKUP(F240,Tables!H$1:J$95,2,FALSE),VLOOKUP(F240,Tables!H$1:J$95,3,FALSE)),IF(AO240=1,VLOOKUP(F240,Tables!Q$1:S$137,2,FALSE),VLOOKUP(F240,Tables!Q$1:S$137,3,FALSE)))))</f>
        <v/>
      </c>
      <c r="AQ240" t="str">
        <f t="shared" si="203"/>
        <v/>
      </c>
      <c r="AR240" t="str">
        <f t="shared" si="168"/>
        <v/>
      </c>
      <c r="AS240" t="str">
        <f t="shared" si="169"/>
        <v/>
      </c>
      <c r="AT240" t="str">
        <f t="shared" si="158"/>
        <v/>
      </c>
      <c r="AU240" t="str">
        <f t="shared" si="170"/>
        <v/>
      </c>
      <c r="AV240" t="str">
        <f t="shared" si="171"/>
        <v/>
      </c>
      <c r="AW240" t="str">
        <f t="shared" si="204"/>
        <v/>
      </c>
      <c r="AX240" t="str">
        <f t="shared" si="205"/>
        <v/>
      </c>
      <c r="AY240" t="str">
        <f t="shared" si="206"/>
        <v/>
      </c>
      <c r="BA240" t="str">
        <f t="shared" si="172"/>
        <v/>
      </c>
      <c r="BB240" t="str">
        <f t="shared" si="173"/>
        <v/>
      </c>
      <c r="BC240" t="str">
        <f t="shared" si="174"/>
        <v/>
      </c>
      <c r="BD240" t="str">
        <f t="shared" si="209"/>
        <v/>
      </c>
      <c r="BE240" t="str">
        <f t="shared" si="207"/>
        <v/>
      </c>
      <c r="BF240" t="str">
        <f t="shared" si="208"/>
        <v/>
      </c>
    </row>
    <row r="241" spans="1:58" ht="15.75" x14ac:dyDescent="0.3">
      <c r="A241" t="str">
        <f t="shared" si="175"/>
        <v/>
      </c>
      <c r="B241" t="str">
        <f t="shared" si="176"/>
        <v/>
      </c>
      <c r="C241" t="str">
        <f t="shared" si="177"/>
        <v/>
      </c>
      <c r="D241" t="str">
        <f t="shared" si="178"/>
        <v/>
      </c>
      <c r="E241" t="str">
        <f t="shared" si="179"/>
        <v/>
      </c>
      <c r="F241" t="str">
        <f t="shared" si="180"/>
        <v/>
      </c>
      <c r="G241" t="str">
        <f t="shared" si="181"/>
        <v/>
      </c>
      <c r="H241" t="str">
        <f t="shared" si="160"/>
        <v/>
      </c>
      <c r="I241" t="str">
        <f t="shared" si="161"/>
        <v/>
      </c>
      <c r="J241" t="str">
        <f t="shared" si="162"/>
        <v/>
      </c>
      <c r="K241" t="str">
        <f>IF(A241="","",IF(OR(I241=1,I241="S"),IF(VLOOKUP(J241,Tables!E$1:F$50,2,FALSE)=1,IF(MOD(BE241,2)=1,1,2),IF(MOD(BE241,2)=1,2,1)),IF(MOD(BE241,2)=1,1,2)))</f>
        <v/>
      </c>
      <c r="L241" t="str">
        <f t="shared" si="159"/>
        <v/>
      </c>
      <c r="M241" s="1" t="str">
        <f t="shared" si="163"/>
        <v/>
      </c>
      <c r="N241" s="39"/>
      <c r="O241" s="39"/>
      <c r="P241" s="39"/>
      <c r="Q241" s="4" t="str">
        <f t="shared" si="182"/>
        <v/>
      </c>
      <c r="R241" s="4" t="str">
        <f t="shared" si="183"/>
        <v/>
      </c>
      <c r="S241" s="4" t="str">
        <f t="shared" si="184"/>
        <v/>
      </c>
      <c r="T241" s="4" t="str">
        <f t="shared" si="185"/>
        <v/>
      </c>
      <c r="U241" s="4" t="str">
        <f t="shared" si="186"/>
        <v/>
      </c>
      <c r="V241" s="4" t="str">
        <f t="shared" si="187"/>
        <v/>
      </c>
      <c r="W241" t="str">
        <f t="shared" si="188"/>
        <v/>
      </c>
      <c r="X241" t="str">
        <f t="shared" si="189"/>
        <v/>
      </c>
      <c r="Y241" t="str">
        <f t="shared" si="190"/>
        <v/>
      </c>
      <c r="Z241" t="str">
        <f t="shared" si="191"/>
        <v/>
      </c>
      <c r="AA241" s="4" t="str">
        <f t="shared" si="192"/>
        <v/>
      </c>
      <c r="AB241" s="4" t="str">
        <f t="shared" si="193"/>
        <v/>
      </c>
      <c r="AC241" s="5" t="str">
        <f t="shared" si="194"/>
        <v/>
      </c>
      <c r="AD241" t="str">
        <f t="shared" si="195"/>
        <v/>
      </c>
      <c r="AE241" t="str">
        <f t="shared" si="196"/>
        <v/>
      </c>
      <c r="AF241" s="2" t="str">
        <f t="shared" si="197"/>
        <v/>
      </c>
      <c r="AG241" t="str">
        <f t="shared" si="198"/>
        <v/>
      </c>
      <c r="AH241" t="str">
        <f t="shared" si="199"/>
        <v/>
      </c>
      <c r="AI241" t="str">
        <f t="shared" si="164"/>
        <v/>
      </c>
      <c r="AJ241" s="28" t="str">
        <f t="shared" si="200"/>
        <v/>
      </c>
      <c r="AK241" t="str">
        <f t="shared" si="201"/>
        <v/>
      </c>
      <c r="AL241" t="str">
        <f t="shared" si="202"/>
        <v/>
      </c>
      <c r="AM241" t="str">
        <f t="shared" si="165"/>
        <v/>
      </c>
      <c r="AN241" t="str">
        <f t="shared" si="166"/>
        <v/>
      </c>
      <c r="AO241" t="str">
        <f t="shared" si="167"/>
        <v/>
      </c>
      <c r="AP241" t="str">
        <f>IF(AN241="","",IF(I241=0,IF(AO241=1,VLOOKUP(F241,Tables!A$1:C$18,2,FALSE),VLOOKUP(F241,Tables!A$1:C$18,3,FALSE)),IF(I241=1, IF(AO241=1,VLOOKUP(F241,Tables!H$1:J$95,2,FALSE),VLOOKUP(F241,Tables!H$1:J$95,3,FALSE)),IF(AO241=1,VLOOKUP(F241,Tables!Q$1:S$137,2,FALSE),VLOOKUP(F241,Tables!Q$1:S$137,3,FALSE)))))</f>
        <v/>
      </c>
      <c r="AQ241" t="str">
        <f t="shared" si="203"/>
        <v/>
      </c>
      <c r="AR241" t="str">
        <f t="shared" si="168"/>
        <v/>
      </c>
      <c r="AS241" t="str">
        <f t="shared" si="169"/>
        <v/>
      </c>
      <c r="AT241" t="str">
        <f t="shared" si="158"/>
        <v/>
      </c>
      <c r="AU241" t="str">
        <f t="shared" si="170"/>
        <v/>
      </c>
      <c r="AV241" t="str">
        <f t="shared" si="171"/>
        <v/>
      </c>
      <c r="AW241" t="str">
        <f t="shared" si="204"/>
        <v/>
      </c>
      <c r="AX241" t="str">
        <f t="shared" si="205"/>
        <v/>
      </c>
      <c r="AY241" t="str">
        <f t="shared" si="206"/>
        <v/>
      </c>
      <c r="BA241" t="str">
        <f t="shared" si="172"/>
        <v/>
      </c>
      <c r="BB241" t="str">
        <f t="shared" si="173"/>
        <v/>
      </c>
      <c r="BC241" t="str">
        <f t="shared" si="174"/>
        <v/>
      </c>
      <c r="BD241" t="str">
        <f t="shared" si="209"/>
        <v/>
      </c>
      <c r="BE241" t="str">
        <f t="shared" si="207"/>
        <v/>
      </c>
      <c r="BF241" t="str">
        <f t="shared" si="208"/>
        <v/>
      </c>
    </row>
    <row r="242" spans="1:58" ht="15.75" x14ac:dyDescent="0.3">
      <c r="A242" t="str">
        <f t="shared" si="175"/>
        <v/>
      </c>
      <c r="B242" t="str">
        <f t="shared" si="176"/>
        <v/>
      </c>
      <c r="C242" t="str">
        <f t="shared" si="177"/>
        <v/>
      </c>
      <c r="D242" t="str">
        <f t="shared" si="178"/>
        <v/>
      </c>
      <c r="E242" t="str">
        <f t="shared" si="179"/>
        <v/>
      </c>
      <c r="F242" t="str">
        <f t="shared" si="180"/>
        <v/>
      </c>
      <c r="G242" t="str">
        <f t="shared" si="181"/>
        <v/>
      </c>
      <c r="H242" t="str">
        <f t="shared" si="160"/>
        <v/>
      </c>
      <c r="I242" t="str">
        <f t="shared" si="161"/>
        <v/>
      </c>
      <c r="J242" t="str">
        <f t="shared" si="162"/>
        <v/>
      </c>
      <c r="K242" t="str">
        <f>IF(A242="","",IF(OR(I242=1,I242="S"),IF(VLOOKUP(J242,Tables!E$1:F$50,2,FALSE)=1,IF(MOD(BE242,2)=1,1,2),IF(MOD(BE242,2)=1,2,1)),IF(MOD(BE242,2)=1,1,2)))</f>
        <v/>
      </c>
      <c r="L242" t="str">
        <f t="shared" si="159"/>
        <v/>
      </c>
      <c r="M242" s="1" t="str">
        <f t="shared" si="163"/>
        <v/>
      </c>
      <c r="N242" s="39"/>
      <c r="O242" s="39"/>
      <c r="P242" s="39"/>
      <c r="Q242" s="4" t="str">
        <f t="shared" si="182"/>
        <v/>
      </c>
      <c r="R242" s="4" t="str">
        <f t="shared" si="183"/>
        <v/>
      </c>
      <c r="S242" s="4" t="str">
        <f t="shared" si="184"/>
        <v/>
      </c>
      <c r="T242" s="4" t="str">
        <f t="shared" si="185"/>
        <v/>
      </c>
      <c r="U242" s="4" t="str">
        <f t="shared" si="186"/>
        <v/>
      </c>
      <c r="V242" s="4" t="str">
        <f t="shared" si="187"/>
        <v/>
      </c>
      <c r="W242" t="str">
        <f t="shared" si="188"/>
        <v/>
      </c>
      <c r="X242" t="str">
        <f t="shared" si="189"/>
        <v/>
      </c>
      <c r="Y242" t="str">
        <f t="shared" si="190"/>
        <v/>
      </c>
      <c r="Z242" t="str">
        <f t="shared" si="191"/>
        <v/>
      </c>
      <c r="AA242" s="4" t="str">
        <f t="shared" si="192"/>
        <v/>
      </c>
      <c r="AB242" s="4" t="str">
        <f t="shared" si="193"/>
        <v/>
      </c>
      <c r="AC242" s="5" t="str">
        <f t="shared" si="194"/>
        <v/>
      </c>
      <c r="AD242" t="str">
        <f t="shared" si="195"/>
        <v/>
      </c>
      <c r="AE242" t="str">
        <f t="shared" si="196"/>
        <v/>
      </c>
      <c r="AF242" s="2" t="str">
        <f t="shared" si="197"/>
        <v/>
      </c>
      <c r="AG242" t="str">
        <f t="shared" si="198"/>
        <v/>
      </c>
      <c r="AH242" t="str">
        <f t="shared" si="199"/>
        <v/>
      </c>
      <c r="AI242" t="str">
        <f t="shared" si="164"/>
        <v/>
      </c>
      <c r="AJ242" s="28" t="str">
        <f t="shared" si="200"/>
        <v/>
      </c>
      <c r="AK242" t="str">
        <f t="shared" si="201"/>
        <v/>
      </c>
      <c r="AL242" t="str">
        <f t="shared" si="202"/>
        <v/>
      </c>
      <c r="AM242" t="str">
        <f t="shared" si="165"/>
        <v/>
      </c>
      <c r="AN242" t="str">
        <f t="shared" si="166"/>
        <v/>
      </c>
      <c r="AO242" t="str">
        <f t="shared" si="167"/>
        <v/>
      </c>
      <c r="AP242" t="str">
        <f>IF(AN242="","",IF(I242=0,IF(AO242=1,VLOOKUP(F242,Tables!A$1:C$18,2,FALSE),VLOOKUP(F242,Tables!A$1:C$18,3,FALSE)),IF(I242=1, IF(AO242=1,VLOOKUP(F242,Tables!H$1:J$95,2,FALSE),VLOOKUP(F242,Tables!H$1:J$95,3,FALSE)),IF(AO242=1,VLOOKUP(F242,Tables!Q$1:S$137,2,FALSE),VLOOKUP(F242,Tables!Q$1:S$137,3,FALSE)))))</f>
        <v/>
      </c>
      <c r="AQ242" t="str">
        <f t="shared" si="203"/>
        <v/>
      </c>
      <c r="AR242" t="str">
        <f t="shared" si="168"/>
        <v/>
      </c>
      <c r="AS242" t="str">
        <f t="shared" si="169"/>
        <v/>
      </c>
      <c r="AT242" t="str">
        <f t="shared" si="158"/>
        <v/>
      </c>
      <c r="AU242" t="str">
        <f t="shared" si="170"/>
        <v/>
      </c>
      <c r="AV242" t="str">
        <f t="shared" si="171"/>
        <v/>
      </c>
      <c r="AW242" t="str">
        <f t="shared" si="204"/>
        <v/>
      </c>
      <c r="AX242" t="str">
        <f t="shared" si="205"/>
        <v/>
      </c>
      <c r="AY242" t="str">
        <f t="shared" si="206"/>
        <v/>
      </c>
      <c r="BA242" t="str">
        <f t="shared" si="172"/>
        <v/>
      </c>
      <c r="BB242" t="str">
        <f t="shared" si="173"/>
        <v/>
      </c>
      <c r="BC242" t="str">
        <f t="shared" si="174"/>
        <v/>
      </c>
      <c r="BD242" t="str">
        <f t="shared" si="209"/>
        <v/>
      </c>
      <c r="BE242" t="str">
        <f t="shared" si="207"/>
        <v/>
      </c>
      <c r="BF242" t="str">
        <f t="shared" si="208"/>
        <v/>
      </c>
    </row>
    <row r="243" spans="1:58" ht="15.75" x14ac:dyDescent="0.3">
      <c r="A243" t="str">
        <f t="shared" si="175"/>
        <v/>
      </c>
      <c r="B243" t="str">
        <f t="shared" si="176"/>
        <v/>
      </c>
      <c r="C243" t="str">
        <f t="shared" si="177"/>
        <v/>
      </c>
      <c r="D243" t="str">
        <f t="shared" si="178"/>
        <v/>
      </c>
      <c r="E243" t="str">
        <f t="shared" si="179"/>
        <v/>
      </c>
      <c r="F243" t="str">
        <f t="shared" si="180"/>
        <v/>
      </c>
      <c r="G243" t="str">
        <f t="shared" si="181"/>
        <v/>
      </c>
      <c r="H243" t="str">
        <f t="shared" si="160"/>
        <v/>
      </c>
      <c r="I243" t="str">
        <f t="shared" si="161"/>
        <v/>
      </c>
      <c r="J243" t="str">
        <f t="shared" si="162"/>
        <v/>
      </c>
      <c r="K243" t="str">
        <f>IF(A243="","",IF(OR(I243=1,I243="S"),IF(VLOOKUP(J243,Tables!E$1:F$50,2,FALSE)=1,IF(MOD(BE243,2)=1,1,2),IF(MOD(BE243,2)=1,2,1)),IF(MOD(BE243,2)=1,1,2)))</f>
        <v/>
      </c>
      <c r="L243" t="str">
        <f t="shared" si="159"/>
        <v/>
      </c>
      <c r="M243" s="1" t="str">
        <f t="shared" si="163"/>
        <v/>
      </c>
      <c r="N243" s="39"/>
      <c r="O243" s="39"/>
      <c r="P243" s="39"/>
      <c r="Q243" s="4" t="str">
        <f t="shared" si="182"/>
        <v/>
      </c>
      <c r="R243" s="4" t="str">
        <f t="shared" si="183"/>
        <v/>
      </c>
      <c r="S243" s="4" t="str">
        <f t="shared" si="184"/>
        <v/>
      </c>
      <c r="T243" s="4" t="str">
        <f t="shared" si="185"/>
        <v/>
      </c>
      <c r="U243" s="4" t="str">
        <f t="shared" si="186"/>
        <v/>
      </c>
      <c r="V243" s="4" t="str">
        <f t="shared" si="187"/>
        <v/>
      </c>
      <c r="W243" t="str">
        <f t="shared" si="188"/>
        <v/>
      </c>
      <c r="X243" t="str">
        <f t="shared" si="189"/>
        <v/>
      </c>
      <c r="Y243" t="str">
        <f t="shared" si="190"/>
        <v/>
      </c>
      <c r="Z243" t="str">
        <f t="shared" si="191"/>
        <v/>
      </c>
      <c r="AA243" s="4" t="str">
        <f t="shared" si="192"/>
        <v/>
      </c>
      <c r="AB243" s="4" t="str">
        <f t="shared" si="193"/>
        <v/>
      </c>
      <c r="AC243" s="5" t="str">
        <f t="shared" si="194"/>
        <v/>
      </c>
      <c r="AD243" t="str">
        <f t="shared" si="195"/>
        <v/>
      </c>
      <c r="AE243" t="str">
        <f t="shared" si="196"/>
        <v/>
      </c>
      <c r="AF243" s="2" t="str">
        <f t="shared" si="197"/>
        <v/>
      </c>
      <c r="AG243" t="str">
        <f t="shared" si="198"/>
        <v/>
      </c>
      <c r="AH243" t="str">
        <f t="shared" si="199"/>
        <v/>
      </c>
      <c r="AI243" t="str">
        <f t="shared" si="164"/>
        <v/>
      </c>
      <c r="AJ243" s="28" t="str">
        <f t="shared" si="200"/>
        <v/>
      </c>
      <c r="AK243" t="str">
        <f t="shared" si="201"/>
        <v/>
      </c>
      <c r="AL243" t="str">
        <f t="shared" si="202"/>
        <v/>
      </c>
      <c r="AM243" t="str">
        <f t="shared" si="165"/>
        <v/>
      </c>
      <c r="AN243" t="str">
        <f t="shared" si="166"/>
        <v/>
      </c>
      <c r="AO243" t="str">
        <f t="shared" si="167"/>
        <v/>
      </c>
      <c r="AP243" t="str">
        <f>IF(AN243="","",IF(I243=0,IF(AO243=1,VLOOKUP(F243,Tables!A$1:C$18,2,FALSE),VLOOKUP(F243,Tables!A$1:C$18,3,FALSE)),IF(I243=1, IF(AO243=1,VLOOKUP(F243,Tables!H$1:J$95,2,FALSE),VLOOKUP(F243,Tables!H$1:J$95,3,FALSE)),IF(AO243=1,VLOOKUP(F243,Tables!Q$1:S$137,2,FALSE),VLOOKUP(F243,Tables!Q$1:S$137,3,FALSE)))))</f>
        <v/>
      </c>
      <c r="AQ243" t="str">
        <f t="shared" si="203"/>
        <v/>
      </c>
      <c r="AR243" t="str">
        <f t="shared" si="168"/>
        <v/>
      </c>
      <c r="AS243" t="str">
        <f t="shared" si="169"/>
        <v/>
      </c>
      <c r="AT243" t="str">
        <f t="shared" si="158"/>
        <v/>
      </c>
      <c r="AU243" t="str">
        <f t="shared" si="170"/>
        <v/>
      </c>
      <c r="AV243" t="str">
        <f t="shared" si="171"/>
        <v/>
      </c>
      <c r="AW243" t="str">
        <f t="shared" si="204"/>
        <v/>
      </c>
      <c r="AX243" t="str">
        <f t="shared" si="205"/>
        <v/>
      </c>
      <c r="AY243" t="str">
        <f t="shared" si="206"/>
        <v/>
      </c>
      <c r="BA243" t="str">
        <f t="shared" si="172"/>
        <v/>
      </c>
      <c r="BB243" t="str">
        <f t="shared" si="173"/>
        <v/>
      </c>
      <c r="BC243" t="str">
        <f t="shared" si="174"/>
        <v/>
      </c>
      <c r="BD243" t="str">
        <f t="shared" si="209"/>
        <v/>
      </c>
      <c r="BE243" t="str">
        <f t="shared" si="207"/>
        <v/>
      </c>
      <c r="BF243" t="str">
        <f t="shared" si="208"/>
        <v/>
      </c>
    </row>
    <row r="244" spans="1:58" ht="15.75" x14ac:dyDescent="0.3">
      <c r="A244" t="str">
        <f t="shared" si="175"/>
        <v/>
      </c>
      <c r="B244" t="str">
        <f t="shared" si="176"/>
        <v/>
      </c>
      <c r="C244" t="str">
        <f t="shared" si="177"/>
        <v/>
      </c>
      <c r="D244" t="str">
        <f t="shared" si="178"/>
        <v/>
      </c>
      <c r="E244" t="str">
        <f t="shared" si="179"/>
        <v/>
      </c>
      <c r="F244" t="str">
        <f t="shared" si="180"/>
        <v/>
      </c>
      <c r="G244" t="str">
        <f t="shared" si="181"/>
        <v/>
      </c>
      <c r="H244" t="str">
        <f t="shared" si="160"/>
        <v/>
      </c>
      <c r="I244" t="str">
        <f t="shared" si="161"/>
        <v/>
      </c>
      <c r="J244" t="str">
        <f t="shared" si="162"/>
        <v/>
      </c>
      <c r="K244" t="str">
        <f>IF(A244="","",IF(OR(I244=1,I244="S"),IF(VLOOKUP(J244,Tables!E$1:F$50,2,FALSE)=1,IF(MOD(BE244,2)=1,1,2),IF(MOD(BE244,2)=1,2,1)),IF(MOD(BE244,2)=1,1,2)))</f>
        <v/>
      </c>
      <c r="L244" t="str">
        <f t="shared" si="159"/>
        <v/>
      </c>
      <c r="M244" s="1" t="str">
        <f t="shared" si="163"/>
        <v/>
      </c>
      <c r="N244" s="39"/>
      <c r="O244" s="39"/>
      <c r="P244" s="39"/>
      <c r="Q244" s="4" t="str">
        <f t="shared" si="182"/>
        <v/>
      </c>
      <c r="R244" s="4" t="str">
        <f t="shared" si="183"/>
        <v/>
      </c>
      <c r="S244" s="4" t="str">
        <f t="shared" si="184"/>
        <v/>
      </c>
      <c r="T244" s="4" t="str">
        <f t="shared" si="185"/>
        <v/>
      </c>
      <c r="U244" s="4" t="str">
        <f t="shared" si="186"/>
        <v/>
      </c>
      <c r="V244" s="4" t="str">
        <f t="shared" si="187"/>
        <v/>
      </c>
      <c r="W244" t="str">
        <f t="shared" si="188"/>
        <v/>
      </c>
      <c r="X244" t="str">
        <f t="shared" si="189"/>
        <v/>
      </c>
      <c r="Y244" t="str">
        <f t="shared" si="190"/>
        <v/>
      </c>
      <c r="Z244" t="str">
        <f t="shared" si="191"/>
        <v/>
      </c>
      <c r="AA244" s="4" t="str">
        <f t="shared" si="192"/>
        <v/>
      </c>
      <c r="AB244" s="4" t="str">
        <f t="shared" si="193"/>
        <v/>
      </c>
      <c r="AC244" s="5" t="str">
        <f t="shared" si="194"/>
        <v/>
      </c>
      <c r="AD244" t="str">
        <f t="shared" si="195"/>
        <v/>
      </c>
      <c r="AE244" t="str">
        <f t="shared" si="196"/>
        <v/>
      </c>
      <c r="AF244" s="2" t="str">
        <f t="shared" si="197"/>
        <v/>
      </c>
      <c r="AG244" t="str">
        <f t="shared" si="198"/>
        <v/>
      </c>
      <c r="AH244" t="str">
        <f t="shared" si="199"/>
        <v/>
      </c>
      <c r="AI244" t="str">
        <f t="shared" si="164"/>
        <v/>
      </c>
      <c r="AJ244" s="28" t="str">
        <f t="shared" si="200"/>
        <v/>
      </c>
      <c r="AK244" t="str">
        <f t="shared" si="201"/>
        <v/>
      </c>
      <c r="AL244" t="str">
        <f t="shared" si="202"/>
        <v/>
      </c>
      <c r="AM244" t="str">
        <f t="shared" si="165"/>
        <v/>
      </c>
      <c r="AN244" t="str">
        <f t="shared" si="166"/>
        <v/>
      </c>
      <c r="AO244" t="str">
        <f t="shared" si="167"/>
        <v/>
      </c>
      <c r="AP244" t="str">
        <f>IF(AN244="","",IF(I244=0,IF(AO244=1,VLOOKUP(F244,Tables!A$1:C$18,2,FALSE),VLOOKUP(F244,Tables!A$1:C$18,3,FALSE)),IF(I244=1, IF(AO244=1,VLOOKUP(F244,Tables!H$1:J$95,2,FALSE),VLOOKUP(F244,Tables!H$1:J$95,3,FALSE)),IF(AO244=1,VLOOKUP(F244,Tables!Q$1:S$137,2,FALSE),VLOOKUP(F244,Tables!Q$1:S$137,3,FALSE)))))</f>
        <v/>
      </c>
      <c r="AQ244" t="str">
        <f t="shared" si="203"/>
        <v/>
      </c>
      <c r="AR244" t="str">
        <f t="shared" si="168"/>
        <v/>
      </c>
      <c r="AS244" t="str">
        <f t="shared" si="169"/>
        <v/>
      </c>
      <c r="AT244" t="str">
        <f t="shared" si="158"/>
        <v/>
      </c>
      <c r="AU244" t="str">
        <f t="shared" si="170"/>
        <v/>
      </c>
      <c r="AV244" t="str">
        <f t="shared" si="171"/>
        <v/>
      </c>
      <c r="AW244" t="str">
        <f t="shared" si="204"/>
        <v/>
      </c>
      <c r="AX244" t="str">
        <f t="shared" si="205"/>
        <v/>
      </c>
      <c r="AY244" t="str">
        <f t="shared" si="206"/>
        <v/>
      </c>
      <c r="BA244" t="str">
        <f t="shared" si="172"/>
        <v/>
      </c>
      <c r="BB244" t="str">
        <f t="shared" si="173"/>
        <v/>
      </c>
      <c r="BC244" t="str">
        <f t="shared" si="174"/>
        <v/>
      </c>
      <c r="BD244" t="str">
        <f t="shared" si="209"/>
        <v/>
      </c>
      <c r="BE244" t="str">
        <f t="shared" si="207"/>
        <v/>
      </c>
      <c r="BF244" t="str">
        <f t="shared" si="208"/>
        <v/>
      </c>
    </row>
    <row r="245" spans="1:58" ht="15.75" x14ac:dyDescent="0.3">
      <c r="A245" t="str">
        <f t="shared" si="175"/>
        <v/>
      </c>
      <c r="B245" t="str">
        <f t="shared" si="176"/>
        <v/>
      </c>
      <c r="C245" t="str">
        <f t="shared" si="177"/>
        <v/>
      </c>
      <c r="D245" t="str">
        <f t="shared" si="178"/>
        <v/>
      </c>
      <c r="E245" t="str">
        <f t="shared" si="179"/>
        <v/>
      </c>
      <c r="F245" t="str">
        <f t="shared" si="180"/>
        <v/>
      </c>
      <c r="G245" t="str">
        <f t="shared" si="181"/>
        <v/>
      </c>
      <c r="H245" t="str">
        <f t="shared" si="160"/>
        <v/>
      </c>
      <c r="I245" t="str">
        <f t="shared" si="161"/>
        <v/>
      </c>
      <c r="J245" t="str">
        <f t="shared" si="162"/>
        <v/>
      </c>
      <c r="K245" t="str">
        <f>IF(A245="","",IF(OR(I245=1,I245="S"),IF(VLOOKUP(J245,Tables!E$1:F$50,2,FALSE)=1,IF(MOD(BE245,2)=1,1,2),IF(MOD(BE245,2)=1,2,1)),IF(MOD(BE245,2)=1,1,2)))</f>
        <v/>
      </c>
      <c r="L245" t="str">
        <f t="shared" si="159"/>
        <v/>
      </c>
      <c r="M245" s="1" t="str">
        <f t="shared" si="163"/>
        <v/>
      </c>
      <c r="N245" s="39"/>
      <c r="O245" s="39"/>
      <c r="P245" s="39"/>
      <c r="Q245" s="4" t="str">
        <f t="shared" si="182"/>
        <v/>
      </c>
      <c r="R245" s="4" t="str">
        <f t="shared" si="183"/>
        <v/>
      </c>
      <c r="S245" s="4" t="str">
        <f t="shared" si="184"/>
        <v/>
      </c>
      <c r="T245" s="4" t="str">
        <f t="shared" si="185"/>
        <v/>
      </c>
      <c r="U245" s="4" t="str">
        <f t="shared" si="186"/>
        <v/>
      </c>
      <c r="V245" s="4" t="str">
        <f t="shared" si="187"/>
        <v/>
      </c>
      <c r="W245" t="str">
        <f t="shared" si="188"/>
        <v/>
      </c>
      <c r="X245" t="str">
        <f t="shared" si="189"/>
        <v/>
      </c>
      <c r="Y245" t="str">
        <f t="shared" si="190"/>
        <v/>
      </c>
      <c r="Z245" t="str">
        <f t="shared" si="191"/>
        <v/>
      </c>
      <c r="AA245" s="4" t="str">
        <f t="shared" si="192"/>
        <v/>
      </c>
      <c r="AB245" s="4" t="str">
        <f t="shared" si="193"/>
        <v/>
      </c>
      <c r="AC245" s="5" t="str">
        <f t="shared" si="194"/>
        <v/>
      </c>
      <c r="AD245" t="str">
        <f t="shared" si="195"/>
        <v/>
      </c>
      <c r="AE245" t="str">
        <f t="shared" si="196"/>
        <v/>
      </c>
      <c r="AF245" s="2" t="str">
        <f t="shared" si="197"/>
        <v/>
      </c>
      <c r="AG245" t="str">
        <f t="shared" si="198"/>
        <v/>
      </c>
      <c r="AH245" t="str">
        <f t="shared" si="199"/>
        <v/>
      </c>
      <c r="AI245" t="str">
        <f t="shared" si="164"/>
        <v/>
      </c>
      <c r="AJ245" s="28" t="str">
        <f t="shared" si="200"/>
        <v/>
      </c>
      <c r="AK245" t="str">
        <f t="shared" si="201"/>
        <v/>
      </c>
      <c r="AL245" t="str">
        <f t="shared" si="202"/>
        <v/>
      </c>
      <c r="AM245" t="str">
        <f t="shared" si="165"/>
        <v/>
      </c>
      <c r="AN245" t="str">
        <f t="shared" si="166"/>
        <v/>
      </c>
      <c r="AO245" t="str">
        <f t="shared" si="167"/>
        <v/>
      </c>
      <c r="AP245" t="str">
        <f>IF(AN245="","",IF(I245=0,IF(AO245=1,VLOOKUP(F245,Tables!A$1:C$18,2,FALSE),VLOOKUP(F245,Tables!A$1:C$18,3,FALSE)),IF(I245=1, IF(AO245=1,VLOOKUP(F245,Tables!H$1:J$95,2,FALSE),VLOOKUP(F245,Tables!H$1:J$95,3,FALSE)),IF(AO245=1,VLOOKUP(F245,Tables!Q$1:S$137,2,FALSE),VLOOKUP(F245,Tables!Q$1:S$137,3,FALSE)))))</f>
        <v/>
      </c>
      <c r="AQ245" t="str">
        <f t="shared" si="203"/>
        <v/>
      </c>
      <c r="AR245" t="str">
        <f t="shared" si="168"/>
        <v/>
      </c>
      <c r="AS245" t="str">
        <f t="shared" si="169"/>
        <v/>
      </c>
      <c r="AT245" t="str">
        <f t="shared" si="158"/>
        <v/>
      </c>
      <c r="AU245" t="str">
        <f t="shared" si="170"/>
        <v/>
      </c>
      <c r="AV245" t="str">
        <f t="shared" si="171"/>
        <v/>
      </c>
      <c r="AW245" t="str">
        <f t="shared" si="204"/>
        <v/>
      </c>
      <c r="AX245" t="str">
        <f t="shared" si="205"/>
        <v/>
      </c>
      <c r="AY245" t="str">
        <f t="shared" si="206"/>
        <v/>
      </c>
      <c r="BA245" t="str">
        <f t="shared" si="172"/>
        <v/>
      </c>
      <c r="BB245" t="str">
        <f t="shared" si="173"/>
        <v/>
      </c>
      <c r="BC245" t="str">
        <f t="shared" si="174"/>
        <v/>
      </c>
      <c r="BD245" t="str">
        <f t="shared" si="209"/>
        <v/>
      </c>
      <c r="BE245" t="str">
        <f t="shared" si="207"/>
        <v/>
      </c>
      <c r="BF245" t="str">
        <f t="shared" si="208"/>
        <v/>
      </c>
    </row>
    <row r="246" spans="1:58" ht="15.75" x14ac:dyDescent="0.3">
      <c r="A246" t="str">
        <f t="shared" si="175"/>
        <v/>
      </c>
      <c r="B246" t="str">
        <f t="shared" si="176"/>
        <v/>
      </c>
      <c r="C246" t="str">
        <f t="shared" si="177"/>
        <v/>
      </c>
      <c r="D246" t="str">
        <f t="shared" si="178"/>
        <v/>
      </c>
      <c r="E246" t="str">
        <f t="shared" si="179"/>
        <v/>
      </c>
      <c r="F246" t="str">
        <f t="shared" si="180"/>
        <v/>
      </c>
      <c r="G246" t="str">
        <f t="shared" si="181"/>
        <v/>
      </c>
      <c r="H246" t="str">
        <f t="shared" si="160"/>
        <v/>
      </c>
      <c r="I246" t="str">
        <f t="shared" si="161"/>
        <v/>
      </c>
      <c r="J246" t="str">
        <f t="shared" si="162"/>
        <v/>
      </c>
      <c r="K246" t="str">
        <f>IF(A246="","",IF(OR(I246=1,I246="S"),IF(VLOOKUP(J246,Tables!E$1:F$50,2,FALSE)=1,IF(MOD(BE246,2)=1,1,2),IF(MOD(BE246,2)=1,2,1)),IF(MOD(BE246,2)=1,1,2)))</f>
        <v/>
      </c>
      <c r="L246" t="str">
        <f t="shared" si="159"/>
        <v/>
      </c>
      <c r="M246" s="1" t="str">
        <f t="shared" si="163"/>
        <v/>
      </c>
      <c r="N246" s="39"/>
      <c r="O246" s="39"/>
      <c r="P246" s="39"/>
      <c r="Q246" s="4" t="str">
        <f t="shared" si="182"/>
        <v/>
      </c>
      <c r="R246" s="4" t="str">
        <f t="shared" si="183"/>
        <v/>
      </c>
      <c r="S246" s="4" t="str">
        <f t="shared" si="184"/>
        <v/>
      </c>
      <c r="T246" s="4" t="str">
        <f t="shared" si="185"/>
        <v/>
      </c>
      <c r="U246" s="4" t="str">
        <f t="shared" si="186"/>
        <v/>
      </c>
      <c r="V246" s="4" t="str">
        <f t="shared" si="187"/>
        <v/>
      </c>
      <c r="W246" t="str">
        <f t="shared" si="188"/>
        <v/>
      </c>
      <c r="X246" t="str">
        <f t="shared" si="189"/>
        <v/>
      </c>
      <c r="Y246" t="str">
        <f t="shared" si="190"/>
        <v/>
      </c>
      <c r="Z246" t="str">
        <f t="shared" si="191"/>
        <v/>
      </c>
      <c r="AA246" s="4" t="str">
        <f t="shared" si="192"/>
        <v/>
      </c>
      <c r="AB246" s="4" t="str">
        <f t="shared" si="193"/>
        <v/>
      </c>
      <c r="AC246" s="5" t="str">
        <f t="shared" si="194"/>
        <v/>
      </c>
      <c r="AD246" t="str">
        <f t="shared" si="195"/>
        <v/>
      </c>
      <c r="AE246" t="str">
        <f t="shared" si="196"/>
        <v/>
      </c>
      <c r="AF246" s="2" t="str">
        <f t="shared" si="197"/>
        <v/>
      </c>
      <c r="AG246" t="str">
        <f t="shared" si="198"/>
        <v/>
      </c>
      <c r="AH246" t="str">
        <f t="shared" si="199"/>
        <v/>
      </c>
      <c r="AI246" t="str">
        <f t="shared" si="164"/>
        <v/>
      </c>
      <c r="AJ246" s="28" t="str">
        <f t="shared" si="200"/>
        <v/>
      </c>
      <c r="AK246" t="str">
        <f t="shared" si="201"/>
        <v/>
      </c>
      <c r="AL246" t="str">
        <f t="shared" si="202"/>
        <v/>
      </c>
      <c r="AM246" t="str">
        <f t="shared" si="165"/>
        <v/>
      </c>
      <c r="AN246" t="str">
        <f t="shared" si="166"/>
        <v/>
      </c>
      <c r="AO246" t="str">
        <f t="shared" si="167"/>
        <v/>
      </c>
      <c r="AP246" t="str">
        <f>IF(AN246="","",IF(I246=0,IF(AO246=1,VLOOKUP(F246,Tables!A$1:C$18,2,FALSE),VLOOKUP(F246,Tables!A$1:C$18,3,FALSE)),IF(I246=1, IF(AO246=1,VLOOKUP(F246,Tables!H$1:J$95,2,FALSE),VLOOKUP(F246,Tables!H$1:J$95,3,FALSE)),IF(AO246=1,VLOOKUP(F246,Tables!Q$1:S$137,2,FALSE),VLOOKUP(F246,Tables!Q$1:S$137,3,FALSE)))))</f>
        <v/>
      </c>
      <c r="AQ246" t="str">
        <f t="shared" si="203"/>
        <v/>
      </c>
      <c r="AR246" t="str">
        <f t="shared" si="168"/>
        <v/>
      </c>
      <c r="AS246" t="str">
        <f t="shared" si="169"/>
        <v/>
      </c>
      <c r="AT246" t="str">
        <f t="shared" si="158"/>
        <v/>
      </c>
      <c r="AU246" t="str">
        <f t="shared" si="170"/>
        <v/>
      </c>
      <c r="AV246" t="str">
        <f t="shared" si="171"/>
        <v/>
      </c>
      <c r="AW246" t="str">
        <f t="shared" si="204"/>
        <v/>
      </c>
      <c r="AX246" t="str">
        <f t="shared" si="205"/>
        <v/>
      </c>
      <c r="AY246" t="str">
        <f t="shared" si="206"/>
        <v/>
      </c>
      <c r="BA246" t="str">
        <f t="shared" si="172"/>
        <v/>
      </c>
      <c r="BB246" t="str">
        <f t="shared" si="173"/>
        <v/>
      </c>
      <c r="BC246" t="str">
        <f t="shared" si="174"/>
        <v/>
      </c>
      <c r="BD246" t="str">
        <f t="shared" si="209"/>
        <v/>
      </c>
      <c r="BE246" t="str">
        <f t="shared" si="207"/>
        <v/>
      </c>
      <c r="BF246" t="str">
        <f t="shared" si="208"/>
        <v/>
      </c>
    </row>
    <row r="247" spans="1:58" ht="15.75" x14ac:dyDescent="0.3">
      <c r="A247" t="str">
        <f t="shared" si="175"/>
        <v/>
      </c>
      <c r="B247" t="str">
        <f t="shared" si="176"/>
        <v/>
      </c>
      <c r="C247" t="str">
        <f t="shared" si="177"/>
        <v/>
      </c>
      <c r="D247" t="str">
        <f t="shared" si="178"/>
        <v/>
      </c>
      <c r="E247" t="str">
        <f t="shared" si="179"/>
        <v/>
      </c>
      <c r="F247" t="str">
        <f t="shared" si="180"/>
        <v/>
      </c>
      <c r="G247" t="str">
        <f t="shared" si="181"/>
        <v/>
      </c>
      <c r="H247" t="str">
        <f t="shared" si="160"/>
        <v/>
      </c>
      <c r="I247" t="str">
        <f t="shared" si="161"/>
        <v/>
      </c>
      <c r="J247" t="str">
        <f t="shared" si="162"/>
        <v/>
      </c>
      <c r="K247" t="str">
        <f>IF(A247="","",IF(OR(I247=1,I247="S"),IF(VLOOKUP(J247,Tables!E$1:F$50,2,FALSE)=1,IF(MOD(BE247,2)=1,1,2),IF(MOD(BE247,2)=1,2,1)),IF(MOD(BE247,2)=1,1,2)))</f>
        <v/>
      </c>
      <c r="L247" t="str">
        <f t="shared" si="159"/>
        <v/>
      </c>
      <c r="M247" s="1" t="str">
        <f t="shared" si="163"/>
        <v/>
      </c>
      <c r="N247" s="39"/>
      <c r="O247" s="39"/>
      <c r="P247" s="39"/>
      <c r="Q247" s="4" t="str">
        <f t="shared" si="182"/>
        <v/>
      </c>
      <c r="R247" s="4" t="str">
        <f t="shared" si="183"/>
        <v/>
      </c>
      <c r="S247" s="4" t="str">
        <f t="shared" si="184"/>
        <v/>
      </c>
      <c r="T247" s="4" t="str">
        <f t="shared" si="185"/>
        <v/>
      </c>
      <c r="U247" s="4" t="str">
        <f t="shared" si="186"/>
        <v/>
      </c>
      <c r="V247" s="4" t="str">
        <f t="shared" si="187"/>
        <v/>
      </c>
      <c r="W247" t="str">
        <f t="shared" si="188"/>
        <v/>
      </c>
      <c r="X247" t="str">
        <f t="shared" si="189"/>
        <v/>
      </c>
      <c r="Y247" t="str">
        <f t="shared" si="190"/>
        <v/>
      </c>
      <c r="Z247" t="str">
        <f t="shared" si="191"/>
        <v/>
      </c>
      <c r="AA247" s="4" t="str">
        <f t="shared" si="192"/>
        <v/>
      </c>
      <c r="AB247" s="4" t="str">
        <f t="shared" si="193"/>
        <v/>
      </c>
      <c r="AC247" s="5" t="str">
        <f t="shared" si="194"/>
        <v/>
      </c>
      <c r="AD247" t="str">
        <f t="shared" si="195"/>
        <v/>
      </c>
      <c r="AE247" t="str">
        <f t="shared" si="196"/>
        <v/>
      </c>
      <c r="AF247" s="2" t="str">
        <f t="shared" si="197"/>
        <v/>
      </c>
      <c r="AG247" t="str">
        <f t="shared" si="198"/>
        <v/>
      </c>
      <c r="AH247" t="str">
        <f t="shared" si="199"/>
        <v/>
      </c>
      <c r="AI247" t="str">
        <f t="shared" si="164"/>
        <v/>
      </c>
      <c r="AJ247" s="28" t="str">
        <f t="shared" si="200"/>
        <v/>
      </c>
      <c r="AK247" t="str">
        <f t="shared" si="201"/>
        <v/>
      </c>
      <c r="AL247" t="str">
        <f t="shared" si="202"/>
        <v/>
      </c>
      <c r="AM247" t="str">
        <f t="shared" si="165"/>
        <v/>
      </c>
      <c r="AN247" t="str">
        <f t="shared" si="166"/>
        <v/>
      </c>
      <c r="AO247" t="str">
        <f t="shared" si="167"/>
        <v/>
      </c>
      <c r="AP247" t="str">
        <f>IF(AN247="","",IF(I247=0,IF(AO247=1,VLOOKUP(F247,Tables!A$1:C$18,2,FALSE),VLOOKUP(F247,Tables!A$1:C$18,3,FALSE)),IF(I247=1, IF(AO247=1,VLOOKUP(F247,Tables!H$1:J$95,2,FALSE),VLOOKUP(F247,Tables!H$1:J$95,3,FALSE)),IF(AO247=1,VLOOKUP(F247,Tables!Q$1:S$137,2,FALSE),VLOOKUP(F247,Tables!Q$1:S$137,3,FALSE)))))</f>
        <v/>
      </c>
      <c r="AQ247" t="str">
        <f t="shared" si="203"/>
        <v/>
      </c>
      <c r="AR247" t="str">
        <f t="shared" si="168"/>
        <v/>
      </c>
      <c r="AS247" t="str">
        <f t="shared" si="169"/>
        <v/>
      </c>
      <c r="AT247" t="str">
        <f t="shared" si="158"/>
        <v/>
      </c>
      <c r="AU247" t="str">
        <f t="shared" si="170"/>
        <v/>
      </c>
      <c r="AV247" t="str">
        <f t="shared" si="171"/>
        <v/>
      </c>
      <c r="AW247" t="str">
        <f t="shared" si="204"/>
        <v/>
      </c>
      <c r="AX247" t="str">
        <f t="shared" si="205"/>
        <v/>
      </c>
      <c r="AY247" t="str">
        <f t="shared" si="206"/>
        <v/>
      </c>
      <c r="BA247" t="str">
        <f t="shared" si="172"/>
        <v/>
      </c>
      <c r="BB247" t="str">
        <f t="shared" si="173"/>
        <v/>
      </c>
      <c r="BC247" t="str">
        <f t="shared" si="174"/>
        <v/>
      </c>
      <c r="BD247" t="str">
        <f t="shared" si="209"/>
        <v/>
      </c>
      <c r="BE247" t="str">
        <f t="shared" si="207"/>
        <v/>
      </c>
      <c r="BF247" t="str">
        <f t="shared" si="208"/>
        <v/>
      </c>
    </row>
    <row r="248" spans="1:58" ht="15.75" x14ac:dyDescent="0.3">
      <c r="A248" t="str">
        <f t="shared" si="175"/>
        <v/>
      </c>
      <c r="B248" t="str">
        <f t="shared" si="176"/>
        <v/>
      </c>
      <c r="C248" t="str">
        <f t="shared" si="177"/>
        <v/>
      </c>
      <c r="D248" t="str">
        <f t="shared" si="178"/>
        <v/>
      </c>
      <c r="E248" t="str">
        <f t="shared" si="179"/>
        <v/>
      </c>
      <c r="F248" t="str">
        <f t="shared" si="180"/>
        <v/>
      </c>
      <c r="G248" t="str">
        <f t="shared" si="181"/>
        <v/>
      </c>
      <c r="H248" t="str">
        <f t="shared" si="160"/>
        <v/>
      </c>
      <c r="I248" t="str">
        <f t="shared" si="161"/>
        <v/>
      </c>
      <c r="J248" t="str">
        <f t="shared" si="162"/>
        <v/>
      </c>
      <c r="K248" t="str">
        <f>IF(A248="","",IF(OR(I248=1,I248="S"),IF(VLOOKUP(J248,Tables!E$1:F$50,2,FALSE)=1,IF(MOD(BE248,2)=1,1,2),IF(MOD(BE248,2)=1,2,1)),IF(MOD(BE248,2)=1,1,2)))</f>
        <v/>
      </c>
      <c r="L248" t="str">
        <f t="shared" si="159"/>
        <v/>
      </c>
      <c r="M248" s="1" t="str">
        <f t="shared" si="163"/>
        <v/>
      </c>
      <c r="N248" s="39"/>
      <c r="O248" s="39"/>
      <c r="P248" s="39"/>
      <c r="Q248" s="4" t="str">
        <f t="shared" si="182"/>
        <v/>
      </c>
      <c r="R248" s="4" t="str">
        <f t="shared" si="183"/>
        <v/>
      </c>
      <c r="S248" s="4" t="str">
        <f t="shared" si="184"/>
        <v/>
      </c>
      <c r="T248" s="4" t="str">
        <f t="shared" si="185"/>
        <v/>
      </c>
      <c r="U248" s="4" t="str">
        <f t="shared" si="186"/>
        <v/>
      </c>
      <c r="V248" s="4" t="str">
        <f t="shared" si="187"/>
        <v/>
      </c>
      <c r="W248" t="str">
        <f t="shared" si="188"/>
        <v/>
      </c>
      <c r="X248" t="str">
        <f t="shared" si="189"/>
        <v/>
      </c>
      <c r="Y248" t="str">
        <f t="shared" si="190"/>
        <v/>
      </c>
      <c r="Z248" t="str">
        <f t="shared" si="191"/>
        <v/>
      </c>
      <c r="AA248" s="4" t="str">
        <f t="shared" si="192"/>
        <v/>
      </c>
      <c r="AB248" s="4" t="str">
        <f t="shared" si="193"/>
        <v/>
      </c>
      <c r="AC248" s="5" t="str">
        <f t="shared" si="194"/>
        <v/>
      </c>
      <c r="AD248" t="str">
        <f t="shared" si="195"/>
        <v/>
      </c>
      <c r="AE248" t="str">
        <f t="shared" si="196"/>
        <v/>
      </c>
      <c r="AF248" s="2" t="str">
        <f t="shared" si="197"/>
        <v/>
      </c>
      <c r="AG248" t="str">
        <f t="shared" si="198"/>
        <v/>
      </c>
      <c r="AH248" t="str">
        <f t="shared" si="199"/>
        <v/>
      </c>
      <c r="AI248" t="str">
        <f t="shared" si="164"/>
        <v/>
      </c>
      <c r="AJ248" s="28" t="str">
        <f t="shared" si="200"/>
        <v/>
      </c>
      <c r="AK248" t="str">
        <f t="shared" si="201"/>
        <v/>
      </c>
      <c r="AL248" t="str">
        <f t="shared" si="202"/>
        <v/>
      </c>
      <c r="AM248" t="str">
        <f t="shared" si="165"/>
        <v/>
      </c>
      <c r="AN248" t="str">
        <f t="shared" si="166"/>
        <v/>
      </c>
      <c r="AO248" t="str">
        <f t="shared" si="167"/>
        <v/>
      </c>
      <c r="AP248" t="str">
        <f>IF(AN248="","",IF(I248=0,IF(AO248=1,VLOOKUP(F248,Tables!A$1:C$18,2,FALSE),VLOOKUP(F248,Tables!A$1:C$18,3,FALSE)),IF(I248=1, IF(AO248=1,VLOOKUP(F248,Tables!H$1:J$95,2,FALSE),VLOOKUP(F248,Tables!H$1:J$95,3,FALSE)),IF(AO248=1,VLOOKUP(F248,Tables!Q$1:S$137,2,FALSE),VLOOKUP(F248,Tables!Q$1:S$137,3,FALSE)))))</f>
        <v/>
      </c>
      <c r="AQ248" t="str">
        <f t="shared" si="203"/>
        <v/>
      </c>
      <c r="AR248" t="str">
        <f t="shared" si="168"/>
        <v/>
      </c>
      <c r="AS248" t="str">
        <f t="shared" si="169"/>
        <v/>
      </c>
      <c r="AT248" t="str">
        <f t="shared" si="158"/>
        <v/>
      </c>
      <c r="AU248" t="str">
        <f t="shared" si="170"/>
        <v/>
      </c>
      <c r="AV248" t="str">
        <f t="shared" si="171"/>
        <v/>
      </c>
      <c r="AW248" t="str">
        <f t="shared" si="204"/>
        <v/>
      </c>
      <c r="AX248" t="str">
        <f t="shared" si="205"/>
        <v/>
      </c>
      <c r="AY248" t="str">
        <f t="shared" si="206"/>
        <v/>
      </c>
      <c r="BA248" t="str">
        <f t="shared" si="172"/>
        <v/>
      </c>
      <c r="BB248" t="str">
        <f t="shared" si="173"/>
        <v/>
      </c>
      <c r="BC248" t="str">
        <f t="shared" si="174"/>
        <v/>
      </c>
      <c r="BD248" t="str">
        <f t="shared" si="209"/>
        <v/>
      </c>
      <c r="BE248" t="str">
        <f t="shared" si="207"/>
        <v/>
      </c>
      <c r="BF248" t="str">
        <f t="shared" si="208"/>
        <v/>
      </c>
    </row>
    <row r="249" spans="1:58" ht="15.75" x14ac:dyDescent="0.3">
      <c r="A249" t="str">
        <f t="shared" si="175"/>
        <v/>
      </c>
      <c r="B249" t="str">
        <f t="shared" si="176"/>
        <v/>
      </c>
      <c r="C249" t="str">
        <f t="shared" si="177"/>
        <v/>
      </c>
      <c r="D249" t="str">
        <f t="shared" si="178"/>
        <v/>
      </c>
      <c r="E249" t="str">
        <f t="shared" si="179"/>
        <v/>
      </c>
      <c r="F249" t="str">
        <f t="shared" si="180"/>
        <v/>
      </c>
      <c r="G249" t="str">
        <f t="shared" si="181"/>
        <v/>
      </c>
      <c r="H249" t="str">
        <f t="shared" si="160"/>
        <v/>
      </c>
      <c r="I249" t="str">
        <f t="shared" si="161"/>
        <v/>
      </c>
      <c r="J249" t="str">
        <f t="shared" si="162"/>
        <v/>
      </c>
      <c r="K249" t="str">
        <f>IF(A249="","",IF(OR(I249=1,I249="S"),IF(VLOOKUP(J249,Tables!E$1:F$50,2,FALSE)=1,IF(MOD(BE249,2)=1,1,2),IF(MOD(BE249,2)=1,2,1)),IF(MOD(BE249,2)=1,1,2)))</f>
        <v/>
      </c>
      <c r="L249" t="str">
        <f t="shared" si="159"/>
        <v/>
      </c>
      <c r="M249" s="1" t="str">
        <f t="shared" si="163"/>
        <v/>
      </c>
      <c r="N249" s="39"/>
      <c r="O249" s="39"/>
      <c r="P249" s="39"/>
      <c r="Q249" s="4" t="str">
        <f t="shared" si="182"/>
        <v/>
      </c>
      <c r="R249" s="4" t="str">
        <f t="shared" si="183"/>
        <v/>
      </c>
      <c r="S249" s="4" t="str">
        <f t="shared" si="184"/>
        <v/>
      </c>
      <c r="T249" s="4" t="str">
        <f t="shared" si="185"/>
        <v/>
      </c>
      <c r="U249" s="4" t="str">
        <f t="shared" si="186"/>
        <v/>
      </c>
      <c r="V249" s="4" t="str">
        <f t="shared" si="187"/>
        <v/>
      </c>
      <c r="W249" t="str">
        <f t="shared" si="188"/>
        <v/>
      </c>
      <c r="X249" t="str">
        <f t="shared" si="189"/>
        <v/>
      </c>
      <c r="Y249" t="str">
        <f t="shared" si="190"/>
        <v/>
      </c>
      <c r="Z249" t="str">
        <f t="shared" si="191"/>
        <v/>
      </c>
      <c r="AA249" s="4" t="str">
        <f t="shared" si="192"/>
        <v/>
      </c>
      <c r="AB249" s="4" t="str">
        <f t="shared" si="193"/>
        <v/>
      </c>
      <c r="AC249" s="5" t="str">
        <f t="shared" si="194"/>
        <v/>
      </c>
      <c r="AD249" t="str">
        <f t="shared" si="195"/>
        <v/>
      </c>
      <c r="AE249" t="str">
        <f t="shared" si="196"/>
        <v/>
      </c>
      <c r="AF249" s="2" t="str">
        <f t="shared" si="197"/>
        <v/>
      </c>
      <c r="AG249" t="str">
        <f t="shared" si="198"/>
        <v/>
      </c>
      <c r="AH249" t="str">
        <f t="shared" si="199"/>
        <v/>
      </c>
      <c r="AI249" t="str">
        <f t="shared" si="164"/>
        <v/>
      </c>
      <c r="AJ249" s="28" t="str">
        <f t="shared" si="200"/>
        <v/>
      </c>
      <c r="AK249" t="str">
        <f t="shared" si="201"/>
        <v/>
      </c>
      <c r="AL249" t="str">
        <f t="shared" si="202"/>
        <v/>
      </c>
      <c r="AM249" t="str">
        <f t="shared" si="165"/>
        <v/>
      </c>
      <c r="AN249" t="str">
        <f t="shared" si="166"/>
        <v/>
      </c>
      <c r="AO249" t="str">
        <f t="shared" si="167"/>
        <v/>
      </c>
      <c r="AP249" t="str">
        <f>IF(AN249="","",IF(I249=0,IF(AO249=1,VLOOKUP(F249,Tables!A$1:C$18,2,FALSE),VLOOKUP(F249,Tables!A$1:C$18,3,FALSE)),IF(I249=1, IF(AO249=1,VLOOKUP(F249,Tables!H$1:J$95,2,FALSE),VLOOKUP(F249,Tables!H$1:J$95,3,FALSE)),IF(AO249=1,VLOOKUP(F249,Tables!Q$1:S$137,2,FALSE),VLOOKUP(F249,Tables!Q$1:S$137,3,FALSE)))))</f>
        <v/>
      </c>
      <c r="AQ249" t="str">
        <f t="shared" si="203"/>
        <v/>
      </c>
      <c r="AR249" t="str">
        <f t="shared" si="168"/>
        <v/>
      </c>
      <c r="AS249" t="str">
        <f t="shared" si="169"/>
        <v/>
      </c>
      <c r="AT249" t="str">
        <f t="shared" si="158"/>
        <v/>
      </c>
      <c r="AU249" t="str">
        <f t="shared" si="170"/>
        <v/>
      </c>
      <c r="AV249" t="str">
        <f t="shared" si="171"/>
        <v/>
      </c>
      <c r="AW249" t="str">
        <f t="shared" si="204"/>
        <v/>
      </c>
      <c r="AX249" t="str">
        <f t="shared" si="205"/>
        <v/>
      </c>
      <c r="AY249" t="str">
        <f t="shared" si="206"/>
        <v/>
      </c>
      <c r="BA249" t="str">
        <f t="shared" si="172"/>
        <v/>
      </c>
      <c r="BB249" t="str">
        <f t="shared" si="173"/>
        <v/>
      </c>
      <c r="BC249" t="str">
        <f t="shared" si="174"/>
        <v/>
      </c>
      <c r="BD249" t="str">
        <f t="shared" si="209"/>
        <v/>
      </c>
      <c r="BE249" t="str">
        <f t="shared" si="207"/>
        <v/>
      </c>
      <c r="BF249" t="str">
        <f t="shared" si="208"/>
        <v/>
      </c>
    </row>
    <row r="250" spans="1:58" ht="15.75" x14ac:dyDescent="0.3">
      <c r="A250" t="str">
        <f t="shared" si="175"/>
        <v/>
      </c>
      <c r="B250" t="str">
        <f t="shared" si="176"/>
        <v/>
      </c>
      <c r="C250" t="str">
        <f t="shared" si="177"/>
        <v/>
      </c>
      <c r="D250" t="str">
        <f t="shared" si="178"/>
        <v/>
      </c>
      <c r="E250" t="str">
        <f t="shared" si="179"/>
        <v/>
      </c>
      <c r="F250" t="str">
        <f t="shared" si="180"/>
        <v/>
      </c>
      <c r="G250" t="str">
        <f t="shared" si="181"/>
        <v/>
      </c>
      <c r="H250" t="str">
        <f t="shared" si="160"/>
        <v/>
      </c>
      <c r="I250" t="str">
        <f t="shared" si="161"/>
        <v/>
      </c>
      <c r="J250" t="str">
        <f t="shared" si="162"/>
        <v/>
      </c>
      <c r="K250" t="str">
        <f>IF(A250="","",IF(OR(I250=1,I250="S"),IF(VLOOKUP(J250,Tables!E$1:F$50,2,FALSE)=1,IF(MOD(BE250,2)=1,1,2),IF(MOD(BE250,2)=1,2,1)),IF(MOD(BE250,2)=1,1,2)))</f>
        <v/>
      </c>
      <c r="L250" t="str">
        <f t="shared" si="159"/>
        <v/>
      </c>
      <c r="M250" s="1" t="str">
        <f t="shared" si="163"/>
        <v/>
      </c>
      <c r="N250" s="39"/>
      <c r="O250" s="39"/>
      <c r="P250" s="39"/>
      <c r="Q250" s="4" t="str">
        <f t="shared" si="182"/>
        <v/>
      </c>
      <c r="R250" s="4" t="str">
        <f t="shared" si="183"/>
        <v/>
      </c>
      <c r="S250" s="4" t="str">
        <f t="shared" si="184"/>
        <v/>
      </c>
      <c r="T250" s="4" t="str">
        <f t="shared" si="185"/>
        <v/>
      </c>
      <c r="U250" s="4" t="str">
        <f t="shared" si="186"/>
        <v/>
      </c>
      <c r="V250" s="4" t="str">
        <f t="shared" si="187"/>
        <v/>
      </c>
      <c r="W250" t="str">
        <f t="shared" si="188"/>
        <v/>
      </c>
      <c r="X250" t="str">
        <f t="shared" si="189"/>
        <v/>
      </c>
      <c r="Y250" t="str">
        <f t="shared" si="190"/>
        <v/>
      </c>
      <c r="Z250" t="str">
        <f t="shared" si="191"/>
        <v/>
      </c>
      <c r="AA250" s="4" t="str">
        <f t="shared" si="192"/>
        <v/>
      </c>
      <c r="AB250" s="4" t="str">
        <f t="shared" si="193"/>
        <v/>
      </c>
      <c r="AC250" s="5" t="str">
        <f t="shared" si="194"/>
        <v/>
      </c>
      <c r="AD250" t="str">
        <f t="shared" si="195"/>
        <v/>
      </c>
      <c r="AE250" t="str">
        <f t="shared" si="196"/>
        <v/>
      </c>
      <c r="AF250" s="2" t="str">
        <f t="shared" si="197"/>
        <v/>
      </c>
      <c r="AG250" t="str">
        <f t="shared" si="198"/>
        <v/>
      </c>
      <c r="AH250" t="str">
        <f t="shared" si="199"/>
        <v/>
      </c>
      <c r="AI250" t="str">
        <f t="shared" si="164"/>
        <v/>
      </c>
      <c r="AJ250" s="28" t="str">
        <f t="shared" si="200"/>
        <v/>
      </c>
      <c r="AK250" t="str">
        <f t="shared" si="201"/>
        <v/>
      </c>
      <c r="AL250" t="str">
        <f t="shared" si="202"/>
        <v/>
      </c>
      <c r="AM250" t="str">
        <f t="shared" si="165"/>
        <v/>
      </c>
      <c r="AN250" t="str">
        <f t="shared" si="166"/>
        <v/>
      </c>
      <c r="AO250" t="str">
        <f t="shared" si="167"/>
        <v/>
      </c>
      <c r="AP250" t="str">
        <f>IF(AN250="","",IF(I250=0,IF(AO250=1,VLOOKUP(F250,Tables!A$1:C$18,2,FALSE),VLOOKUP(F250,Tables!A$1:C$18,3,FALSE)),IF(I250=1, IF(AO250=1,VLOOKUP(F250,Tables!H$1:J$95,2,FALSE),VLOOKUP(F250,Tables!H$1:J$95,3,FALSE)),IF(AO250=1,VLOOKUP(F250,Tables!Q$1:S$137,2,FALSE),VLOOKUP(F250,Tables!Q$1:S$137,3,FALSE)))))</f>
        <v/>
      </c>
      <c r="AQ250" t="str">
        <f t="shared" si="203"/>
        <v/>
      </c>
      <c r="AR250" t="str">
        <f t="shared" si="168"/>
        <v/>
      </c>
      <c r="AS250" t="str">
        <f t="shared" si="169"/>
        <v/>
      </c>
      <c r="AT250" t="str">
        <f t="shared" si="158"/>
        <v/>
      </c>
      <c r="AU250" t="str">
        <f t="shared" si="170"/>
        <v/>
      </c>
      <c r="AV250" t="str">
        <f t="shared" si="171"/>
        <v/>
      </c>
      <c r="AW250" t="str">
        <f t="shared" si="204"/>
        <v/>
      </c>
      <c r="AX250" t="str">
        <f t="shared" si="205"/>
        <v/>
      </c>
      <c r="AY250" t="str">
        <f t="shared" si="206"/>
        <v/>
      </c>
      <c r="BA250" t="str">
        <f t="shared" si="172"/>
        <v/>
      </c>
      <c r="BB250" t="str">
        <f t="shared" si="173"/>
        <v/>
      </c>
      <c r="BC250" t="str">
        <f t="shared" si="174"/>
        <v/>
      </c>
      <c r="BD250" t="str">
        <f t="shared" si="209"/>
        <v/>
      </c>
      <c r="BE250" t="str">
        <f t="shared" si="207"/>
        <v/>
      </c>
      <c r="BF250" t="str">
        <f t="shared" si="208"/>
        <v/>
      </c>
    </row>
    <row r="251" spans="1:58" ht="15.75" x14ac:dyDescent="0.3">
      <c r="A251" t="str">
        <f t="shared" si="175"/>
        <v/>
      </c>
      <c r="B251" t="str">
        <f t="shared" si="176"/>
        <v/>
      </c>
      <c r="C251" t="str">
        <f t="shared" si="177"/>
        <v/>
      </c>
      <c r="D251" t="str">
        <f t="shared" si="178"/>
        <v/>
      </c>
      <c r="E251" t="str">
        <f t="shared" si="179"/>
        <v/>
      </c>
      <c r="F251" t="str">
        <f t="shared" si="180"/>
        <v/>
      </c>
      <c r="G251" t="str">
        <f t="shared" si="181"/>
        <v/>
      </c>
      <c r="H251" t="str">
        <f t="shared" si="160"/>
        <v/>
      </c>
      <c r="I251" t="str">
        <f t="shared" si="161"/>
        <v/>
      </c>
      <c r="J251" t="str">
        <f t="shared" si="162"/>
        <v/>
      </c>
      <c r="K251" t="str">
        <f>IF(A251="","",IF(OR(I251=1,I251="S"),IF(VLOOKUP(J251,Tables!E$1:F$50,2,FALSE)=1,IF(MOD(BE251,2)=1,1,2),IF(MOD(BE251,2)=1,2,1)),IF(MOD(BE251,2)=1,1,2)))</f>
        <v/>
      </c>
      <c r="L251" t="str">
        <f t="shared" si="159"/>
        <v/>
      </c>
      <c r="M251" s="1" t="str">
        <f t="shared" si="163"/>
        <v/>
      </c>
      <c r="N251" s="39"/>
      <c r="O251" s="39"/>
      <c r="P251" s="39"/>
      <c r="Q251" s="4" t="str">
        <f t="shared" si="182"/>
        <v/>
      </c>
      <c r="R251" s="4" t="str">
        <f t="shared" si="183"/>
        <v/>
      </c>
      <c r="S251" s="4" t="str">
        <f t="shared" si="184"/>
        <v/>
      </c>
      <c r="T251" s="4" t="str">
        <f t="shared" si="185"/>
        <v/>
      </c>
      <c r="U251" s="4" t="str">
        <f t="shared" si="186"/>
        <v/>
      </c>
      <c r="V251" s="4" t="str">
        <f t="shared" si="187"/>
        <v/>
      </c>
      <c r="W251" t="str">
        <f t="shared" si="188"/>
        <v/>
      </c>
      <c r="X251" t="str">
        <f t="shared" si="189"/>
        <v/>
      </c>
      <c r="Y251" t="str">
        <f t="shared" si="190"/>
        <v/>
      </c>
      <c r="Z251" t="str">
        <f t="shared" si="191"/>
        <v/>
      </c>
      <c r="AA251" s="4" t="str">
        <f t="shared" si="192"/>
        <v/>
      </c>
      <c r="AB251" s="4" t="str">
        <f t="shared" si="193"/>
        <v/>
      </c>
      <c r="AC251" s="5" t="str">
        <f t="shared" si="194"/>
        <v/>
      </c>
      <c r="AD251" t="str">
        <f t="shared" si="195"/>
        <v/>
      </c>
      <c r="AE251" t="str">
        <f t="shared" si="196"/>
        <v/>
      </c>
      <c r="AF251" s="2" t="str">
        <f t="shared" si="197"/>
        <v/>
      </c>
      <c r="AG251" t="str">
        <f t="shared" si="198"/>
        <v/>
      </c>
      <c r="AH251" t="str">
        <f t="shared" si="199"/>
        <v/>
      </c>
      <c r="AI251" t="str">
        <f t="shared" si="164"/>
        <v/>
      </c>
      <c r="AJ251" s="28" t="str">
        <f t="shared" si="200"/>
        <v/>
      </c>
      <c r="AK251" t="str">
        <f t="shared" si="201"/>
        <v/>
      </c>
      <c r="AL251" t="str">
        <f t="shared" si="202"/>
        <v/>
      </c>
      <c r="AM251" t="str">
        <f t="shared" si="165"/>
        <v/>
      </c>
      <c r="AN251" t="str">
        <f t="shared" si="166"/>
        <v/>
      </c>
      <c r="AO251" t="str">
        <f t="shared" si="167"/>
        <v/>
      </c>
      <c r="AP251" t="str">
        <f>IF(AN251="","",IF(I251=0,IF(AO251=1,VLOOKUP(F251,Tables!A$1:C$18,2,FALSE),VLOOKUP(F251,Tables!A$1:C$18,3,FALSE)),IF(I251=1, IF(AO251=1,VLOOKUP(F251,Tables!H$1:J$95,2,FALSE),VLOOKUP(F251,Tables!H$1:J$95,3,FALSE)),IF(AO251=1,VLOOKUP(F251,Tables!Q$1:S$137,2,FALSE),VLOOKUP(F251,Tables!Q$1:S$137,3,FALSE)))))</f>
        <v/>
      </c>
      <c r="AQ251" t="str">
        <f t="shared" si="203"/>
        <v/>
      </c>
      <c r="AR251" t="str">
        <f t="shared" si="168"/>
        <v/>
      </c>
      <c r="AS251" t="str">
        <f t="shared" si="169"/>
        <v/>
      </c>
      <c r="AT251" t="str">
        <f t="shared" si="158"/>
        <v/>
      </c>
      <c r="AU251" t="str">
        <f t="shared" si="170"/>
        <v/>
      </c>
      <c r="AV251" t="str">
        <f t="shared" si="171"/>
        <v/>
      </c>
      <c r="AW251" t="str">
        <f t="shared" si="204"/>
        <v/>
      </c>
      <c r="AX251" t="str">
        <f t="shared" si="205"/>
        <v/>
      </c>
      <c r="AY251" t="str">
        <f t="shared" si="206"/>
        <v/>
      </c>
      <c r="BA251" t="str">
        <f t="shared" si="172"/>
        <v/>
      </c>
      <c r="BB251" t="str">
        <f t="shared" si="173"/>
        <v/>
      </c>
      <c r="BC251" t="str">
        <f t="shared" si="174"/>
        <v/>
      </c>
      <c r="BD251" t="str">
        <f t="shared" si="209"/>
        <v/>
      </c>
      <c r="BE251" t="str">
        <f t="shared" si="207"/>
        <v/>
      </c>
      <c r="BF251" t="str">
        <f t="shared" si="208"/>
        <v/>
      </c>
    </row>
    <row r="252" spans="1:58" ht="15.75" x14ac:dyDescent="0.3">
      <c r="A252" t="str">
        <f t="shared" si="175"/>
        <v/>
      </c>
      <c r="B252" t="str">
        <f t="shared" si="176"/>
        <v/>
      </c>
      <c r="C252" t="str">
        <f t="shared" si="177"/>
        <v/>
      </c>
      <c r="D252" t="str">
        <f t="shared" si="178"/>
        <v/>
      </c>
      <c r="E252" t="str">
        <f t="shared" si="179"/>
        <v/>
      </c>
      <c r="F252" t="str">
        <f t="shared" si="180"/>
        <v/>
      </c>
      <c r="G252" t="str">
        <f t="shared" si="181"/>
        <v/>
      </c>
      <c r="H252" t="str">
        <f t="shared" si="160"/>
        <v/>
      </c>
      <c r="I252" t="str">
        <f t="shared" si="161"/>
        <v/>
      </c>
      <c r="J252" t="str">
        <f t="shared" si="162"/>
        <v/>
      </c>
      <c r="K252" t="str">
        <f>IF(A252="","",IF(OR(I252=1,I252="S"),IF(VLOOKUP(J252,Tables!E$1:F$50,2,FALSE)=1,IF(MOD(BE252,2)=1,1,2),IF(MOD(BE252,2)=1,2,1)),IF(MOD(BE252,2)=1,1,2)))</f>
        <v/>
      </c>
      <c r="L252" t="str">
        <f t="shared" si="159"/>
        <v/>
      </c>
      <c r="M252" s="1" t="str">
        <f t="shared" si="163"/>
        <v/>
      </c>
      <c r="N252" s="39"/>
      <c r="O252" s="39"/>
      <c r="P252" s="39"/>
      <c r="Q252" s="4" t="str">
        <f t="shared" si="182"/>
        <v/>
      </c>
      <c r="R252" s="4" t="str">
        <f t="shared" si="183"/>
        <v/>
      </c>
      <c r="S252" s="4" t="str">
        <f t="shared" si="184"/>
        <v/>
      </c>
      <c r="T252" s="4" t="str">
        <f t="shared" si="185"/>
        <v/>
      </c>
      <c r="U252" s="4" t="str">
        <f t="shared" si="186"/>
        <v/>
      </c>
      <c r="V252" s="4" t="str">
        <f t="shared" si="187"/>
        <v/>
      </c>
      <c r="W252" t="str">
        <f t="shared" si="188"/>
        <v/>
      </c>
      <c r="X252" t="str">
        <f t="shared" si="189"/>
        <v/>
      </c>
      <c r="Y252" t="str">
        <f t="shared" si="190"/>
        <v/>
      </c>
      <c r="Z252" t="str">
        <f t="shared" si="191"/>
        <v/>
      </c>
      <c r="AA252" s="4" t="str">
        <f t="shared" si="192"/>
        <v/>
      </c>
      <c r="AB252" s="4" t="str">
        <f t="shared" si="193"/>
        <v/>
      </c>
      <c r="AC252" s="5" t="str">
        <f t="shared" si="194"/>
        <v/>
      </c>
      <c r="AD252" t="str">
        <f t="shared" si="195"/>
        <v/>
      </c>
      <c r="AE252" t="str">
        <f t="shared" si="196"/>
        <v/>
      </c>
      <c r="AF252" s="2" t="str">
        <f t="shared" si="197"/>
        <v/>
      </c>
      <c r="AG252" t="str">
        <f t="shared" si="198"/>
        <v/>
      </c>
      <c r="AH252" t="str">
        <f t="shared" si="199"/>
        <v/>
      </c>
      <c r="AI252" t="str">
        <f t="shared" si="164"/>
        <v/>
      </c>
      <c r="AJ252" s="28" t="str">
        <f t="shared" si="200"/>
        <v/>
      </c>
      <c r="AK252" t="str">
        <f t="shared" si="201"/>
        <v/>
      </c>
      <c r="AL252" t="str">
        <f t="shared" si="202"/>
        <v/>
      </c>
      <c r="AM252" t="str">
        <f t="shared" si="165"/>
        <v/>
      </c>
      <c r="AN252" t="str">
        <f t="shared" si="166"/>
        <v/>
      </c>
      <c r="AO252" t="str">
        <f t="shared" si="167"/>
        <v/>
      </c>
      <c r="AP252" t="str">
        <f>IF(AN252="","",IF(I252=0,IF(AO252=1,VLOOKUP(F252,Tables!A$1:C$18,2,FALSE),VLOOKUP(F252,Tables!A$1:C$18,3,FALSE)),IF(I252=1, IF(AO252=1,VLOOKUP(F252,Tables!H$1:J$95,2,FALSE),VLOOKUP(F252,Tables!H$1:J$95,3,FALSE)),IF(AO252=1,VLOOKUP(F252,Tables!Q$1:S$137,2,FALSE),VLOOKUP(F252,Tables!Q$1:S$137,3,FALSE)))))</f>
        <v/>
      </c>
      <c r="AQ252" t="str">
        <f t="shared" si="203"/>
        <v/>
      </c>
      <c r="AR252" t="str">
        <f t="shared" si="168"/>
        <v/>
      </c>
      <c r="AS252" t="str">
        <f t="shared" si="169"/>
        <v/>
      </c>
      <c r="AT252" t="str">
        <f t="shared" si="158"/>
        <v/>
      </c>
      <c r="AU252" t="str">
        <f t="shared" si="170"/>
        <v/>
      </c>
      <c r="AV252" t="str">
        <f t="shared" si="171"/>
        <v/>
      </c>
      <c r="AW252" t="str">
        <f t="shared" si="204"/>
        <v/>
      </c>
      <c r="AX252" t="str">
        <f t="shared" si="205"/>
        <v/>
      </c>
      <c r="AY252" t="str">
        <f t="shared" si="206"/>
        <v/>
      </c>
      <c r="BA252" t="str">
        <f t="shared" si="172"/>
        <v/>
      </c>
      <c r="BB252" t="str">
        <f t="shared" si="173"/>
        <v/>
      </c>
      <c r="BC252" t="str">
        <f t="shared" si="174"/>
        <v/>
      </c>
      <c r="BD252" t="str">
        <f t="shared" si="209"/>
        <v/>
      </c>
      <c r="BE252" t="str">
        <f t="shared" si="207"/>
        <v/>
      </c>
      <c r="BF252" t="str">
        <f t="shared" si="208"/>
        <v/>
      </c>
    </row>
    <row r="253" spans="1:58" ht="15.75" x14ac:dyDescent="0.3">
      <c r="A253" t="str">
        <f t="shared" si="175"/>
        <v/>
      </c>
      <c r="B253" t="str">
        <f t="shared" si="176"/>
        <v/>
      </c>
      <c r="C253" t="str">
        <f t="shared" si="177"/>
        <v/>
      </c>
      <c r="D253" t="str">
        <f t="shared" si="178"/>
        <v/>
      </c>
      <c r="E253" t="str">
        <f t="shared" si="179"/>
        <v/>
      </c>
      <c r="F253" t="str">
        <f t="shared" si="180"/>
        <v/>
      </c>
      <c r="G253" t="str">
        <f t="shared" si="181"/>
        <v/>
      </c>
      <c r="H253" t="str">
        <f t="shared" si="160"/>
        <v/>
      </c>
      <c r="I253" t="str">
        <f t="shared" si="161"/>
        <v/>
      </c>
      <c r="J253" t="str">
        <f t="shared" si="162"/>
        <v/>
      </c>
      <c r="K253" t="str">
        <f>IF(A253="","",IF(OR(I253=1,I253="S"),IF(VLOOKUP(J253,Tables!E$1:F$50,2,FALSE)=1,IF(MOD(BE253,2)=1,1,2),IF(MOD(BE253,2)=1,2,1)),IF(MOD(BE253,2)=1,1,2)))</f>
        <v/>
      </c>
      <c r="L253" t="str">
        <f t="shared" si="159"/>
        <v/>
      </c>
      <c r="M253" s="1" t="str">
        <f t="shared" si="163"/>
        <v/>
      </c>
      <c r="N253" s="39"/>
      <c r="O253" s="39"/>
      <c r="P253" s="39"/>
      <c r="Q253" s="4" t="str">
        <f t="shared" si="182"/>
        <v/>
      </c>
      <c r="R253" s="4" t="str">
        <f t="shared" si="183"/>
        <v/>
      </c>
      <c r="S253" s="4" t="str">
        <f t="shared" si="184"/>
        <v/>
      </c>
      <c r="T253" s="4" t="str">
        <f t="shared" si="185"/>
        <v/>
      </c>
      <c r="U253" s="4" t="str">
        <f t="shared" si="186"/>
        <v/>
      </c>
      <c r="V253" s="4" t="str">
        <f t="shared" si="187"/>
        <v/>
      </c>
      <c r="W253" t="str">
        <f t="shared" si="188"/>
        <v/>
      </c>
      <c r="X253" t="str">
        <f t="shared" si="189"/>
        <v/>
      </c>
      <c r="Y253" t="str">
        <f t="shared" si="190"/>
        <v/>
      </c>
      <c r="Z253" t="str">
        <f t="shared" si="191"/>
        <v/>
      </c>
      <c r="AA253" s="4" t="str">
        <f t="shared" si="192"/>
        <v/>
      </c>
      <c r="AB253" s="4" t="str">
        <f t="shared" si="193"/>
        <v/>
      </c>
      <c r="AC253" s="5" t="str">
        <f t="shared" si="194"/>
        <v/>
      </c>
      <c r="AD253" t="str">
        <f t="shared" si="195"/>
        <v/>
      </c>
      <c r="AE253" t="str">
        <f t="shared" si="196"/>
        <v/>
      </c>
      <c r="AF253" s="2" t="str">
        <f t="shared" si="197"/>
        <v/>
      </c>
      <c r="AG253" t="str">
        <f t="shared" si="198"/>
        <v/>
      </c>
      <c r="AH253" t="str">
        <f t="shared" si="199"/>
        <v/>
      </c>
      <c r="AI253" t="str">
        <f t="shared" si="164"/>
        <v/>
      </c>
      <c r="AJ253" s="28" t="str">
        <f t="shared" si="200"/>
        <v/>
      </c>
      <c r="AK253" t="str">
        <f t="shared" si="201"/>
        <v/>
      </c>
      <c r="AL253" t="str">
        <f t="shared" si="202"/>
        <v/>
      </c>
      <c r="AM253" t="str">
        <f t="shared" si="165"/>
        <v/>
      </c>
      <c r="AN253" t="str">
        <f t="shared" si="166"/>
        <v/>
      </c>
      <c r="AO253" t="str">
        <f t="shared" si="167"/>
        <v/>
      </c>
      <c r="AP253" t="str">
        <f>IF(AN253="","",IF(I253=0,IF(AO253=1,VLOOKUP(F253,Tables!A$1:C$18,2,FALSE),VLOOKUP(F253,Tables!A$1:C$18,3,FALSE)),IF(I253=1, IF(AO253=1,VLOOKUP(F253,Tables!H$1:J$95,2,FALSE),VLOOKUP(F253,Tables!H$1:J$95,3,FALSE)),IF(AO253=1,VLOOKUP(F253,Tables!Q$1:S$137,2,FALSE),VLOOKUP(F253,Tables!Q$1:S$137,3,FALSE)))))</f>
        <v/>
      </c>
      <c r="AQ253" t="str">
        <f t="shared" si="203"/>
        <v/>
      </c>
      <c r="AR253" t="str">
        <f t="shared" si="168"/>
        <v/>
      </c>
      <c r="AS253" t="str">
        <f t="shared" si="169"/>
        <v/>
      </c>
      <c r="AT253" t="str">
        <f t="shared" si="158"/>
        <v/>
      </c>
      <c r="AU253" t="str">
        <f t="shared" si="170"/>
        <v/>
      </c>
      <c r="AV253" t="str">
        <f t="shared" si="171"/>
        <v/>
      </c>
      <c r="AW253" t="str">
        <f t="shared" si="204"/>
        <v/>
      </c>
      <c r="AX253" t="str">
        <f t="shared" si="205"/>
        <v/>
      </c>
      <c r="AY253" t="str">
        <f t="shared" si="206"/>
        <v/>
      </c>
      <c r="BA253" t="str">
        <f t="shared" si="172"/>
        <v/>
      </c>
      <c r="BB253" t="str">
        <f t="shared" si="173"/>
        <v/>
      </c>
      <c r="BC253" t="str">
        <f t="shared" si="174"/>
        <v/>
      </c>
      <c r="BD253" t="str">
        <f t="shared" si="209"/>
        <v/>
      </c>
      <c r="BE253" t="str">
        <f t="shared" si="207"/>
        <v/>
      </c>
      <c r="BF253" t="str">
        <f t="shared" si="208"/>
        <v/>
      </c>
    </row>
    <row r="254" spans="1:58" ht="15.75" x14ac:dyDescent="0.3">
      <c r="A254" t="str">
        <f t="shared" si="175"/>
        <v/>
      </c>
      <c r="B254" t="str">
        <f t="shared" si="176"/>
        <v/>
      </c>
      <c r="C254" t="str">
        <f t="shared" si="177"/>
        <v/>
      </c>
      <c r="D254" t="str">
        <f t="shared" si="178"/>
        <v/>
      </c>
      <c r="E254" t="str">
        <f t="shared" si="179"/>
        <v/>
      </c>
      <c r="F254" t="str">
        <f t="shared" si="180"/>
        <v/>
      </c>
      <c r="G254" t="str">
        <f t="shared" si="181"/>
        <v/>
      </c>
      <c r="H254" t="str">
        <f t="shared" si="160"/>
        <v/>
      </c>
      <c r="I254" t="str">
        <f t="shared" si="161"/>
        <v/>
      </c>
      <c r="J254" t="str">
        <f t="shared" si="162"/>
        <v/>
      </c>
      <c r="K254" t="str">
        <f>IF(A254="","",IF(OR(I254=1,I254="S"),IF(VLOOKUP(J254,Tables!E$1:F$50,2,FALSE)=1,IF(MOD(BE254,2)=1,1,2),IF(MOD(BE254,2)=1,2,1)),IF(MOD(BE254,2)=1,1,2)))</f>
        <v/>
      </c>
      <c r="L254" t="str">
        <f t="shared" si="159"/>
        <v/>
      </c>
      <c r="M254" s="1" t="str">
        <f t="shared" si="163"/>
        <v/>
      </c>
      <c r="N254" s="39"/>
      <c r="O254" s="39"/>
      <c r="P254" s="39"/>
      <c r="Q254" s="4" t="str">
        <f t="shared" si="182"/>
        <v/>
      </c>
      <c r="R254" s="4" t="str">
        <f t="shared" si="183"/>
        <v/>
      </c>
      <c r="S254" s="4" t="str">
        <f t="shared" si="184"/>
        <v/>
      </c>
      <c r="T254" s="4" t="str">
        <f t="shared" si="185"/>
        <v/>
      </c>
      <c r="U254" s="4" t="str">
        <f t="shared" si="186"/>
        <v/>
      </c>
      <c r="V254" s="4" t="str">
        <f t="shared" si="187"/>
        <v/>
      </c>
      <c r="W254" t="str">
        <f t="shared" si="188"/>
        <v/>
      </c>
      <c r="X254" t="str">
        <f t="shared" si="189"/>
        <v/>
      </c>
      <c r="Y254" t="str">
        <f t="shared" si="190"/>
        <v/>
      </c>
      <c r="Z254" t="str">
        <f t="shared" si="191"/>
        <v/>
      </c>
      <c r="AA254" s="4" t="str">
        <f t="shared" si="192"/>
        <v/>
      </c>
      <c r="AB254" s="4" t="str">
        <f t="shared" si="193"/>
        <v/>
      </c>
      <c r="AC254" s="5" t="str">
        <f t="shared" si="194"/>
        <v/>
      </c>
      <c r="AD254" t="str">
        <f t="shared" si="195"/>
        <v/>
      </c>
      <c r="AE254" t="str">
        <f t="shared" si="196"/>
        <v/>
      </c>
      <c r="AF254" s="2" t="str">
        <f t="shared" si="197"/>
        <v/>
      </c>
      <c r="AG254" t="str">
        <f t="shared" si="198"/>
        <v/>
      </c>
      <c r="AH254" t="str">
        <f t="shared" si="199"/>
        <v/>
      </c>
      <c r="AI254" t="str">
        <f t="shared" si="164"/>
        <v/>
      </c>
      <c r="AJ254" s="28" t="str">
        <f t="shared" si="200"/>
        <v/>
      </c>
      <c r="AK254" t="str">
        <f t="shared" si="201"/>
        <v/>
      </c>
      <c r="AL254" t="str">
        <f t="shared" si="202"/>
        <v/>
      </c>
      <c r="AM254" t="str">
        <f t="shared" si="165"/>
        <v/>
      </c>
      <c r="AN254" t="str">
        <f t="shared" si="166"/>
        <v/>
      </c>
      <c r="AO254" t="str">
        <f t="shared" si="167"/>
        <v/>
      </c>
      <c r="AP254" t="str">
        <f>IF(AN254="","",IF(I254=0,IF(AO254=1,VLOOKUP(F254,Tables!A$1:C$18,2,FALSE),VLOOKUP(F254,Tables!A$1:C$18,3,FALSE)),IF(I254=1, IF(AO254=1,VLOOKUP(F254,Tables!H$1:J$95,2,FALSE),VLOOKUP(F254,Tables!H$1:J$95,3,FALSE)),IF(AO254=1,VLOOKUP(F254,Tables!Q$1:S$137,2,FALSE),VLOOKUP(F254,Tables!Q$1:S$137,3,FALSE)))))</f>
        <v/>
      </c>
      <c r="AQ254" t="str">
        <f t="shared" si="203"/>
        <v/>
      </c>
      <c r="AR254" t="str">
        <f t="shared" si="168"/>
        <v/>
      </c>
      <c r="AS254" t="str">
        <f t="shared" si="169"/>
        <v/>
      </c>
      <c r="AT254" t="str">
        <f t="shared" si="158"/>
        <v/>
      </c>
      <c r="AU254" t="str">
        <f t="shared" si="170"/>
        <v/>
      </c>
      <c r="AV254" t="str">
        <f t="shared" si="171"/>
        <v/>
      </c>
      <c r="AW254" t="str">
        <f t="shared" si="204"/>
        <v/>
      </c>
      <c r="AX254" t="str">
        <f t="shared" si="205"/>
        <v/>
      </c>
      <c r="AY254" t="str">
        <f t="shared" si="206"/>
        <v/>
      </c>
      <c r="BA254" t="str">
        <f t="shared" si="172"/>
        <v/>
      </c>
      <c r="BB254" t="str">
        <f t="shared" si="173"/>
        <v/>
      </c>
      <c r="BC254" t="str">
        <f t="shared" si="174"/>
        <v/>
      </c>
      <c r="BD254" t="str">
        <f t="shared" si="209"/>
        <v/>
      </c>
      <c r="BE254" t="str">
        <f t="shared" si="207"/>
        <v/>
      </c>
      <c r="BF254" t="str">
        <f t="shared" si="208"/>
        <v/>
      </c>
    </row>
    <row r="255" spans="1:58" ht="15.75" x14ac:dyDescent="0.3">
      <c r="A255" t="str">
        <f t="shared" si="175"/>
        <v/>
      </c>
      <c r="B255" t="str">
        <f t="shared" si="176"/>
        <v/>
      </c>
      <c r="C255" t="str">
        <f t="shared" si="177"/>
        <v/>
      </c>
      <c r="D255" t="str">
        <f t="shared" si="178"/>
        <v/>
      </c>
      <c r="E255" t="str">
        <f t="shared" si="179"/>
        <v/>
      </c>
      <c r="F255" t="str">
        <f t="shared" si="180"/>
        <v/>
      </c>
      <c r="G255" t="str">
        <f t="shared" si="181"/>
        <v/>
      </c>
      <c r="H255" t="str">
        <f t="shared" si="160"/>
        <v/>
      </c>
      <c r="I255" t="str">
        <f t="shared" si="161"/>
        <v/>
      </c>
      <c r="J255" t="str">
        <f t="shared" si="162"/>
        <v/>
      </c>
      <c r="K255" t="str">
        <f>IF(A255="","",IF(OR(I255=1,I255="S"),IF(VLOOKUP(J255,Tables!E$1:F$50,2,FALSE)=1,IF(MOD(BE255,2)=1,1,2),IF(MOD(BE255,2)=1,2,1)),IF(MOD(BE255,2)=1,1,2)))</f>
        <v/>
      </c>
      <c r="L255" t="str">
        <f t="shared" si="159"/>
        <v/>
      </c>
      <c r="M255" s="1" t="str">
        <f t="shared" si="163"/>
        <v/>
      </c>
      <c r="N255" s="39"/>
      <c r="O255" s="39"/>
      <c r="P255" s="39"/>
      <c r="Q255" s="4" t="str">
        <f t="shared" si="182"/>
        <v/>
      </c>
      <c r="R255" s="4" t="str">
        <f t="shared" si="183"/>
        <v/>
      </c>
      <c r="S255" s="4" t="str">
        <f t="shared" si="184"/>
        <v/>
      </c>
      <c r="T255" s="4" t="str">
        <f t="shared" si="185"/>
        <v/>
      </c>
      <c r="U255" s="4" t="str">
        <f t="shared" si="186"/>
        <v/>
      </c>
      <c r="V255" s="4" t="str">
        <f t="shared" si="187"/>
        <v/>
      </c>
      <c r="W255" t="str">
        <f t="shared" si="188"/>
        <v/>
      </c>
      <c r="X255" t="str">
        <f t="shared" si="189"/>
        <v/>
      </c>
      <c r="Y255" t="str">
        <f t="shared" si="190"/>
        <v/>
      </c>
      <c r="Z255" t="str">
        <f t="shared" si="191"/>
        <v/>
      </c>
      <c r="AA255" s="4" t="str">
        <f t="shared" si="192"/>
        <v/>
      </c>
      <c r="AB255" s="4" t="str">
        <f t="shared" si="193"/>
        <v/>
      </c>
      <c r="AC255" s="5" t="str">
        <f t="shared" si="194"/>
        <v/>
      </c>
      <c r="AD255" t="str">
        <f t="shared" si="195"/>
        <v/>
      </c>
      <c r="AE255" t="str">
        <f t="shared" si="196"/>
        <v/>
      </c>
      <c r="AF255" s="2" t="str">
        <f t="shared" si="197"/>
        <v/>
      </c>
      <c r="AG255" t="str">
        <f t="shared" si="198"/>
        <v/>
      </c>
      <c r="AH255" t="str">
        <f t="shared" si="199"/>
        <v/>
      </c>
      <c r="AI255" t="str">
        <f t="shared" si="164"/>
        <v/>
      </c>
      <c r="AJ255" s="28" t="str">
        <f t="shared" si="200"/>
        <v/>
      </c>
      <c r="AK255" t="str">
        <f t="shared" si="201"/>
        <v/>
      </c>
      <c r="AL255" t="str">
        <f t="shared" si="202"/>
        <v/>
      </c>
      <c r="AM255" t="str">
        <f t="shared" si="165"/>
        <v/>
      </c>
      <c r="AN255" t="str">
        <f t="shared" si="166"/>
        <v/>
      </c>
      <c r="AO255" t="str">
        <f t="shared" si="167"/>
        <v/>
      </c>
      <c r="AP255" t="str">
        <f>IF(AN255="","",IF(I255=0,IF(AO255=1,VLOOKUP(F255,Tables!A$1:C$18,2,FALSE),VLOOKUP(F255,Tables!A$1:C$18,3,FALSE)),IF(I255=1, IF(AO255=1,VLOOKUP(F255,Tables!H$1:J$95,2,FALSE),VLOOKUP(F255,Tables!H$1:J$95,3,FALSE)),IF(AO255=1,VLOOKUP(F255,Tables!Q$1:S$137,2,FALSE),VLOOKUP(F255,Tables!Q$1:S$137,3,FALSE)))))</f>
        <v/>
      </c>
      <c r="AQ255" t="str">
        <f t="shared" si="203"/>
        <v/>
      </c>
      <c r="AR255" t="str">
        <f t="shared" si="168"/>
        <v/>
      </c>
      <c r="AS255" t="str">
        <f t="shared" si="169"/>
        <v/>
      </c>
      <c r="AT255" t="str">
        <f t="shared" si="158"/>
        <v/>
      </c>
      <c r="AU255" t="str">
        <f t="shared" si="170"/>
        <v/>
      </c>
      <c r="AV255" t="str">
        <f t="shared" si="171"/>
        <v/>
      </c>
      <c r="AW255" t="str">
        <f t="shared" si="204"/>
        <v/>
      </c>
      <c r="AX255" t="str">
        <f t="shared" si="205"/>
        <v/>
      </c>
      <c r="AY255" t="str">
        <f t="shared" si="206"/>
        <v/>
      </c>
      <c r="BA255" t="str">
        <f t="shared" si="172"/>
        <v/>
      </c>
      <c r="BB255" t="str">
        <f t="shared" si="173"/>
        <v/>
      </c>
      <c r="BC255" t="str">
        <f t="shared" si="174"/>
        <v/>
      </c>
      <c r="BD255" t="str">
        <f t="shared" si="209"/>
        <v/>
      </c>
      <c r="BE255" t="str">
        <f t="shared" si="207"/>
        <v/>
      </c>
      <c r="BF255" t="str">
        <f t="shared" si="208"/>
        <v/>
      </c>
    </row>
    <row r="256" spans="1:58" ht="15.75" x14ac:dyDescent="0.3">
      <c r="A256" t="str">
        <f t="shared" si="175"/>
        <v/>
      </c>
      <c r="B256" t="str">
        <f t="shared" si="176"/>
        <v/>
      </c>
      <c r="C256" t="str">
        <f t="shared" si="177"/>
        <v/>
      </c>
      <c r="D256" t="str">
        <f t="shared" si="178"/>
        <v/>
      </c>
      <c r="E256" t="str">
        <f t="shared" si="179"/>
        <v/>
      </c>
      <c r="F256" t="str">
        <f t="shared" si="180"/>
        <v/>
      </c>
      <c r="G256" t="str">
        <f t="shared" si="181"/>
        <v/>
      </c>
      <c r="H256" t="str">
        <f t="shared" si="160"/>
        <v/>
      </c>
      <c r="I256" t="str">
        <f t="shared" si="161"/>
        <v/>
      </c>
      <c r="J256" t="str">
        <f t="shared" si="162"/>
        <v/>
      </c>
      <c r="K256" t="str">
        <f>IF(A256="","",IF(OR(I256=1,I256="S"),IF(VLOOKUP(J256,Tables!E$1:F$50,2,FALSE)=1,IF(MOD(BE256,2)=1,1,2),IF(MOD(BE256,2)=1,2,1)),IF(MOD(BE256,2)=1,1,2)))</f>
        <v/>
      </c>
      <c r="L256" t="str">
        <f t="shared" si="159"/>
        <v/>
      </c>
      <c r="M256" s="1" t="str">
        <f t="shared" si="163"/>
        <v/>
      </c>
      <c r="N256" s="39"/>
      <c r="O256" s="39"/>
      <c r="P256" s="39"/>
      <c r="Q256" s="4" t="str">
        <f t="shared" si="182"/>
        <v/>
      </c>
      <c r="R256" s="4" t="str">
        <f t="shared" si="183"/>
        <v/>
      </c>
      <c r="S256" s="4" t="str">
        <f t="shared" si="184"/>
        <v/>
      </c>
      <c r="T256" s="4" t="str">
        <f t="shared" si="185"/>
        <v/>
      </c>
      <c r="U256" s="4" t="str">
        <f t="shared" si="186"/>
        <v/>
      </c>
      <c r="V256" s="4" t="str">
        <f t="shared" si="187"/>
        <v/>
      </c>
      <c r="W256" t="str">
        <f t="shared" si="188"/>
        <v/>
      </c>
      <c r="X256" t="str">
        <f t="shared" si="189"/>
        <v/>
      </c>
      <c r="Y256" t="str">
        <f t="shared" si="190"/>
        <v/>
      </c>
      <c r="Z256" t="str">
        <f t="shared" si="191"/>
        <v/>
      </c>
      <c r="AA256" s="4" t="str">
        <f t="shared" si="192"/>
        <v/>
      </c>
      <c r="AB256" s="4" t="str">
        <f t="shared" si="193"/>
        <v/>
      </c>
      <c r="AC256" s="5" t="str">
        <f t="shared" si="194"/>
        <v/>
      </c>
      <c r="AD256" t="str">
        <f t="shared" si="195"/>
        <v/>
      </c>
      <c r="AE256" t="str">
        <f t="shared" si="196"/>
        <v/>
      </c>
      <c r="AF256" s="2" t="str">
        <f t="shared" si="197"/>
        <v/>
      </c>
      <c r="AG256" t="str">
        <f t="shared" si="198"/>
        <v/>
      </c>
      <c r="AH256" t="str">
        <f t="shared" si="199"/>
        <v/>
      </c>
      <c r="AI256" t="str">
        <f t="shared" si="164"/>
        <v/>
      </c>
      <c r="AJ256" s="28" t="str">
        <f t="shared" si="200"/>
        <v/>
      </c>
      <c r="AK256" t="str">
        <f t="shared" si="201"/>
        <v/>
      </c>
      <c r="AL256" t="str">
        <f t="shared" si="202"/>
        <v/>
      </c>
      <c r="AM256" t="str">
        <f t="shared" si="165"/>
        <v/>
      </c>
      <c r="AN256" t="str">
        <f t="shared" si="166"/>
        <v/>
      </c>
      <c r="AO256" t="str">
        <f t="shared" si="167"/>
        <v/>
      </c>
      <c r="AP256" t="str">
        <f>IF(AN256="","",IF(I256=0,IF(AO256=1,VLOOKUP(F256,Tables!A$1:C$18,2,FALSE),VLOOKUP(F256,Tables!A$1:C$18,3,FALSE)),IF(I256=1, IF(AO256=1,VLOOKUP(F256,Tables!H$1:J$95,2,FALSE),VLOOKUP(F256,Tables!H$1:J$95,3,FALSE)),IF(AO256=1,VLOOKUP(F256,Tables!Q$1:S$137,2,FALSE),VLOOKUP(F256,Tables!Q$1:S$137,3,FALSE)))))</f>
        <v/>
      </c>
      <c r="AQ256" t="str">
        <f t="shared" si="203"/>
        <v/>
      </c>
      <c r="AR256" t="str">
        <f t="shared" si="168"/>
        <v/>
      </c>
      <c r="AS256" t="str">
        <f t="shared" si="169"/>
        <v/>
      </c>
      <c r="AT256" t="str">
        <f t="shared" si="158"/>
        <v/>
      </c>
      <c r="AU256" t="str">
        <f t="shared" si="170"/>
        <v/>
      </c>
      <c r="AV256" t="str">
        <f t="shared" si="171"/>
        <v/>
      </c>
      <c r="AW256" t="str">
        <f t="shared" si="204"/>
        <v/>
      </c>
      <c r="AX256" t="str">
        <f t="shared" si="205"/>
        <v/>
      </c>
      <c r="AY256" t="str">
        <f t="shared" si="206"/>
        <v/>
      </c>
      <c r="BA256" t="str">
        <f t="shared" si="172"/>
        <v/>
      </c>
      <c r="BB256" t="str">
        <f t="shared" si="173"/>
        <v/>
      </c>
      <c r="BC256" t="str">
        <f t="shared" si="174"/>
        <v/>
      </c>
      <c r="BD256" t="str">
        <f t="shared" si="209"/>
        <v/>
      </c>
      <c r="BE256" t="str">
        <f t="shared" si="207"/>
        <v/>
      </c>
      <c r="BF256" t="str">
        <f t="shared" si="208"/>
        <v/>
      </c>
    </row>
    <row r="257" spans="1:58" ht="15.75" x14ac:dyDescent="0.3">
      <c r="A257" t="str">
        <f t="shared" si="175"/>
        <v/>
      </c>
      <c r="B257" t="str">
        <f t="shared" si="176"/>
        <v/>
      </c>
      <c r="C257" t="str">
        <f t="shared" si="177"/>
        <v/>
      </c>
      <c r="D257" t="str">
        <f t="shared" si="178"/>
        <v/>
      </c>
      <c r="E257" t="str">
        <f t="shared" si="179"/>
        <v/>
      </c>
      <c r="F257" t="str">
        <f t="shared" si="180"/>
        <v/>
      </c>
      <c r="G257" t="str">
        <f t="shared" si="181"/>
        <v/>
      </c>
      <c r="H257" t="str">
        <f t="shared" si="160"/>
        <v/>
      </c>
      <c r="I257" t="str">
        <f t="shared" si="161"/>
        <v/>
      </c>
      <c r="J257" t="str">
        <f t="shared" si="162"/>
        <v/>
      </c>
      <c r="K257" t="str">
        <f>IF(A257="","",IF(OR(I257=1,I257="S"),IF(VLOOKUP(J257,Tables!E$1:F$50,2,FALSE)=1,IF(MOD(BE257,2)=1,1,2),IF(MOD(BE257,2)=1,2,1)),IF(MOD(BE257,2)=1,1,2)))</f>
        <v/>
      </c>
      <c r="L257" t="str">
        <f t="shared" si="159"/>
        <v/>
      </c>
      <c r="M257" s="1" t="str">
        <f t="shared" si="163"/>
        <v/>
      </c>
      <c r="N257" s="39"/>
      <c r="O257" s="39"/>
      <c r="P257" s="39"/>
      <c r="Q257" s="4" t="str">
        <f t="shared" si="182"/>
        <v/>
      </c>
      <c r="R257" s="4" t="str">
        <f t="shared" si="183"/>
        <v/>
      </c>
      <c r="S257" s="4" t="str">
        <f t="shared" si="184"/>
        <v/>
      </c>
      <c r="T257" s="4" t="str">
        <f t="shared" si="185"/>
        <v/>
      </c>
      <c r="U257" s="4" t="str">
        <f t="shared" si="186"/>
        <v/>
      </c>
      <c r="V257" s="4" t="str">
        <f t="shared" si="187"/>
        <v/>
      </c>
      <c r="W257" t="str">
        <f t="shared" si="188"/>
        <v/>
      </c>
      <c r="X257" t="str">
        <f t="shared" si="189"/>
        <v/>
      </c>
      <c r="Y257" t="str">
        <f t="shared" si="190"/>
        <v/>
      </c>
      <c r="Z257" t="str">
        <f t="shared" si="191"/>
        <v/>
      </c>
      <c r="AA257" s="4" t="str">
        <f t="shared" si="192"/>
        <v/>
      </c>
      <c r="AB257" s="4" t="str">
        <f t="shared" si="193"/>
        <v/>
      </c>
      <c r="AC257" s="5" t="str">
        <f t="shared" si="194"/>
        <v/>
      </c>
      <c r="AD257" t="str">
        <f t="shared" si="195"/>
        <v/>
      </c>
      <c r="AE257" t="str">
        <f t="shared" si="196"/>
        <v/>
      </c>
      <c r="AF257" s="2" t="str">
        <f t="shared" si="197"/>
        <v/>
      </c>
      <c r="AG257" t="str">
        <f t="shared" si="198"/>
        <v/>
      </c>
      <c r="AH257" t="str">
        <f t="shared" si="199"/>
        <v/>
      </c>
      <c r="AI257" t="str">
        <f t="shared" si="164"/>
        <v/>
      </c>
      <c r="AJ257" s="28" t="str">
        <f t="shared" si="200"/>
        <v/>
      </c>
      <c r="AK257" t="str">
        <f t="shared" si="201"/>
        <v/>
      </c>
      <c r="AL257" t="str">
        <f t="shared" si="202"/>
        <v/>
      </c>
      <c r="AM257" t="str">
        <f t="shared" si="165"/>
        <v/>
      </c>
      <c r="AN257" t="str">
        <f t="shared" si="166"/>
        <v/>
      </c>
      <c r="AO257" t="str">
        <f t="shared" si="167"/>
        <v/>
      </c>
      <c r="AP257" t="str">
        <f>IF(AN257="","",IF(I257=0,IF(AO257=1,VLOOKUP(F257,Tables!A$1:C$18,2,FALSE),VLOOKUP(F257,Tables!A$1:C$18,3,FALSE)),IF(I257=1, IF(AO257=1,VLOOKUP(F257,Tables!H$1:J$95,2,FALSE),VLOOKUP(F257,Tables!H$1:J$95,3,FALSE)),IF(AO257=1,VLOOKUP(F257,Tables!Q$1:S$137,2,FALSE),VLOOKUP(F257,Tables!Q$1:S$137,3,FALSE)))))</f>
        <v/>
      </c>
      <c r="AQ257" t="str">
        <f t="shared" si="203"/>
        <v/>
      </c>
      <c r="AR257" t="str">
        <f t="shared" si="168"/>
        <v/>
      </c>
      <c r="AS257" t="str">
        <f t="shared" si="169"/>
        <v/>
      </c>
      <c r="AT257" t="str">
        <f t="shared" si="158"/>
        <v/>
      </c>
      <c r="AU257" t="str">
        <f t="shared" si="170"/>
        <v/>
      </c>
      <c r="AV257" t="str">
        <f t="shared" si="171"/>
        <v/>
      </c>
      <c r="AW257" t="str">
        <f t="shared" si="204"/>
        <v/>
      </c>
      <c r="AX257" t="str">
        <f t="shared" si="205"/>
        <v/>
      </c>
      <c r="AY257" t="str">
        <f t="shared" si="206"/>
        <v/>
      </c>
      <c r="BA257" t="str">
        <f t="shared" si="172"/>
        <v/>
      </c>
      <c r="BB257" t="str">
        <f t="shared" si="173"/>
        <v/>
      </c>
      <c r="BC257" t="str">
        <f t="shared" si="174"/>
        <v/>
      </c>
      <c r="BD257" t="str">
        <f t="shared" si="209"/>
        <v/>
      </c>
      <c r="BE257" t="str">
        <f t="shared" si="207"/>
        <v/>
      </c>
      <c r="BF257" t="str">
        <f t="shared" si="208"/>
        <v/>
      </c>
    </row>
    <row r="258" spans="1:58" ht="15.75" x14ac:dyDescent="0.3">
      <c r="A258" t="str">
        <f t="shared" si="175"/>
        <v/>
      </c>
      <c r="B258" t="str">
        <f t="shared" si="176"/>
        <v/>
      </c>
      <c r="C258" t="str">
        <f t="shared" si="177"/>
        <v/>
      </c>
      <c r="D258" t="str">
        <f t="shared" si="178"/>
        <v/>
      </c>
      <c r="E258" t="str">
        <f t="shared" si="179"/>
        <v/>
      </c>
      <c r="F258" t="str">
        <f t="shared" si="180"/>
        <v/>
      </c>
      <c r="G258" t="str">
        <f t="shared" si="181"/>
        <v/>
      </c>
      <c r="H258" t="str">
        <f t="shared" si="160"/>
        <v/>
      </c>
      <c r="I258" t="str">
        <f t="shared" si="161"/>
        <v/>
      </c>
      <c r="J258" t="str">
        <f t="shared" si="162"/>
        <v/>
      </c>
      <c r="K258" t="str">
        <f>IF(A258="","",IF(OR(I258=1,I258="S"),IF(VLOOKUP(J258,Tables!E$1:F$50,2,FALSE)=1,IF(MOD(BE258,2)=1,1,2),IF(MOD(BE258,2)=1,2,1)),IF(MOD(BE258,2)=1,1,2)))</f>
        <v/>
      </c>
      <c r="L258" t="str">
        <f t="shared" si="159"/>
        <v/>
      </c>
      <c r="M258" s="1" t="str">
        <f t="shared" si="163"/>
        <v/>
      </c>
      <c r="N258" s="39"/>
      <c r="O258" s="39"/>
      <c r="P258" s="39"/>
      <c r="Q258" s="4" t="str">
        <f t="shared" si="182"/>
        <v/>
      </c>
      <c r="R258" s="4" t="str">
        <f t="shared" si="183"/>
        <v/>
      </c>
      <c r="S258" s="4" t="str">
        <f t="shared" si="184"/>
        <v/>
      </c>
      <c r="T258" s="4" t="str">
        <f t="shared" si="185"/>
        <v/>
      </c>
      <c r="U258" s="4" t="str">
        <f t="shared" si="186"/>
        <v/>
      </c>
      <c r="V258" s="4" t="str">
        <f t="shared" si="187"/>
        <v/>
      </c>
      <c r="W258" t="str">
        <f t="shared" si="188"/>
        <v/>
      </c>
      <c r="X258" t="str">
        <f t="shared" si="189"/>
        <v/>
      </c>
      <c r="Y258" t="str">
        <f t="shared" si="190"/>
        <v/>
      </c>
      <c r="Z258" t="str">
        <f t="shared" si="191"/>
        <v/>
      </c>
      <c r="AA258" s="4" t="str">
        <f t="shared" si="192"/>
        <v/>
      </c>
      <c r="AB258" s="4" t="str">
        <f t="shared" si="193"/>
        <v/>
      </c>
      <c r="AC258" s="5" t="str">
        <f t="shared" si="194"/>
        <v/>
      </c>
      <c r="AD258" t="str">
        <f t="shared" si="195"/>
        <v/>
      </c>
      <c r="AE258" t="str">
        <f t="shared" si="196"/>
        <v/>
      </c>
      <c r="AF258" s="2" t="str">
        <f t="shared" si="197"/>
        <v/>
      </c>
      <c r="AG258" t="str">
        <f t="shared" si="198"/>
        <v/>
      </c>
      <c r="AH258" t="str">
        <f t="shared" si="199"/>
        <v/>
      </c>
      <c r="AI258" t="str">
        <f t="shared" si="164"/>
        <v/>
      </c>
      <c r="AJ258" s="28" t="str">
        <f t="shared" si="200"/>
        <v/>
      </c>
      <c r="AK258" t="str">
        <f t="shared" si="201"/>
        <v/>
      </c>
      <c r="AL258" t="str">
        <f t="shared" si="202"/>
        <v/>
      </c>
      <c r="AM258" t="str">
        <f t="shared" si="165"/>
        <v/>
      </c>
      <c r="AN258" t="str">
        <f t="shared" si="166"/>
        <v/>
      </c>
      <c r="AO258" t="str">
        <f t="shared" si="167"/>
        <v/>
      </c>
      <c r="AP258" t="str">
        <f>IF(AN258="","",IF(I258=0,IF(AO258=1,VLOOKUP(F258,Tables!A$1:C$18,2,FALSE),VLOOKUP(F258,Tables!A$1:C$18,3,FALSE)),IF(I258=1, IF(AO258=1,VLOOKUP(F258,Tables!H$1:J$95,2,FALSE),VLOOKUP(F258,Tables!H$1:J$95,3,FALSE)),IF(AO258=1,VLOOKUP(F258,Tables!Q$1:S$137,2,FALSE),VLOOKUP(F258,Tables!Q$1:S$137,3,FALSE)))))</f>
        <v/>
      </c>
      <c r="AQ258" t="str">
        <f t="shared" si="203"/>
        <v/>
      </c>
      <c r="AR258" t="str">
        <f t="shared" si="168"/>
        <v/>
      </c>
      <c r="AS258" t="str">
        <f t="shared" si="169"/>
        <v/>
      </c>
      <c r="AT258" t="str">
        <f t="shared" si="158"/>
        <v/>
      </c>
      <c r="AU258" t="str">
        <f t="shared" si="170"/>
        <v/>
      </c>
      <c r="AV258" t="str">
        <f t="shared" si="171"/>
        <v/>
      </c>
      <c r="AW258" t="str">
        <f t="shared" si="204"/>
        <v/>
      </c>
      <c r="AX258" t="str">
        <f t="shared" si="205"/>
        <v/>
      </c>
      <c r="AY258" t="str">
        <f t="shared" si="206"/>
        <v/>
      </c>
      <c r="BA258" t="str">
        <f t="shared" si="172"/>
        <v/>
      </c>
      <c r="BB258" t="str">
        <f t="shared" si="173"/>
        <v/>
      </c>
      <c r="BC258" t="str">
        <f t="shared" si="174"/>
        <v/>
      </c>
      <c r="BD258" t="str">
        <f t="shared" si="209"/>
        <v/>
      </c>
      <c r="BE258" t="str">
        <f t="shared" si="207"/>
        <v/>
      </c>
      <c r="BF258" t="str">
        <f t="shared" si="208"/>
        <v/>
      </c>
    </row>
    <row r="259" spans="1:58" ht="15.75" x14ac:dyDescent="0.3">
      <c r="A259" t="str">
        <f t="shared" si="175"/>
        <v/>
      </c>
      <c r="B259" t="str">
        <f t="shared" si="176"/>
        <v/>
      </c>
      <c r="C259" t="str">
        <f t="shared" si="177"/>
        <v/>
      </c>
      <c r="D259" t="str">
        <f t="shared" si="178"/>
        <v/>
      </c>
      <c r="E259" t="str">
        <f t="shared" si="179"/>
        <v/>
      </c>
      <c r="F259" t="str">
        <f t="shared" si="180"/>
        <v/>
      </c>
      <c r="G259" t="str">
        <f t="shared" si="181"/>
        <v/>
      </c>
      <c r="H259" t="str">
        <f t="shared" si="160"/>
        <v/>
      </c>
      <c r="I259" t="str">
        <f t="shared" si="161"/>
        <v/>
      </c>
      <c r="J259" t="str">
        <f t="shared" si="162"/>
        <v/>
      </c>
      <c r="K259" t="str">
        <f>IF(A259="","",IF(OR(I259=1,I259="S"),IF(VLOOKUP(J259,Tables!E$1:F$50,2,FALSE)=1,IF(MOD(BE259,2)=1,1,2),IF(MOD(BE259,2)=1,2,1)),IF(MOD(BE259,2)=1,1,2)))</f>
        <v/>
      </c>
      <c r="L259" t="str">
        <f t="shared" si="159"/>
        <v/>
      </c>
      <c r="M259" s="1" t="str">
        <f t="shared" si="163"/>
        <v/>
      </c>
      <c r="N259" s="39"/>
      <c r="O259" s="39"/>
      <c r="P259" s="39"/>
      <c r="Q259" s="4" t="str">
        <f t="shared" si="182"/>
        <v/>
      </c>
      <c r="R259" s="4" t="str">
        <f t="shared" si="183"/>
        <v/>
      </c>
      <c r="S259" s="4" t="str">
        <f t="shared" si="184"/>
        <v/>
      </c>
      <c r="T259" s="4" t="str">
        <f t="shared" si="185"/>
        <v/>
      </c>
      <c r="U259" s="4" t="str">
        <f t="shared" si="186"/>
        <v/>
      </c>
      <c r="V259" s="4" t="str">
        <f t="shared" si="187"/>
        <v/>
      </c>
      <c r="W259" t="str">
        <f t="shared" si="188"/>
        <v/>
      </c>
      <c r="X259" t="str">
        <f t="shared" si="189"/>
        <v/>
      </c>
      <c r="Y259" t="str">
        <f t="shared" si="190"/>
        <v/>
      </c>
      <c r="Z259" t="str">
        <f t="shared" si="191"/>
        <v/>
      </c>
      <c r="AA259" s="4" t="str">
        <f t="shared" si="192"/>
        <v/>
      </c>
      <c r="AB259" s="4" t="str">
        <f t="shared" si="193"/>
        <v/>
      </c>
      <c r="AC259" s="5" t="str">
        <f t="shared" si="194"/>
        <v/>
      </c>
      <c r="AD259" t="str">
        <f t="shared" si="195"/>
        <v/>
      </c>
      <c r="AE259" t="str">
        <f t="shared" si="196"/>
        <v/>
      </c>
      <c r="AF259" s="2" t="str">
        <f t="shared" si="197"/>
        <v/>
      </c>
      <c r="AG259" t="str">
        <f t="shared" si="198"/>
        <v/>
      </c>
      <c r="AH259" t="str">
        <f t="shared" si="199"/>
        <v/>
      </c>
      <c r="AI259" t="str">
        <f t="shared" si="164"/>
        <v/>
      </c>
      <c r="AJ259" s="28" t="str">
        <f t="shared" si="200"/>
        <v/>
      </c>
      <c r="AK259" t="str">
        <f t="shared" si="201"/>
        <v/>
      </c>
      <c r="AL259" t="str">
        <f t="shared" si="202"/>
        <v/>
      </c>
      <c r="AM259" t="str">
        <f t="shared" si="165"/>
        <v/>
      </c>
      <c r="AN259" t="str">
        <f t="shared" si="166"/>
        <v/>
      </c>
      <c r="AO259" t="str">
        <f t="shared" si="167"/>
        <v/>
      </c>
      <c r="AP259" t="str">
        <f>IF(AN259="","",IF(I259=0,IF(AO259=1,VLOOKUP(F259,Tables!A$1:C$18,2,FALSE),VLOOKUP(F259,Tables!A$1:C$18,3,FALSE)),IF(I259=1, IF(AO259=1,VLOOKUP(F259,Tables!H$1:J$95,2,FALSE),VLOOKUP(F259,Tables!H$1:J$95,3,FALSE)),IF(AO259=1,VLOOKUP(F259,Tables!Q$1:S$137,2,FALSE),VLOOKUP(F259,Tables!Q$1:S$137,3,FALSE)))))</f>
        <v/>
      </c>
      <c r="AQ259" t="str">
        <f t="shared" si="203"/>
        <v/>
      </c>
      <c r="AR259" t="str">
        <f t="shared" si="168"/>
        <v/>
      </c>
      <c r="AS259" t="str">
        <f t="shared" si="169"/>
        <v/>
      </c>
      <c r="AT259" t="str">
        <f t="shared" si="158"/>
        <v/>
      </c>
      <c r="AU259" t="str">
        <f t="shared" si="170"/>
        <v/>
      </c>
      <c r="AV259" t="str">
        <f t="shared" si="171"/>
        <v/>
      </c>
      <c r="AW259" t="str">
        <f t="shared" si="204"/>
        <v/>
      </c>
      <c r="AX259" t="str">
        <f t="shared" si="205"/>
        <v/>
      </c>
      <c r="AY259" t="str">
        <f t="shared" si="206"/>
        <v/>
      </c>
      <c r="BA259" t="str">
        <f t="shared" si="172"/>
        <v/>
      </c>
      <c r="BB259" t="str">
        <f t="shared" si="173"/>
        <v/>
      </c>
      <c r="BC259" t="str">
        <f t="shared" si="174"/>
        <v/>
      </c>
      <c r="BD259" t="str">
        <f t="shared" si="209"/>
        <v/>
      </c>
      <c r="BE259" t="str">
        <f t="shared" si="207"/>
        <v/>
      </c>
      <c r="BF259" t="str">
        <f t="shared" si="208"/>
        <v/>
      </c>
    </row>
    <row r="260" spans="1:58" ht="15.75" x14ac:dyDescent="0.3">
      <c r="A260" t="str">
        <f t="shared" si="175"/>
        <v/>
      </c>
      <c r="B260" t="str">
        <f t="shared" si="176"/>
        <v/>
      </c>
      <c r="C260" t="str">
        <f t="shared" si="177"/>
        <v/>
      </c>
      <c r="D260" t="str">
        <f t="shared" si="178"/>
        <v/>
      </c>
      <c r="E260" t="str">
        <f t="shared" si="179"/>
        <v/>
      </c>
      <c r="F260" t="str">
        <f t="shared" si="180"/>
        <v/>
      </c>
      <c r="G260" t="str">
        <f t="shared" si="181"/>
        <v/>
      </c>
      <c r="H260" t="str">
        <f t="shared" si="160"/>
        <v/>
      </c>
      <c r="I260" t="str">
        <f t="shared" si="161"/>
        <v/>
      </c>
      <c r="J260" t="str">
        <f t="shared" si="162"/>
        <v/>
      </c>
      <c r="K260" t="str">
        <f>IF(A260="","",IF(OR(I260=1,I260="S"),IF(VLOOKUP(J260,Tables!E$1:F$50,2,FALSE)=1,IF(MOD(BE260,2)=1,1,2),IF(MOD(BE260,2)=1,2,1)),IF(MOD(BE260,2)=1,1,2)))</f>
        <v/>
      </c>
      <c r="L260" t="str">
        <f t="shared" si="159"/>
        <v/>
      </c>
      <c r="M260" s="1" t="str">
        <f t="shared" si="163"/>
        <v/>
      </c>
      <c r="N260" s="39"/>
      <c r="O260" s="39"/>
      <c r="P260" s="39"/>
      <c r="Q260" s="4" t="str">
        <f t="shared" si="182"/>
        <v/>
      </c>
      <c r="R260" s="4" t="str">
        <f t="shared" si="183"/>
        <v/>
      </c>
      <c r="S260" s="4" t="str">
        <f t="shared" si="184"/>
        <v/>
      </c>
      <c r="T260" s="4" t="str">
        <f t="shared" si="185"/>
        <v/>
      </c>
      <c r="U260" s="4" t="str">
        <f t="shared" si="186"/>
        <v/>
      </c>
      <c r="V260" s="4" t="str">
        <f t="shared" si="187"/>
        <v/>
      </c>
      <c r="W260" t="str">
        <f t="shared" si="188"/>
        <v/>
      </c>
      <c r="X260" t="str">
        <f t="shared" si="189"/>
        <v/>
      </c>
      <c r="Y260" t="str">
        <f t="shared" si="190"/>
        <v/>
      </c>
      <c r="Z260" t="str">
        <f t="shared" si="191"/>
        <v/>
      </c>
      <c r="AA260" s="4" t="str">
        <f t="shared" si="192"/>
        <v/>
      </c>
      <c r="AB260" s="4" t="str">
        <f t="shared" si="193"/>
        <v/>
      </c>
      <c r="AC260" s="5" t="str">
        <f t="shared" si="194"/>
        <v/>
      </c>
      <c r="AD260" t="str">
        <f t="shared" si="195"/>
        <v/>
      </c>
      <c r="AE260" t="str">
        <f t="shared" si="196"/>
        <v/>
      </c>
      <c r="AF260" s="2" t="str">
        <f t="shared" si="197"/>
        <v/>
      </c>
      <c r="AG260" t="str">
        <f t="shared" si="198"/>
        <v/>
      </c>
      <c r="AH260" t="str">
        <f t="shared" si="199"/>
        <v/>
      </c>
      <c r="AI260" t="str">
        <f t="shared" si="164"/>
        <v/>
      </c>
      <c r="AJ260" s="28" t="str">
        <f t="shared" si="200"/>
        <v/>
      </c>
      <c r="AK260" t="str">
        <f t="shared" si="201"/>
        <v/>
      </c>
      <c r="AL260" t="str">
        <f t="shared" si="202"/>
        <v/>
      </c>
      <c r="AM260" t="str">
        <f t="shared" si="165"/>
        <v/>
      </c>
      <c r="AN260" t="str">
        <f t="shared" si="166"/>
        <v/>
      </c>
      <c r="AO260" t="str">
        <f t="shared" si="167"/>
        <v/>
      </c>
      <c r="AP260" t="str">
        <f>IF(AN260="","",IF(I260=0,IF(AO260=1,VLOOKUP(F260,Tables!A$1:C$18,2,FALSE),VLOOKUP(F260,Tables!A$1:C$18,3,FALSE)),IF(I260=1, IF(AO260=1,VLOOKUP(F260,Tables!H$1:J$95,2,FALSE),VLOOKUP(F260,Tables!H$1:J$95,3,FALSE)),IF(AO260=1,VLOOKUP(F260,Tables!Q$1:S$137,2,FALSE),VLOOKUP(F260,Tables!Q$1:S$137,3,FALSE)))))</f>
        <v/>
      </c>
      <c r="AQ260" t="str">
        <f t="shared" si="203"/>
        <v/>
      </c>
      <c r="AR260" t="str">
        <f t="shared" si="168"/>
        <v/>
      </c>
      <c r="AS260" t="str">
        <f t="shared" si="169"/>
        <v/>
      </c>
      <c r="AT260" t="str">
        <f t="shared" si="158"/>
        <v/>
      </c>
      <c r="AU260" t="str">
        <f t="shared" si="170"/>
        <v/>
      </c>
      <c r="AV260" t="str">
        <f t="shared" si="171"/>
        <v/>
      </c>
      <c r="AW260" t="str">
        <f t="shared" si="204"/>
        <v/>
      </c>
      <c r="AX260" t="str">
        <f t="shared" si="205"/>
        <v/>
      </c>
      <c r="AY260" t="str">
        <f t="shared" si="206"/>
        <v/>
      </c>
      <c r="BA260" t="str">
        <f t="shared" si="172"/>
        <v/>
      </c>
      <c r="BB260" t="str">
        <f t="shared" si="173"/>
        <v/>
      </c>
      <c r="BC260" t="str">
        <f t="shared" si="174"/>
        <v/>
      </c>
      <c r="BD260" t="str">
        <f t="shared" si="209"/>
        <v/>
      </c>
      <c r="BE260" t="str">
        <f t="shared" si="207"/>
        <v/>
      </c>
      <c r="BF260" t="str">
        <f t="shared" si="208"/>
        <v/>
      </c>
    </row>
    <row r="261" spans="1:58" ht="15.75" x14ac:dyDescent="0.3">
      <c r="A261" t="str">
        <f t="shared" si="175"/>
        <v/>
      </c>
      <c r="B261" t="str">
        <f t="shared" si="176"/>
        <v/>
      </c>
      <c r="C261" t="str">
        <f t="shared" si="177"/>
        <v/>
      </c>
      <c r="D261" t="str">
        <f t="shared" si="178"/>
        <v/>
      </c>
      <c r="E261" t="str">
        <f t="shared" si="179"/>
        <v/>
      </c>
      <c r="F261" t="str">
        <f t="shared" si="180"/>
        <v/>
      </c>
      <c r="G261" t="str">
        <f t="shared" si="181"/>
        <v/>
      </c>
      <c r="H261" t="str">
        <f t="shared" si="160"/>
        <v/>
      </c>
      <c r="I261" t="str">
        <f t="shared" si="161"/>
        <v/>
      </c>
      <c r="J261" t="str">
        <f t="shared" si="162"/>
        <v/>
      </c>
      <c r="K261" t="str">
        <f>IF(A261="","",IF(OR(I261=1,I261="S"),IF(VLOOKUP(J261,Tables!E$1:F$50,2,FALSE)=1,IF(MOD(BE261,2)=1,1,2),IF(MOD(BE261,2)=1,2,1)),IF(MOD(BE261,2)=1,1,2)))</f>
        <v/>
      </c>
      <c r="L261" t="str">
        <f t="shared" si="159"/>
        <v/>
      </c>
      <c r="M261" s="1" t="str">
        <f t="shared" si="163"/>
        <v/>
      </c>
      <c r="N261" s="39"/>
      <c r="O261" s="39"/>
      <c r="P261" s="39"/>
      <c r="Q261" s="4" t="str">
        <f t="shared" si="182"/>
        <v/>
      </c>
      <c r="R261" s="4" t="str">
        <f t="shared" si="183"/>
        <v/>
      </c>
      <c r="S261" s="4" t="str">
        <f t="shared" si="184"/>
        <v/>
      </c>
      <c r="T261" s="4" t="str">
        <f t="shared" si="185"/>
        <v/>
      </c>
      <c r="U261" s="4" t="str">
        <f t="shared" si="186"/>
        <v/>
      </c>
      <c r="V261" s="4" t="str">
        <f t="shared" si="187"/>
        <v/>
      </c>
      <c r="W261" t="str">
        <f t="shared" si="188"/>
        <v/>
      </c>
      <c r="X261" t="str">
        <f t="shared" si="189"/>
        <v/>
      </c>
      <c r="Y261" t="str">
        <f t="shared" si="190"/>
        <v/>
      </c>
      <c r="Z261" t="str">
        <f t="shared" si="191"/>
        <v/>
      </c>
      <c r="AA261" s="4" t="str">
        <f t="shared" si="192"/>
        <v/>
      </c>
      <c r="AB261" s="4" t="str">
        <f t="shared" si="193"/>
        <v/>
      </c>
      <c r="AC261" s="5" t="str">
        <f t="shared" si="194"/>
        <v/>
      </c>
      <c r="AD261" t="str">
        <f t="shared" si="195"/>
        <v/>
      </c>
      <c r="AE261" t="str">
        <f t="shared" si="196"/>
        <v/>
      </c>
      <c r="AF261" s="2" t="str">
        <f t="shared" si="197"/>
        <v/>
      </c>
      <c r="AG261" t="str">
        <f t="shared" si="198"/>
        <v/>
      </c>
      <c r="AH261" t="str">
        <f t="shared" si="199"/>
        <v/>
      </c>
      <c r="AI261" t="str">
        <f t="shared" si="164"/>
        <v/>
      </c>
      <c r="AJ261" s="28" t="str">
        <f t="shared" si="200"/>
        <v/>
      </c>
      <c r="AK261" t="str">
        <f t="shared" si="201"/>
        <v/>
      </c>
      <c r="AL261" t="str">
        <f t="shared" si="202"/>
        <v/>
      </c>
      <c r="AM261" t="str">
        <f t="shared" si="165"/>
        <v/>
      </c>
      <c r="AN261" t="str">
        <f t="shared" si="166"/>
        <v/>
      </c>
      <c r="AO261" t="str">
        <f t="shared" si="167"/>
        <v/>
      </c>
      <c r="AP261" t="str">
        <f>IF(AN261="","",IF(I261=0,IF(AO261=1,VLOOKUP(F261,Tables!A$1:C$18,2,FALSE),VLOOKUP(F261,Tables!A$1:C$18,3,FALSE)),IF(I261=1, IF(AO261=1,VLOOKUP(F261,Tables!H$1:J$95,2,FALSE),VLOOKUP(F261,Tables!H$1:J$95,3,FALSE)),IF(AO261=1,VLOOKUP(F261,Tables!Q$1:S$137,2,FALSE),VLOOKUP(F261,Tables!Q$1:S$137,3,FALSE)))))</f>
        <v/>
      </c>
      <c r="AQ261" t="str">
        <f t="shared" si="203"/>
        <v/>
      </c>
      <c r="AR261" t="str">
        <f t="shared" si="168"/>
        <v/>
      </c>
      <c r="AS261" t="str">
        <f t="shared" si="169"/>
        <v/>
      </c>
      <c r="AT261" t="str">
        <f t="shared" si="158"/>
        <v/>
      </c>
      <c r="AU261" t="str">
        <f t="shared" si="170"/>
        <v/>
      </c>
      <c r="AV261" t="str">
        <f t="shared" si="171"/>
        <v/>
      </c>
      <c r="AW261" t="str">
        <f t="shared" si="204"/>
        <v/>
      </c>
      <c r="AX261" t="str">
        <f t="shared" si="205"/>
        <v/>
      </c>
      <c r="AY261" t="str">
        <f t="shared" si="206"/>
        <v/>
      </c>
      <c r="BA261" t="str">
        <f t="shared" si="172"/>
        <v/>
      </c>
      <c r="BB261" t="str">
        <f t="shared" si="173"/>
        <v/>
      </c>
      <c r="BC261" t="str">
        <f t="shared" si="174"/>
        <v/>
      </c>
      <c r="BD261" t="str">
        <f t="shared" si="209"/>
        <v/>
      </c>
      <c r="BE261" t="str">
        <f t="shared" si="207"/>
        <v/>
      </c>
      <c r="BF261" t="str">
        <f t="shared" si="208"/>
        <v/>
      </c>
    </row>
    <row r="262" spans="1:58" ht="15.75" x14ac:dyDescent="0.3">
      <c r="A262" t="str">
        <f t="shared" si="175"/>
        <v/>
      </c>
      <c r="B262" t="str">
        <f t="shared" si="176"/>
        <v/>
      </c>
      <c r="C262" t="str">
        <f t="shared" si="177"/>
        <v/>
      </c>
      <c r="D262" t="str">
        <f t="shared" si="178"/>
        <v/>
      </c>
      <c r="E262" t="str">
        <f t="shared" si="179"/>
        <v/>
      </c>
      <c r="F262" t="str">
        <f t="shared" si="180"/>
        <v/>
      </c>
      <c r="G262" t="str">
        <f t="shared" si="181"/>
        <v/>
      </c>
      <c r="H262" t="str">
        <f t="shared" si="160"/>
        <v/>
      </c>
      <c r="I262" t="str">
        <f t="shared" si="161"/>
        <v/>
      </c>
      <c r="J262" t="str">
        <f t="shared" si="162"/>
        <v/>
      </c>
      <c r="K262" t="str">
        <f>IF(A262="","",IF(OR(I262=1,I262="S"),IF(VLOOKUP(J262,Tables!E$1:F$50,2,FALSE)=1,IF(MOD(BE262,2)=1,1,2),IF(MOD(BE262,2)=1,2,1)),IF(MOD(BE262,2)=1,1,2)))</f>
        <v/>
      </c>
      <c r="L262" t="str">
        <f t="shared" si="159"/>
        <v/>
      </c>
      <c r="M262" s="1" t="str">
        <f t="shared" si="163"/>
        <v/>
      </c>
      <c r="N262" s="39"/>
      <c r="O262" s="39"/>
      <c r="P262" s="39"/>
      <c r="Q262" s="4" t="str">
        <f t="shared" si="182"/>
        <v/>
      </c>
      <c r="R262" s="4" t="str">
        <f t="shared" si="183"/>
        <v/>
      </c>
      <c r="S262" s="4" t="str">
        <f t="shared" si="184"/>
        <v/>
      </c>
      <c r="T262" s="4" t="str">
        <f t="shared" si="185"/>
        <v/>
      </c>
      <c r="U262" s="4" t="str">
        <f t="shared" si="186"/>
        <v/>
      </c>
      <c r="V262" s="4" t="str">
        <f t="shared" si="187"/>
        <v/>
      </c>
      <c r="W262" t="str">
        <f t="shared" si="188"/>
        <v/>
      </c>
      <c r="X262" t="str">
        <f t="shared" si="189"/>
        <v/>
      </c>
      <c r="Y262" t="str">
        <f t="shared" si="190"/>
        <v/>
      </c>
      <c r="Z262" t="str">
        <f t="shared" si="191"/>
        <v/>
      </c>
      <c r="AA262" s="4" t="str">
        <f t="shared" si="192"/>
        <v/>
      </c>
      <c r="AB262" s="4" t="str">
        <f t="shared" si="193"/>
        <v/>
      </c>
      <c r="AC262" s="5" t="str">
        <f t="shared" si="194"/>
        <v/>
      </c>
      <c r="AD262" t="str">
        <f t="shared" si="195"/>
        <v/>
      </c>
      <c r="AE262" t="str">
        <f t="shared" si="196"/>
        <v/>
      </c>
      <c r="AF262" s="2" t="str">
        <f t="shared" si="197"/>
        <v/>
      </c>
      <c r="AG262" t="str">
        <f t="shared" si="198"/>
        <v/>
      </c>
      <c r="AH262" t="str">
        <f t="shared" si="199"/>
        <v/>
      </c>
      <c r="AI262" t="str">
        <f t="shared" si="164"/>
        <v/>
      </c>
      <c r="AJ262" s="28" t="str">
        <f t="shared" si="200"/>
        <v/>
      </c>
      <c r="AK262" t="str">
        <f t="shared" si="201"/>
        <v/>
      </c>
      <c r="AL262" t="str">
        <f t="shared" si="202"/>
        <v/>
      </c>
      <c r="AM262" t="str">
        <f t="shared" si="165"/>
        <v/>
      </c>
      <c r="AN262" t="str">
        <f t="shared" si="166"/>
        <v/>
      </c>
      <c r="AO262" t="str">
        <f t="shared" si="167"/>
        <v/>
      </c>
      <c r="AP262" t="str">
        <f>IF(AN262="","",IF(I262=0,IF(AO262=1,VLOOKUP(F262,Tables!A$1:C$18,2,FALSE),VLOOKUP(F262,Tables!A$1:C$18,3,FALSE)),IF(I262=1, IF(AO262=1,VLOOKUP(F262,Tables!H$1:J$95,2,FALSE),VLOOKUP(F262,Tables!H$1:J$95,3,FALSE)),IF(AO262=1,VLOOKUP(F262,Tables!Q$1:S$137,2,FALSE),VLOOKUP(F262,Tables!Q$1:S$137,3,FALSE)))))</f>
        <v/>
      </c>
      <c r="AQ262" t="str">
        <f t="shared" si="203"/>
        <v/>
      </c>
      <c r="AR262" t="str">
        <f t="shared" si="168"/>
        <v/>
      </c>
      <c r="AS262" t="str">
        <f t="shared" si="169"/>
        <v/>
      </c>
      <c r="AT262" t="str">
        <f t="shared" ref="AT262:AT325" si="210">IF(AN262="","",IF(AND(AR262&gt;5,(AR262-AS262)&gt;1),1,IF(AND(AS262&gt;5,(AS262-AR262)&gt;1),2,IF(AND(H262=1,AR262=$J$14),1,IF(AND(H262=1,AS262=$J$14),2,IF(AND(I262="S",AR262=1),1,IF(AND(I262="S",AS262=1),2,0)))))))</f>
        <v/>
      </c>
      <c r="AU262" t="str">
        <f t="shared" si="170"/>
        <v/>
      </c>
      <c r="AV262" t="str">
        <f t="shared" si="171"/>
        <v/>
      </c>
      <c r="AW262" t="str">
        <f t="shared" si="204"/>
        <v/>
      </c>
      <c r="AX262" t="str">
        <f t="shared" si="205"/>
        <v/>
      </c>
      <c r="AY262" t="str">
        <f t="shared" si="206"/>
        <v/>
      </c>
      <c r="BA262" t="str">
        <f t="shared" si="172"/>
        <v/>
      </c>
      <c r="BB262" t="str">
        <f t="shared" si="173"/>
        <v/>
      </c>
      <c r="BC262" t="str">
        <f t="shared" si="174"/>
        <v/>
      </c>
      <c r="BD262" t="str">
        <f t="shared" si="209"/>
        <v/>
      </c>
      <c r="BE262" t="str">
        <f t="shared" si="207"/>
        <v/>
      </c>
      <c r="BF262" t="str">
        <f t="shared" si="208"/>
        <v/>
      </c>
    </row>
    <row r="263" spans="1:58" ht="15.75" x14ac:dyDescent="0.3">
      <c r="A263" t="str">
        <f t="shared" si="175"/>
        <v/>
      </c>
      <c r="B263" t="str">
        <f t="shared" si="176"/>
        <v/>
      </c>
      <c r="C263" t="str">
        <f t="shared" si="177"/>
        <v/>
      </c>
      <c r="D263" t="str">
        <f t="shared" si="178"/>
        <v/>
      </c>
      <c r="E263" t="str">
        <f t="shared" si="179"/>
        <v/>
      </c>
      <c r="F263" t="str">
        <f t="shared" si="180"/>
        <v/>
      </c>
      <c r="G263" t="str">
        <f t="shared" si="181"/>
        <v/>
      </c>
      <c r="H263" t="str">
        <f t="shared" si="160"/>
        <v/>
      </c>
      <c r="I263" t="str">
        <f t="shared" si="161"/>
        <v/>
      </c>
      <c r="J263" t="str">
        <f t="shared" si="162"/>
        <v/>
      </c>
      <c r="K263" t="str">
        <f>IF(A263="","",IF(OR(I263=1,I263="S"),IF(VLOOKUP(J263,Tables!E$1:F$50,2,FALSE)=1,IF(MOD(BE263,2)=1,1,2),IF(MOD(BE263,2)=1,2,1)),IF(MOD(BE263,2)=1,1,2)))</f>
        <v/>
      </c>
      <c r="L263" t="str">
        <f t="shared" si="159"/>
        <v/>
      </c>
      <c r="M263" s="1" t="str">
        <f t="shared" si="163"/>
        <v/>
      </c>
      <c r="N263" s="39"/>
      <c r="O263" s="39"/>
      <c r="P263" s="39"/>
      <c r="Q263" s="4" t="str">
        <f t="shared" si="182"/>
        <v/>
      </c>
      <c r="R263" s="4" t="str">
        <f t="shared" si="183"/>
        <v/>
      </c>
      <c r="S263" s="4" t="str">
        <f t="shared" si="184"/>
        <v/>
      </c>
      <c r="T263" s="4" t="str">
        <f t="shared" si="185"/>
        <v/>
      </c>
      <c r="U263" s="4" t="str">
        <f t="shared" si="186"/>
        <v/>
      </c>
      <c r="V263" s="4" t="str">
        <f t="shared" si="187"/>
        <v/>
      </c>
      <c r="W263" t="str">
        <f t="shared" si="188"/>
        <v/>
      </c>
      <c r="X263" t="str">
        <f t="shared" si="189"/>
        <v/>
      </c>
      <c r="Y263" t="str">
        <f t="shared" si="190"/>
        <v/>
      </c>
      <c r="Z263" t="str">
        <f t="shared" si="191"/>
        <v/>
      </c>
      <c r="AA263" s="4" t="str">
        <f t="shared" si="192"/>
        <v/>
      </c>
      <c r="AB263" s="4" t="str">
        <f t="shared" si="193"/>
        <v/>
      </c>
      <c r="AC263" s="5" t="str">
        <f t="shared" si="194"/>
        <v/>
      </c>
      <c r="AD263" t="str">
        <f t="shared" si="195"/>
        <v/>
      </c>
      <c r="AE263" t="str">
        <f t="shared" si="196"/>
        <v/>
      </c>
      <c r="AF263" s="2" t="str">
        <f t="shared" si="197"/>
        <v/>
      </c>
      <c r="AG263" t="str">
        <f t="shared" si="198"/>
        <v/>
      </c>
      <c r="AH263" t="str">
        <f t="shared" si="199"/>
        <v/>
      </c>
      <c r="AI263" t="str">
        <f t="shared" si="164"/>
        <v/>
      </c>
      <c r="AJ263" s="28" t="str">
        <f t="shared" si="200"/>
        <v/>
      </c>
      <c r="AK263" t="str">
        <f t="shared" si="201"/>
        <v/>
      </c>
      <c r="AL263" t="str">
        <f t="shared" si="202"/>
        <v/>
      </c>
      <c r="AM263" t="str">
        <f t="shared" si="165"/>
        <v/>
      </c>
      <c r="AN263" t="str">
        <f t="shared" si="166"/>
        <v/>
      </c>
      <c r="AO263" t="str">
        <f t="shared" si="167"/>
        <v/>
      </c>
      <c r="AP263" t="str">
        <f>IF(AN263="","",IF(I263=0,IF(AO263=1,VLOOKUP(F263,Tables!A$1:C$18,2,FALSE),VLOOKUP(F263,Tables!A$1:C$18,3,FALSE)),IF(I263=1, IF(AO263=1,VLOOKUP(F263,Tables!H$1:J$95,2,FALSE),VLOOKUP(F263,Tables!H$1:J$95,3,FALSE)),IF(AO263=1,VLOOKUP(F263,Tables!Q$1:S$137,2,FALSE),VLOOKUP(F263,Tables!Q$1:S$137,3,FALSE)))))</f>
        <v/>
      </c>
      <c r="AQ263" t="str">
        <f t="shared" si="203"/>
        <v/>
      </c>
      <c r="AR263" t="str">
        <f t="shared" si="168"/>
        <v/>
      </c>
      <c r="AS263" t="str">
        <f t="shared" si="169"/>
        <v/>
      </c>
      <c r="AT263" t="str">
        <f t="shared" si="210"/>
        <v/>
      </c>
      <c r="AU263" t="str">
        <f t="shared" si="170"/>
        <v/>
      </c>
      <c r="AV263" t="str">
        <f t="shared" si="171"/>
        <v/>
      </c>
      <c r="AW263" t="str">
        <f t="shared" si="204"/>
        <v/>
      </c>
      <c r="AX263" t="str">
        <f t="shared" si="205"/>
        <v/>
      </c>
      <c r="AY263" t="str">
        <f t="shared" si="206"/>
        <v/>
      </c>
      <c r="BA263" t="str">
        <f t="shared" si="172"/>
        <v/>
      </c>
      <c r="BB263" t="str">
        <f t="shared" si="173"/>
        <v/>
      </c>
      <c r="BC263" t="str">
        <f t="shared" si="174"/>
        <v/>
      </c>
      <c r="BD263" t="str">
        <f t="shared" si="209"/>
        <v/>
      </c>
      <c r="BE263" t="str">
        <f t="shared" si="207"/>
        <v/>
      </c>
      <c r="BF263" t="str">
        <f t="shared" si="208"/>
        <v/>
      </c>
    </row>
    <row r="264" spans="1:58" ht="15.75" x14ac:dyDescent="0.3">
      <c r="A264" t="str">
        <f t="shared" si="175"/>
        <v/>
      </c>
      <c r="B264" t="str">
        <f t="shared" si="176"/>
        <v/>
      </c>
      <c r="C264" t="str">
        <f t="shared" si="177"/>
        <v/>
      </c>
      <c r="D264" t="str">
        <f t="shared" si="178"/>
        <v/>
      </c>
      <c r="E264" t="str">
        <f t="shared" si="179"/>
        <v/>
      </c>
      <c r="F264" t="str">
        <f t="shared" si="180"/>
        <v/>
      </c>
      <c r="G264" t="str">
        <f t="shared" si="181"/>
        <v/>
      </c>
      <c r="H264" t="str">
        <f t="shared" si="160"/>
        <v/>
      </c>
      <c r="I264" t="str">
        <f t="shared" si="161"/>
        <v/>
      </c>
      <c r="J264" t="str">
        <f t="shared" si="162"/>
        <v/>
      </c>
      <c r="K264" t="str">
        <f>IF(A264="","",IF(OR(I264=1,I264="S"),IF(VLOOKUP(J264,Tables!E$1:F$50,2,FALSE)=1,IF(MOD(BE264,2)=1,1,2),IF(MOD(BE264,2)=1,2,1)),IF(MOD(BE264,2)=1,1,2)))</f>
        <v/>
      </c>
      <c r="L264" t="str">
        <f t="shared" ref="L264:L327" si="211">IF(A264="","",IF(MOD(K264,2)=1,2,1))</f>
        <v/>
      </c>
      <c r="M264" s="1" t="str">
        <f t="shared" si="163"/>
        <v/>
      </c>
      <c r="N264" s="39"/>
      <c r="O264" s="39"/>
      <c r="P264" s="39"/>
      <c r="Q264" s="4" t="str">
        <f t="shared" si="182"/>
        <v/>
      </c>
      <c r="R264" s="4" t="str">
        <f t="shared" si="183"/>
        <v/>
      </c>
      <c r="S264" s="4" t="str">
        <f t="shared" si="184"/>
        <v/>
      </c>
      <c r="T264" s="4" t="str">
        <f t="shared" si="185"/>
        <v/>
      </c>
      <c r="U264" s="4" t="str">
        <f t="shared" si="186"/>
        <v/>
      </c>
      <c r="V264" s="4" t="str">
        <f t="shared" si="187"/>
        <v/>
      </c>
      <c r="W264" t="str">
        <f t="shared" si="188"/>
        <v/>
      </c>
      <c r="X264" t="str">
        <f t="shared" si="189"/>
        <v/>
      </c>
      <c r="Y264" t="str">
        <f t="shared" si="190"/>
        <v/>
      </c>
      <c r="Z264" t="str">
        <f t="shared" si="191"/>
        <v/>
      </c>
      <c r="AA264" s="4" t="str">
        <f t="shared" si="192"/>
        <v/>
      </c>
      <c r="AB264" s="4" t="str">
        <f t="shared" si="193"/>
        <v/>
      </c>
      <c r="AC264" s="5" t="str">
        <f t="shared" si="194"/>
        <v/>
      </c>
      <c r="AD264" t="str">
        <f t="shared" si="195"/>
        <v/>
      </c>
      <c r="AE264" t="str">
        <f t="shared" si="196"/>
        <v/>
      </c>
      <c r="AF264" s="2" t="str">
        <f t="shared" si="197"/>
        <v/>
      </c>
      <c r="AG264" t="str">
        <f t="shared" si="198"/>
        <v/>
      </c>
      <c r="AH264" t="str">
        <f t="shared" si="199"/>
        <v/>
      </c>
      <c r="AI264" t="str">
        <f t="shared" si="164"/>
        <v/>
      </c>
      <c r="AJ264" s="28" t="str">
        <f t="shared" si="200"/>
        <v/>
      </c>
      <c r="AK264" t="str">
        <f t="shared" si="201"/>
        <v/>
      </c>
      <c r="AL264" t="str">
        <f t="shared" si="202"/>
        <v/>
      </c>
      <c r="AM264" t="str">
        <f t="shared" si="165"/>
        <v/>
      </c>
      <c r="AN264" t="str">
        <f t="shared" si="166"/>
        <v/>
      </c>
      <c r="AO264" t="str">
        <f t="shared" si="167"/>
        <v/>
      </c>
      <c r="AP264" t="str">
        <f>IF(AN264="","",IF(I264=0,IF(AO264=1,VLOOKUP(F264,Tables!A$1:C$18,2,FALSE),VLOOKUP(F264,Tables!A$1:C$18,3,FALSE)),IF(I264=1, IF(AO264=1,VLOOKUP(F264,Tables!H$1:J$95,2,FALSE),VLOOKUP(F264,Tables!H$1:J$95,3,FALSE)),IF(AO264=1,VLOOKUP(F264,Tables!Q$1:S$137,2,FALSE),VLOOKUP(F264,Tables!Q$1:S$137,3,FALSE)))))</f>
        <v/>
      </c>
      <c r="AQ264" t="str">
        <f t="shared" si="203"/>
        <v/>
      </c>
      <c r="AR264" t="str">
        <f t="shared" si="168"/>
        <v/>
      </c>
      <c r="AS264" t="str">
        <f t="shared" si="169"/>
        <v/>
      </c>
      <c r="AT264" t="str">
        <f t="shared" si="210"/>
        <v/>
      </c>
      <c r="AU264" t="str">
        <f t="shared" si="170"/>
        <v/>
      </c>
      <c r="AV264" t="str">
        <f t="shared" si="171"/>
        <v/>
      </c>
      <c r="AW264" t="str">
        <f t="shared" si="204"/>
        <v/>
      </c>
      <c r="AX264" t="str">
        <f t="shared" si="205"/>
        <v/>
      </c>
      <c r="AY264" t="str">
        <f t="shared" si="206"/>
        <v/>
      </c>
      <c r="BA264" t="str">
        <f t="shared" si="172"/>
        <v/>
      </c>
      <c r="BB264" t="str">
        <f t="shared" si="173"/>
        <v/>
      </c>
      <c r="BC264" t="str">
        <f t="shared" si="174"/>
        <v/>
      </c>
      <c r="BD264" t="str">
        <f t="shared" si="209"/>
        <v/>
      </c>
      <c r="BE264" t="str">
        <f t="shared" si="207"/>
        <v/>
      </c>
      <c r="BF264" t="str">
        <f t="shared" si="208"/>
        <v/>
      </c>
    </row>
    <row r="265" spans="1:58" ht="15.75" x14ac:dyDescent="0.3">
      <c r="A265" t="str">
        <f t="shared" si="175"/>
        <v/>
      </c>
      <c r="B265" t="str">
        <f t="shared" si="176"/>
        <v/>
      </c>
      <c r="C265" t="str">
        <f t="shared" si="177"/>
        <v/>
      </c>
      <c r="D265" t="str">
        <f t="shared" si="178"/>
        <v/>
      </c>
      <c r="E265" t="str">
        <f t="shared" si="179"/>
        <v/>
      </c>
      <c r="F265" t="str">
        <f t="shared" si="180"/>
        <v/>
      </c>
      <c r="G265" t="str">
        <f t="shared" si="181"/>
        <v/>
      </c>
      <c r="H265" t="str">
        <f t="shared" si="160"/>
        <v/>
      </c>
      <c r="I265" t="str">
        <f t="shared" si="161"/>
        <v/>
      </c>
      <c r="J265" t="str">
        <f t="shared" si="162"/>
        <v/>
      </c>
      <c r="K265" t="str">
        <f>IF(A265="","",IF(OR(I265=1,I265="S"),IF(VLOOKUP(J265,Tables!E$1:F$50,2,FALSE)=1,IF(MOD(BE265,2)=1,1,2),IF(MOD(BE265,2)=1,2,1)),IF(MOD(BE265,2)=1,1,2)))</f>
        <v/>
      </c>
      <c r="L265" t="str">
        <f t="shared" si="211"/>
        <v/>
      </c>
      <c r="M265" s="1" t="str">
        <f t="shared" si="163"/>
        <v/>
      </c>
      <c r="N265" s="39"/>
      <c r="O265" s="39"/>
      <c r="P265" s="39"/>
      <c r="Q265" s="4" t="str">
        <f t="shared" si="182"/>
        <v/>
      </c>
      <c r="R265" s="4" t="str">
        <f t="shared" si="183"/>
        <v/>
      </c>
      <c r="S265" s="4" t="str">
        <f t="shared" si="184"/>
        <v/>
      </c>
      <c r="T265" s="4" t="str">
        <f t="shared" si="185"/>
        <v/>
      </c>
      <c r="U265" s="4" t="str">
        <f t="shared" si="186"/>
        <v/>
      </c>
      <c r="V265" s="4" t="str">
        <f t="shared" si="187"/>
        <v/>
      </c>
      <c r="W265" t="str">
        <f t="shared" si="188"/>
        <v/>
      </c>
      <c r="X265" t="str">
        <f t="shared" si="189"/>
        <v/>
      </c>
      <c r="Y265" t="str">
        <f t="shared" si="190"/>
        <v/>
      </c>
      <c r="Z265" t="str">
        <f t="shared" si="191"/>
        <v/>
      </c>
      <c r="AA265" s="4" t="str">
        <f t="shared" si="192"/>
        <v/>
      </c>
      <c r="AB265" s="4" t="str">
        <f t="shared" si="193"/>
        <v/>
      </c>
      <c r="AC265" s="5" t="str">
        <f t="shared" si="194"/>
        <v/>
      </c>
      <c r="AD265" t="str">
        <f t="shared" si="195"/>
        <v/>
      </c>
      <c r="AE265" t="str">
        <f t="shared" si="196"/>
        <v/>
      </c>
      <c r="AF265" s="2" t="str">
        <f t="shared" si="197"/>
        <v/>
      </c>
      <c r="AG265" t="str">
        <f t="shared" si="198"/>
        <v/>
      </c>
      <c r="AH265" t="str">
        <f t="shared" si="199"/>
        <v/>
      </c>
      <c r="AI265" t="str">
        <f t="shared" si="164"/>
        <v/>
      </c>
      <c r="AJ265" s="28" t="str">
        <f t="shared" si="200"/>
        <v/>
      </c>
      <c r="AK265" t="str">
        <f t="shared" si="201"/>
        <v/>
      </c>
      <c r="AL265" t="str">
        <f t="shared" si="202"/>
        <v/>
      </c>
      <c r="AM265" t="str">
        <f t="shared" si="165"/>
        <v/>
      </c>
      <c r="AN265" t="str">
        <f t="shared" si="166"/>
        <v/>
      </c>
      <c r="AO265" t="str">
        <f t="shared" si="167"/>
        <v/>
      </c>
      <c r="AP265" t="str">
        <f>IF(AN265="","",IF(I265=0,IF(AO265=1,VLOOKUP(F265,Tables!A$1:C$18,2,FALSE),VLOOKUP(F265,Tables!A$1:C$18,3,FALSE)),IF(I265=1, IF(AO265=1,VLOOKUP(F265,Tables!H$1:J$95,2,FALSE),VLOOKUP(F265,Tables!H$1:J$95,3,FALSE)),IF(AO265=1,VLOOKUP(F265,Tables!Q$1:S$137,2,FALSE),VLOOKUP(F265,Tables!Q$1:S$137,3,FALSE)))))</f>
        <v/>
      </c>
      <c r="AQ265" t="str">
        <f t="shared" si="203"/>
        <v/>
      </c>
      <c r="AR265" t="str">
        <f t="shared" si="168"/>
        <v/>
      </c>
      <c r="AS265" t="str">
        <f t="shared" si="169"/>
        <v/>
      </c>
      <c r="AT265" t="str">
        <f t="shared" si="210"/>
        <v/>
      </c>
      <c r="AU265" t="str">
        <f t="shared" si="170"/>
        <v/>
      </c>
      <c r="AV265" t="str">
        <f t="shared" si="171"/>
        <v/>
      </c>
      <c r="AW265" t="str">
        <f t="shared" si="204"/>
        <v/>
      </c>
      <c r="AX265" t="str">
        <f t="shared" si="205"/>
        <v/>
      </c>
      <c r="AY265" t="str">
        <f t="shared" si="206"/>
        <v/>
      </c>
      <c r="BA265" t="str">
        <f t="shared" si="172"/>
        <v/>
      </c>
      <c r="BB265" t="str">
        <f t="shared" si="173"/>
        <v/>
      </c>
      <c r="BC265" t="str">
        <f t="shared" si="174"/>
        <v/>
      </c>
      <c r="BD265" t="str">
        <f t="shared" si="209"/>
        <v/>
      </c>
      <c r="BE265" t="str">
        <f t="shared" si="207"/>
        <v/>
      </c>
      <c r="BF265" t="str">
        <f t="shared" si="208"/>
        <v/>
      </c>
    </row>
    <row r="266" spans="1:58" ht="15.75" x14ac:dyDescent="0.3">
      <c r="A266" t="str">
        <f t="shared" si="175"/>
        <v/>
      </c>
      <c r="B266" t="str">
        <f t="shared" si="176"/>
        <v/>
      </c>
      <c r="C266" t="str">
        <f t="shared" si="177"/>
        <v/>
      </c>
      <c r="D266" t="str">
        <f t="shared" si="178"/>
        <v/>
      </c>
      <c r="E266" t="str">
        <f t="shared" si="179"/>
        <v/>
      </c>
      <c r="F266" t="str">
        <f t="shared" si="180"/>
        <v/>
      </c>
      <c r="G266" t="str">
        <f t="shared" si="181"/>
        <v/>
      </c>
      <c r="H266" t="str">
        <f t="shared" si="160"/>
        <v/>
      </c>
      <c r="I266" t="str">
        <f t="shared" si="161"/>
        <v/>
      </c>
      <c r="J266" t="str">
        <f t="shared" si="162"/>
        <v/>
      </c>
      <c r="K266" t="str">
        <f>IF(A266="","",IF(OR(I266=1,I266="S"),IF(VLOOKUP(J266,Tables!E$1:F$50,2,FALSE)=1,IF(MOD(BE266,2)=1,1,2),IF(MOD(BE266,2)=1,2,1)),IF(MOD(BE266,2)=1,1,2)))</f>
        <v/>
      </c>
      <c r="L266" t="str">
        <f t="shared" si="211"/>
        <v/>
      </c>
      <c r="M266" s="1" t="str">
        <f t="shared" si="163"/>
        <v/>
      </c>
      <c r="N266" s="39"/>
      <c r="O266" s="39"/>
      <c r="P266" s="39"/>
      <c r="Q266" s="4" t="str">
        <f t="shared" si="182"/>
        <v/>
      </c>
      <c r="R266" s="4" t="str">
        <f t="shared" si="183"/>
        <v/>
      </c>
      <c r="S266" s="4" t="str">
        <f t="shared" si="184"/>
        <v/>
      </c>
      <c r="T266" s="4" t="str">
        <f t="shared" si="185"/>
        <v/>
      </c>
      <c r="U266" s="4" t="str">
        <f t="shared" si="186"/>
        <v/>
      </c>
      <c r="V266" s="4" t="str">
        <f t="shared" si="187"/>
        <v/>
      </c>
      <c r="W266" t="str">
        <f t="shared" si="188"/>
        <v/>
      </c>
      <c r="X266" t="str">
        <f t="shared" si="189"/>
        <v/>
      </c>
      <c r="Y266" t="str">
        <f t="shared" si="190"/>
        <v/>
      </c>
      <c r="Z266" t="str">
        <f t="shared" si="191"/>
        <v/>
      </c>
      <c r="AA266" s="4" t="str">
        <f t="shared" si="192"/>
        <v/>
      </c>
      <c r="AB266" s="4" t="str">
        <f t="shared" si="193"/>
        <v/>
      </c>
      <c r="AC266" s="5" t="str">
        <f t="shared" si="194"/>
        <v/>
      </c>
      <c r="AD266" t="str">
        <f t="shared" si="195"/>
        <v/>
      </c>
      <c r="AE266" t="str">
        <f t="shared" si="196"/>
        <v/>
      </c>
      <c r="AF266" s="2" t="str">
        <f t="shared" si="197"/>
        <v/>
      </c>
      <c r="AG266" t="str">
        <f t="shared" si="198"/>
        <v/>
      </c>
      <c r="AH266" t="str">
        <f t="shared" si="199"/>
        <v/>
      </c>
      <c r="AI266" t="str">
        <f t="shared" si="164"/>
        <v/>
      </c>
      <c r="AJ266" s="28" t="str">
        <f t="shared" si="200"/>
        <v/>
      </c>
      <c r="AK266" t="str">
        <f t="shared" si="201"/>
        <v/>
      </c>
      <c r="AL266" t="str">
        <f t="shared" si="202"/>
        <v/>
      </c>
      <c r="AM266" t="str">
        <f t="shared" si="165"/>
        <v/>
      </c>
      <c r="AN266" t="str">
        <f t="shared" si="166"/>
        <v/>
      </c>
      <c r="AO266" t="str">
        <f t="shared" si="167"/>
        <v/>
      </c>
      <c r="AP266" t="str">
        <f>IF(AN266="","",IF(I266=0,IF(AO266=1,VLOOKUP(F266,Tables!A$1:C$18,2,FALSE),VLOOKUP(F266,Tables!A$1:C$18,3,FALSE)),IF(I266=1, IF(AO266=1,VLOOKUP(F266,Tables!H$1:J$95,2,FALSE),VLOOKUP(F266,Tables!H$1:J$95,3,FALSE)),IF(AO266=1,VLOOKUP(F266,Tables!Q$1:S$137,2,FALSE),VLOOKUP(F266,Tables!Q$1:S$137,3,FALSE)))))</f>
        <v/>
      </c>
      <c r="AQ266" t="str">
        <f t="shared" si="203"/>
        <v/>
      </c>
      <c r="AR266" t="str">
        <f t="shared" si="168"/>
        <v/>
      </c>
      <c r="AS266" t="str">
        <f t="shared" si="169"/>
        <v/>
      </c>
      <c r="AT266" t="str">
        <f t="shared" si="210"/>
        <v/>
      </c>
      <c r="AU266" t="str">
        <f t="shared" si="170"/>
        <v/>
      </c>
      <c r="AV266" t="str">
        <f t="shared" si="171"/>
        <v/>
      </c>
      <c r="AW266" t="str">
        <f t="shared" si="204"/>
        <v/>
      </c>
      <c r="AX266" t="str">
        <f t="shared" si="205"/>
        <v/>
      </c>
      <c r="AY266" t="str">
        <f t="shared" si="206"/>
        <v/>
      </c>
      <c r="BA266" t="str">
        <f t="shared" si="172"/>
        <v/>
      </c>
      <c r="BB266" t="str">
        <f t="shared" si="173"/>
        <v/>
      </c>
      <c r="BC266" t="str">
        <f t="shared" si="174"/>
        <v/>
      </c>
      <c r="BD266" t="str">
        <f t="shared" si="209"/>
        <v/>
      </c>
      <c r="BE266" t="str">
        <f t="shared" si="207"/>
        <v/>
      </c>
      <c r="BF266" t="str">
        <f t="shared" si="208"/>
        <v/>
      </c>
    </row>
    <row r="267" spans="1:58" ht="15.75" x14ac:dyDescent="0.3">
      <c r="A267" t="str">
        <f t="shared" si="175"/>
        <v/>
      </c>
      <c r="B267" t="str">
        <f t="shared" si="176"/>
        <v/>
      </c>
      <c r="C267" t="str">
        <f t="shared" si="177"/>
        <v/>
      </c>
      <c r="D267" t="str">
        <f t="shared" si="178"/>
        <v/>
      </c>
      <c r="E267" t="str">
        <f t="shared" si="179"/>
        <v/>
      </c>
      <c r="F267" t="str">
        <f t="shared" si="180"/>
        <v/>
      </c>
      <c r="G267" t="str">
        <f t="shared" si="181"/>
        <v/>
      </c>
      <c r="H267" t="str">
        <f t="shared" si="160"/>
        <v/>
      </c>
      <c r="I267" t="str">
        <f t="shared" si="161"/>
        <v/>
      </c>
      <c r="J267" t="str">
        <f t="shared" si="162"/>
        <v/>
      </c>
      <c r="K267" t="str">
        <f>IF(A267="","",IF(OR(I267=1,I267="S"),IF(VLOOKUP(J267,Tables!E$1:F$50,2,FALSE)=1,IF(MOD(BE267,2)=1,1,2),IF(MOD(BE267,2)=1,2,1)),IF(MOD(BE267,2)=1,1,2)))</f>
        <v/>
      </c>
      <c r="L267" t="str">
        <f t="shared" si="211"/>
        <v/>
      </c>
      <c r="M267" s="1" t="str">
        <f t="shared" si="163"/>
        <v/>
      </c>
      <c r="N267" s="39"/>
      <c r="O267" s="39"/>
      <c r="P267" s="39"/>
      <c r="Q267" s="4" t="str">
        <f t="shared" si="182"/>
        <v/>
      </c>
      <c r="R267" s="4" t="str">
        <f t="shared" si="183"/>
        <v/>
      </c>
      <c r="S267" s="4" t="str">
        <f t="shared" si="184"/>
        <v/>
      </c>
      <c r="T267" s="4" t="str">
        <f t="shared" si="185"/>
        <v/>
      </c>
      <c r="U267" s="4" t="str">
        <f t="shared" si="186"/>
        <v/>
      </c>
      <c r="V267" s="4" t="str">
        <f t="shared" si="187"/>
        <v/>
      </c>
      <c r="W267" t="str">
        <f t="shared" si="188"/>
        <v/>
      </c>
      <c r="X267" t="str">
        <f t="shared" si="189"/>
        <v/>
      </c>
      <c r="Y267" t="str">
        <f t="shared" si="190"/>
        <v/>
      </c>
      <c r="Z267" t="str">
        <f t="shared" si="191"/>
        <v/>
      </c>
      <c r="AA267" s="4" t="str">
        <f t="shared" si="192"/>
        <v/>
      </c>
      <c r="AB267" s="4" t="str">
        <f t="shared" si="193"/>
        <v/>
      </c>
      <c r="AC267" s="5" t="str">
        <f t="shared" si="194"/>
        <v/>
      </c>
      <c r="AD267" t="str">
        <f t="shared" si="195"/>
        <v/>
      </c>
      <c r="AE267" t="str">
        <f t="shared" si="196"/>
        <v/>
      </c>
      <c r="AF267" s="2" t="str">
        <f t="shared" si="197"/>
        <v/>
      </c>
      <c r="AG267" t="str">
        <f t="shared" si="198"/>
        <v/>
      </c>
      <c r="AH267" t="str">
        <f t="shared" si="199"/>
        <v/>
      </c>
      <c r="AI267" t="str">
        <f t="shared" si="164"/>
        <v/>
      </c>
      <c r="AJ267" s="28" t="str">
        <f t="shared" si="200"/>
        <v/>
      </c>
      <c r="AK267" t="str">
        <f t="shared" si="201"/>
        <v/>
      </c>
      <c r="AL267" t="str">
        <f t="shared" si="202"/>
        <v/>
      </c>
      <c r="AM267" t="str">
        <f t="shared" si="165"/>
        <v/>
      </c>
      <c r="AN267" t="str">
        <f t="shared" si="166"/>
        <v/>
      </c>
      <c r="AO267" t="str">
        <f t="shared" si="167"/>
        <v/>
      </c>
      <c r="AP267" t="str">
        <f>IF(AN267="","",IF(I267=0,IF(AO267=1,VLOOKUP(F267,Tables!A$1:C$18,2,FALSE),VLOOKUP(F267,Tables!A$1:C$18,3,FALSE)),IF(I267=1, IF(AO267=1,VLOOKUP(F267,Tables!H$1:J$95,2,FALSE),VLOOKUP(F267,Tables!H$1:J$95,3,FALSE)),IF(AO267=1,VLOOKUP(F267,Tables!Q$1:S$137,2,FALSE),VLOOKUP(F267,Tables!Q$1:S$137,3,FALSE)))))</f>
        <v/>
      </c>
      <c r="AQ267" t="str">
        <f t="shared" si="203"/>
        <v/>
      </c>
      <c r="AR267" t="str">
        <f t="shared" si="168"/>
        <v/>
      </c>
      <c r="AS267" t="str">
        <f t="shared" si="169"/>
        <v/>
      </c>
      <c r="AT267" t="str">
        <f t="shared" si="210"/>
        <v/>
      </c>
      <c r="AU267" t="str">
        <f t="shared" si="170"/>
        <v/>
      </c>
      <c r="AV267" t="str">
        <f t="shared" si="171"/>
        <v/>
      </c>
      <c r="AW267" t="str">
        <f t="shared" si="204"/>
        <v/>
      </c>
      <c r="AX267" t="str">
        <f t="shared" si="205"/>
        <v/>
      </c>
      <c r="AY267" t="str">
        <f t="shared" si="206"/>
        <v/>
      </c>
      <c r="BA267" t="str">
        <f t="shared" si="172"/>
        <v/>
      </c>
      <c r="BB267" t="str">
        <f t="shared" si="173"/>
        <v/>
      </c>
      <c r="BC267" t="str">
        <f t="shared" si="174"/>
        <v/>
      </c>
      <c r="BD267" t="str">
        <f t="shared" si="209"/>
        <v/>
      </c>
      <c r="BE267" t="str">
        <f t="shared" si="207"/>
        <v/>
      </c>
      <c r="BF267" t="str">
        <f t="shared" si="208"/>
        <v/>
      </c>
    </row>
    <row r="268" spans="1:58" ht="15.75" x14ac:dyDescent="0.3">
      <c r="A268" t="str">
        <f t="shared" si="175"/>
        <v/>
      </c>
      <c r="B268" t="str">
        <f t="shared" si="176"/>
        <v/>
      </c>
      <c r="C268" t="str">
        <f t="shared" si="177"/>
        <v/>
      </c>
      <c r="D268" t="str">
        <f t="shared" si="178"/>
        <v/>
      </c>
      <c r="E268" t="str">
        <f t="shared" si="179"/>
        <v/>
      </c>
      <c r="F268" t="str">
        <f t="shared" si="180"/>
        <v/>
      </c>
      <c r="G268" t="str">
        <f t="shared" si="181"/>
        <v/>
      </c>
      <c r="H268" t="str">
        <f t="shared" si="160"/>
        <v/>
      </c>
      <c r="I268" t="str">
        <f t="shared" si="161"/>
        <v/>
      </c>
      <c r="J268" t="str">
        <f t="shared" si="162"/>
        <v/>
      </c>
      <c r="K268" t="str">
        <f>IF(A268="","",IF(OR(I268=1,I268="S"),IF(VLOOKUP(J268,Tables!E$1:F$50,2,FALSE)=1,IF(MOD(BE268,2)=1,1,2),IF(MOD(BE268,2)=1,2,1)),IF(MOD(BE268,2)=1,1,2)))</f>
        <v/>
      </c>
      <c r="L268" t="str">
        <f t="shared" si="211"/>
        <v/>
      </c>
      <c r="M268" s="1" t="str">
        <f t="shared" si="163"/>
        <v/>
      </c>
      <c r="N268" s="39"/>
      <c r="O268" s="39"/>
      <c r="P268" s="39"/>
      <c r="Q268" s="4" t="str">
        <f t="shared" si="182"/>
        <v/>
      </c>
      <c r="R268" s="4" t="str">
        <f t="shared" si="183"/>
        <v/>
      </c>
      <c r="S268" s="4" t="str">
        <f t="shared" si="184"/>
        <v/>
      </c>
      <c r="T268" s="4" t="str">
        <f t="shared" si="185"/>
        <v/>
      </c>
      <c r="U268" s="4" t="str">
        <f t="shared" si="186"/>
        <v/>
      </c>
      <c r="V268" s="4" t="str">
        <f t="shared" si="187"/>
        <v/>
      </c>
      <c r="W268" t="str">
        <f t="shared" si="188"/>
        <v/>
      </c>
      <c r="X268" t="str">
        <f t="shared" si="189"/>
        <v/>
      </c>
      <c r="Y268" t="str">
        <f t="shared" si="190"/>
        <v/>
      </c>
      <c r="Z268" t="str">
        <f t="shared" si="191"/>
        <v/>
      </c>
      <c r="AA268" s="4" t="str">
        <f t="shared" si="192"/>
        <v/>
      </c>
      <c r="AB268" s="4" t="str">
        <f t="shared" si="193"/>
        <v/>
      </c>
      <c r="AC268" s="5" t="str">
        <f t="shared" si="194"/>
        <v/>
      </c>
      <c r="AD268" t="str">
        <f t="shared" si="195"/>
        <v/>
      </c>
      <c r="AE268" t="str">
        <f t="shared" si="196"/>
        <v/>
      </c>
      <c r="AF268" s="2" t="str">
        <f t="shared" si="197"/>
        <v/>
      </c>
      <c r="AG268" t="str">
        <f t="shared" si="198"/>
        <v/>
      </c>
      <c r="AH268" t="str">
        <f t="shared" si="199"/>
        <v/>
      </c>
      <c r="AI268" t="str">
        <f t="shared" si="164"/>
        <v/>
      </c>
      <c r="AJ268" s="28" t="str">
        <f t="shared" si="200"/>
        <v/>
      </c>
      <c r="AK268" t="str">
        <f t="shared" si="201"/>
        <v/>
      </c>
      <c r="AL268" t="str">
        <f t="shared" si="202"/>
        <v/>
      </c>
      <c r="AM268" t="str">
        <f t="shared" si="165"/>
        <v/>
      </c>
      <c r="AN268" t="str">
        <f t="shared" si="166"/>
        <v/>
      </c>
      <c r="AO268" t="str">
        <f t="shared" si="167"/>
        <v/>
      </c>
      <c r="AP268" t="str">
        <f>IF(AN268="","",IF(I268=0,IF(AO268=1,VLOOKUP(F268,Tables!A$1:C$18,2,FALSE),VLOOKUP(F268,Tables!A$1:C$18,3,FALSE)),IF(I268=1, IF(AO268=1,VLOOKUP(F268,Tables!H$1:J$95,2,FALSE),VLOOKUP(F268,Tables!H$1:J$95,3,FALSE)),IF(AO268=1,VLOOKUP(F268,Tables!Q$1:S$137,2,FALSE),VLOOKUP(F268,Tables!Q$1:S$137,3,FALSE)))))</f>
        <v/>
      </c>
      <c r="AQ268" t="str">
        <f t="shared" si="203"/>
        <v/>
      </c>
      <c r="AR268" t="str">
        <f t="shared" si="168"/>
        <v/>
      </c>
      <c r="AS268" t="str">
        <f t="shared" si="169"/>
        <v/>
      </c>
      <c r="AT268" t="str">
        <f t="shared" si="210"/>
        <v/>
      </c>
      <c r="AU268" t="str">
        <f t="shared" si="170"/>
        <v/>
      </c>
      <c r="AV268" t="str">
        <f t="shared" si="171"/>
        <v/>
      </c>
      <c r="AW268" t="str">
        <f t="shared" si="204"/>
        <v/>
      </c>
      <c r="AX268" t="str">
        <f t="shared" si="205"/>
        <v/>
      </c>
      <c r="AY268" t="str">
        <f t="shared" si="206"/>
        <v/>
      </c>
      <c r="BA268" t="str">
        <f t="shared" si="172"/>
        <v/>
      </c>
      <c r="BB268" t="str">
        <f t="shared" si="173"/>
        <v/>
      </c>
      <c r="BC268" t="str">
        <f t="shared" si="174"/>
        <v/>
      </c>
      <c r="BD268" t="str">
        <f t="shared" si="209"/>
        <v/>
      </c>
      <c r="BE268" t="str">
        <f t="shared" si="207"/>
        <v/>
      </c>
      <c r="BF268" t="str">
        <f t="shared" si="208"/>
        <v/>
      </c>
    </row>
    <row r="269" spans="1:58" ht="15.75" x14ac:dyDescent="0.3">
      <c r="A269" t="str">
        <f t="shared" si="175"/>
        <v/>
      </c>
      <c r="B269" t="str">
        <f t="shared" si="176"/>
        <v/>
      </c>
      <c r="C269" t="str">
        <f t="shared" si="177"/>
        <v/>
      </c>
      <c r="D269" t="str">
        <f t="shared" si="178"/>
        <v/>
      </c>
      <c r="E269" t="str">
        <f t="shared" si="179"/>
        <v/>
      </c>
      <c r="F269" t="str">
        <f t="shared" si="180"/>
        <v/>
      </c>
      <c r="G269" t="str">
        <f t="shared" si="181"/>
        <v/>
      </c>
      <c r="H269" t="str">
        <f t="shared" si="160"/>
        <v/>
      </c>
      <c r="I269" t="str">
        <f t="shared" si="161"/>
        <v/>
      </c>
      <c r="J269" t="str">
        <f t="shared" si="162"/>
        <v/>
      </c>
      <c r="K269" t="str">
        <f>IF(A269="","",IF(OR(I269=1,I269="S"),IF(VLOOKUP(J269,Tables!E$1:F$50,2,FALSE)=1,IF(MOD(BE269,2)=1,1,2),IF(MOD(BE269,2)=1,2,1)),IF(MOD(BE269,2)=1,1,2)))</f>
        <v/>
      </c>
      <c r="L269" t="str">
        <f t="shared" si="211"/>
        <v/>
      </c>
      <c r="M269" s="1" t="str">
        <f t="shared" si="163"/>
        <v/>
      </c>
      <c r="N269" s="39"/>
      <c r="O269" s="39"/>
      <c r="P269" s="39"/>
      <c r="Q269" s="4" t="str">
        <f t="shared" si="182"/>
        <v/>
      </c>
      <c r="R269" s="4" t="str">
        <f t="shared" si="183"/>
        <v/>
      </c>
      <c r="S269" s="4" t="str">
        <f t="shared" si="184"/>
        <v/>
      </c>
      <c r="T269" s="4" t="str">
        <f t="shared" si="185"/>
        <v/>
      </c>
      <c r="U269" s="4" t="str">
        <f t="shared" si="186"/>
        <v/>
      </c>
      <c r="V269" s="4" t="str">
        <f t="shared" si="187"/>
        <v/>
      </c>
      <c r="W269" t="str">
        <f t="shared" si="188"/>
        <v/>
      </c>
      <c r="X269" t="str">
        <f t="shared" si="189"/>
        <v/>
      </c>
      <c r="Y269" t="str">
        <f t="shared" si="190"/>
        <v/>
      </c>
      <c r="Z269" t="str">
        <f t="shared" si="191"/>
        <v/>
      </c>
      <c r="AA269" s="4" t="str">
        <f t="shared" si="192"/>
        <v/>
      </c>
      <c r="AB269" s="4" t="str">
        <f t="shared" si="193"/>
        <v/>
      </c>
      <c r="AC269" s="5" t="str">
        <f t="shared" si="194"/>
        <v/>
      </c>
      <c r="AD269" t="str">
        <f t="shared" si="195"/>
        <v/>
      </c>
      <c r="AE269" t="str">
        <f t="shared" si="196"/>
        <v/>
      </c>
      <c r="AF269" s="2" t="str">
        <f t="shared" si="197"/>
        <v/>
      </c>
      <c r="AG269" t="str">
        <f t="shared" si="198"/>
        <v/>
      </c>
      <c r="AH269" t="str">
        <f t="shared" si="199"/>
        <v/>
      </c>
      <c r="AI269" t="str">
        <f t="shared" si="164"/>
        <v/>
      </c>
      <c r="AJ269" s="28" t="str">
        <f t="shared" si="200"/>
        <v/>
      </c>
      <c r="AK269" t="str">
        <f t="shared" si="201"/>
        <v/>
      </c>
      <c r="AL269" t="str">
        <f t="shared" si="202"/>
        <v/>
      </c>
      <c r="AM269" t="str">
        <f t="shared" si="165"/>
        <v/>
      </c>
      <c r="AN269" t="str">
        <f t="shared" si="166"/>
        <v/>
      </c>
      <c r="AO269" t="str">
        <f t="shared" si="167"/>
        <v/>
      </c>
      <c r="AP269" t="str">
        <f>IF(AN269="","",IF(I269=0,IF(AO269=1,VLOOKUP(F269,Tables!A$1:C$18,2,FALSE),VLOOKUP(F269,Tables!A$1:C$18,3,FALSE)),IF(I269=1, IF(AO269=1,VLOOKUP(F269,Tables!H$1:J$95,2,FALSE),VLOOKUP(F269,Tables!H$1:J$95,3,FALSE)),IF(AO269=1,VLOOKUP(F269,Tables!Q$1:S$137,2,FALSE),VLOOKUP(F269,Tables!Q$1:S$137,3,FALSE)))))</f>
        <v/>
      </c>
      <c r="AQ269" t="str">
        <f t="shared" si="203"/>
        <v/>
      </c>
      <c r="AR269" t="str">
        <f t="shared" si="168"/>
        <v/>
      </c>
      <c r="AS269" t="str">
        <f t="shared" si="169"/>
        <v/>
      </c>
      <c r="AT269" t="str">
        <f t="shared" si="210"/>
        <v/>
      </c>
      <c r="AU269" t="str">
        <f t="shared" si="170"/>
        <v/>
      </c>
      <c r="AV269" t="str">
        <f t="shared" si="171"/>
        <v/>
      </c>
      <c r="AW269" t="str">
        <f t="shared" si="204"/>
        <v/>
      </c>
      <c r="AX269" t="str">
        <f t="shared" si="205"/>
        <v/>
      </c>
      <c r="AY269" t="str">
        <f t="shared" si="206"/>
        <v/>
      </c>
      <c r="BA269" t="str">
        <f t="shared" si="172"/>
        <v/>
      </c>
      <c r="BB269" t="str">
        <f t="shared" si="173"/>
        <v/>
      </c>
      <c r="BC269" t="str">
        <f t="shared" si="174"/>
        <v/>
      </c>
      <c r="BD269" t="str">
        <f t="shared" si="209"/>
        <v/>
      </c>
      <c r="BE269" t="str">
        <f t="shared" si="207"/>
        <v/>
      </c>
      <c r="BF269" t="str">
        <f t="shared" si="208"/>
        <v/>
      </c>
    </row>
    <row r="270" spans="1:58" ht="15.75" x14ac:dyDescent="0.3">
      <c r="A270" t="str">
        <f t="shared" si="175"/>
        <v/>
      </c>
      <c r="B270" t="str">
        <f t="shared" si="176"/>
        <v/>
      </c>
      <c r="C270" t="str">
        <f t="shared" si="177"/>
        <v/>
      </c>
      <c r="D270" t="str">
        <f t="shared" si="178"/>
        <v/>
      </c>
      <c r="E270" t="str">
        <f t="shared" si="179"/>
        <v/>
      </c>
      <c r="F270" t="str">
        <f t="shared" si="180"/>
        <v/>
      </c>
      <c r="G270" t="str">
        <f t="shared" si="181"/>
        <v/>
      </c>
      <c r="H270" t="str">
        <f t="shared" si="160"/>
        <v/>
      </c>
      <c r="I270" t="str">
        <f t="shared" si="161"/>
        <v/>
      </c>
      <c r="J270" t="str">
        <f t="shared" si="162"/>
        <v/>
      </c>
      <c r="K270" t="str">
        <f>IF(A270="","",IF(OR(I270=1,I270="S"),IF(VLOOKUP(J270,Tables!E$1:F$50,2,FALSE)=1,IF(MOD(BE270,2)=1,1,2),IF(MOD(BE270,2)=1,2,1)),IF(MOD(BE270,2)=1,1,2)))</f>
        <v/>
      </c>
      <c r="L270" t="str">
        <f t="shared" si="211"/>
        <v/>
      </c>
      <c r="M270" s="1" t="str">
        <f t="shared" si="163"/>
        <v/>
      </c>
      <c r="N270" s="39"/>
      <c r="O270" s="39"/>
      <c r="P270" s="39"/>
      <c r="Q270" s="4" t="str">
        <f t="shared" si="182"/>
        <v/>
      </c>
      <c r="R270" s="4" t="str">
        <f t="shared" si="183"/>
        <v/>
      </c>
      <c r="S270" s="4" t="str">
        <f t="shared" si="184"/>
        <v/>
      </c>
      <c r="T270" s="4" t="str">
        <f t="shared" si="185"/>
        <v/>
      </c>
      <c r="U270" s="4" t="str">
        <f t="shared" si="186"/>
        <v/>
      </c>
      <c r="V270" s="4" t="str">
        <f t="shared" si="187"/>
        <v/>
      </c>
      <c r="W270" t="str">
        <f t="shared" si="188"/>
        <v/>
      </c>
      <c r="X270" t="str">
        <f t="shared" si="189"/>
        <v/>
      </c>
      <c r="Y270" t="str">
        <f t="shared" si="190"/>
        <v/>
      </c>
      <c r="Z270" t="str">
        <f t="shared" si="191"/>
        <v/>
      </c>
      <c r="AA270" s="4" t="str">
        <f t="shared" si="192"/>
        <v/>
      </c>
      <c r="AB270" s="4" t="str">
        <f t="shared" si="193"/>
        <v/>
      </c>
      <c r="AC270" s="5" t="str">
        <f t="shared" si="194"/>
        <v/>
      </c>
      <c r="AD270" t="str">
        <f t="shared" si="195"/>
        <v/>
      </c>
      <c r="AE270" t="str">
        <f t="shared" si="196"/>
        <v/>
      </c>
      <c r="AF270" s="2" t="str">
        <f t="shared" si="197"/>
        <v/>
      </c>
      <c r="AG270" t="str">
        <f t="shared" si="198"/>
        <v/>
      </c>
      <c r="AH270" t="str">
        <f t="shared" si="199"/>
        <v/>
      </c>
      <c r="AI270" t="str">
        <f t="shared" si="164"/>
        <v/>
      </c>
      <c r="AJ270" s="28" t="str">
        <f t="shared" si="200"/>
        <v/>
      </c>
      <c r="AK270" t="str">
        <f t="shared" si="201"/>
        <v/>
      </c>
      <c r="AL270" t="str">
        <f t="shared" si="202"/>
        <v/>
      </c>
      <c r="AM270" t="str">
        <f t="shared" si="165"/>
        <v/>
      </c>
      <c r="AN270" t="str">
        <f t="shared" si="166"/>
        <v/>
      </c>
      <c r="AO270" t="str">
        <f t="shared" si="167"/>
        <v/>
      </c>
      <c r="AP270" t="str">
        <f>IF(AN270="","",IF(I270=0,IF(AO270=1,VLOOKUP(F270,Tables!A$1:C$18,2,FALSE),VLOOKUP(F270,Tables!A$1:C$18,3,FALSE)),IF(I270=1, IF(AO270=1,VLOOKUP(F270,Tables!H$1:J$95,2,FALSE),VLOOKUP(F270,Tables!H$1:J$95,3,FALSE)),IF(AO270=1,VLOOKUP(F270,Tables!Q$1:S$137,2,FALSE),VLOOKUP(F270,Tables!Q$1:S$137,3,FALSE)))))</f>
        <v/>
      </c>
      <c r="AQ270" t="str">
        <f t="shared" si="203"/>
        <v/>
      </c>
      <c r="AR270" t="str">
        <f t="shared" si="168"/>
        <v/>
      </c>
      <c r="AS270" t="str">
        <f t="shared" si="169"/>
        <v/>
      </c>
      <c r="AT270" t="str">
        <f t="shared" si="210"/>
        <v/>
      </c>
      <c r="AU270" t="str">
        <f t="shared" si="170"/>
        <v/>
      </c>
      <c r="AV270" t="str">
        <f t="shared" si="171"/>
        <v/>
      </c>
      <c r="AW270" t="str">
        <f t="shared" si="204"/>
        <v/>
      </c>
      <c r="AX270" t="str">
        <f t="shared" si="205"/>
        <v/>
      </c>
      <c r="AY270" t="str">
        <f t="shared" si="206"/>
        <v/>
      </c>
      <c r="BA270" t="str">
        <f t="shared" si="172"/>
        <v/>
      </c>
      <c r="BB270" t="str">
        <f t="shared" si="173"/>
        <v/>
      </c>
      <c r="BC270" t="str">
        <f t="shared" si="174"/>
        <v/>
      </c>
      <c r="BD270" t="str">
        <f t="shared" si="209"/>
        <v/>
      </c>
      <c r="BE270" t="str">
        <f t="shared" si="207"/>
        <v/>
      </c>
      <c r="BF270" t="str">
        <f t="shared" si="208"/>
        <v/>
      </c>
    </row>
    <row r="271" spans="1:58" ht="15.75" x14ac:dyDescent="0.3">
      <c r="A271" t="str">
        <f t="shared" si="175"/>
        <v/>
      </c>
      <c r="B271" t="str">
        <f t="shared" si="176"/>
        <v/>
      </c>
      <c r="C271" t="str">
        <f t="shared" si="177"/>
        <v/>
      </c>
      <c r="D271" t="str">
        <f t="shared" si="178"/>
        <v/>
      </c>
      <c r="E271" t="str">
        <f t="shared" si="179"/>
        <v/>
      </c>
      <c r="F271" t="str">
        <f t="shared" si="180"/>
        <v/>
      </c>
      <c r="G271" t="str">
        <f t="shared" si="181"/>
        <v/>
      </c>
      <c r="H271" t="str">
        <f t="shared" si="160"/>
        <v/>
      </c>
      <c r="I271" t="str">
        <f t="shared" si="161"/>
        <v/>
      </c>
      <c r="J271" t="str">
        <f t="shared" si="162"/>
        <v/>
      </c>
      <c r="K271" t="str">
        <f>IF(A271="","",IF(OR(I271=1,I271="S"),IF(VLOOKUP(J271,Tables!E$1:F$50,2,FALSE)=1,IF(MOD(BE271,2)=1,1,2),IF(MOD(BE271,2)=1,2,1)),IF(MOD(BE271,2)=1,1,2)))</f>
        <v/>
      </c>
      <c r="L271" t="str">
        <f t="shared" si="211"/>
        <v/>
      </c>
      <c r="M271" s="1" t="str">
        <f t="shared" si="163"/>
        <v/>
      </c>
      <c r="N271" s="39"/>
      <c r="O271" s="39"/>
      <c r="P271" s="39"/>
      <c r="Q271" s="4" t="str">
        <f t="shared" si="182"/>
        <v/>
      </c>
      <c r="R271" s="4" t="str">
        <f t="shared" si="183"/>
        <v/>
      </c>
      <c r="S271" s="4" t="str">
        <f t="shared" si="184"/>
        <v/>
      </c>
      <c r="T271" s="4" t="str">
        <f t="shared" si="185"/>
        <v/>
      </c>
      <c r="U271" s="4" t="str">
        <f t="shared" si="186"/>
        <v/>
      </c>
      <c r="V271" s="4" t="str">
        <f t="shared" si="187"/>
        <v/>
      </c>
      <c r="W271" t="str">
        <f t="shared" si="188"/>
        <v/>
      </c>
      <c r="X271" t="str">
        <f t="shared" si="189"/>
        <v/>
      </c>
      <c r="Y271" t="str">
        <f t="shared" si="190"/>
        <v/>
      </c>
      <c r="Z271" t="str">
        <f t="shared" si="191"/>
        <v/>
      </c>
      <c r="AA271" s="4" t="str">
        <f t="shared" si="192"/>
        <v/>
      </c>
      <c r="AB271" s="4" t="str">
        <f t="shared" si="193"/>
        <v/>
      </c>
      <c r="AC271" s="5" t="str">
        <f t="shared" si="194"/>
        <v/>
      </c>
      <c r="AD271" t="str">
        <f t="shared" si="195"/>
        <v/>
      </c>
      <c r="AE271" t="str">
        <f t="shared" si="196"/>
        <v/>
      </c>
      <c r="AF271" s="2" t="str">
        <f t="shared" si="197"/>
        <v/>
      </c>
      <c r="AG271" t="str">
        <f t="shared" si="198"/>
        <v/>
      </c>
      <c r="AH271" t="str">
        <f t="shared" si="199"/>
        <v/>
      </c>
      <c r="AI271" t="str">
        <f t="shared" si="164"/>
        <v/>
      </c>
      <c r="AJ271" s="28" t="str">
        <f t="shared" si="200"/>
        <v/>
      </c>
      <c r="AK271" t="str">
        <f t="shared" si="201"/>
        <v/>
      </c>
      <c r="AL271" t="str">
        <f t="shared" si="202"/>
        <v/>
      </c>
      <c r="AM271" t="str">
        <f t="shared" si="165"/>
        <v/>
      </c>
      <c r="AN271" t="str">
        <f t="shared" si="166"/>
        <v/>
      </c>
      <c r="AO271" t="str">
        <f t="shared" si="167"/>
        <v/>
      </c>
      <c r="AP271" t="str">
        <f>IF(AN271="","",IF(I271=0,IF(AO271=1,VLOOKUP(F271,Tables!A$1:C$18,2,FALSE),VLOOKUP(F271,Tables!A$1:C$18,3,FALSE)),IF(I271=1, IF(AO271=1,VLOOKUP(F271,Tables!H$1:J$95,2,FALSE),VLOOKUP(F271,Tables!H$1:J$95,3,FALSE)),IF(AO271=1,VLOOKUP(F271,Tables!Q$1:S$137,2,FALSE),VLOOKUP(F271,Tables!Q$1:S$137,3,FALSE)))))</f>
        <v/>
      </c>
      <c r="AQ271" t="str">
        <f t="shared" si="203"/>
        <v/>
      </c>
      <c r="AR271" t="str">
        <f t="shared" si="168"/>
        <v/>
      </c>
      <c r="AS271" t="str">
        <f t="shared" si="169"/>
        <v/>
      </c>
      <c r="AT271" t="str">
        <f t="shared" si="210"/>
        <v/>
      </c>
      <c r="AU271" t="str">
        <f t="shared" si="170"/>
        <v/>
      </c>
      <c r="AV271" t="str">
        <f t="shared" si="171"/>
        <v/>
      </c>
      <c r="AW271" t="str">
        <f t="shared" si="204"/>
        <v/>
      </c>
      <c r="AX271" t="str">
        <f t="shared" si="205"/>
        <v/>
      </c>
      <c r="AY271" t="str">
        <f t="shared" si="206"/>
        <v/>
      </c>
      <c r="BA271" t="str">
        <f t="shared" si="172"/>
        <v/>
      </c>
      <c r="BB271" t="str">
        <f t="shared" si="173"/>
        <v/>
      </c>
      <c r="BC271" t="str">
        <f t="shared" si="174"/>
        <v/>
      </c>
      <c r="BD271" t="str">
        <f t="shared" si="209"/>
        <v/>
      </c>
      <c r="BE271" t="str">
        <f t="shared" si="207"/>
        <v/>
      </c>
      <c r="BF271" t="str">
        <f t="shared" si="208"/>
        <v/>
      </c>
    </row>
    <row r="272" spans="1:58" ht="15.75" x14ac:dyDescent="0.3">
      <c r="A272" t="str">
        <f t="shared" si="175"/>
        <v/>
      </c>
      <c r="B272" t="str">
        <f t="shared" si="176"/>
        <v/>
      </c>
      <c r="C272" t="str">
        <f t="shared" si="177"/>
        <v/>
      </c>
      <c r="D272" t="str">
        <f t="shared" si="178"/>
        <v/>
      </c>
      <c r="E272" t="str">
        <f t="shared" si="179"/>
        <v/>
      </c>
      <c r="F272" t="str">
        <f t="shared" si="180"/>
        <v/>
      </c>
      <c r="G272" t="str">
        <f t="shared" si="181"/>
        <v/>
      </c>
      <c r="H272" t="str">
        <f t="shared" si="160"/>
        <v/>
      </c>
      <c r="I272" t="str">
        <f t="shared" si="161"/>
        <v/>
      </c>
      <c r="J272" t="str">
        <f t="shared" si="162"/>
        <v/>
      </c>
      <c r="K272" t="str">
        <f>IF(A272="","",IF(OR(I272=1,I272="S"),IF(VLOOKUP(J272,Tables!E$1:F$50,2,FALSE)=1,IF(MOD(BE272,2)=1,1,2),IF(MOD(BE272,2)=1,2,1)),IF(MOD(BE272,2)=1,1,2)))</f>
        <v/>
      </c>
      <c r="L272" t="str">
        <f t="shared" si="211"/>
        <v/>
      </c>
      <c r="M272" s="1" t="str">
        <f t="shared" si="163"/>
        <v/>
      </c>
      <c r="N272" s="39"/>
      <c r="O272" s="39"/>
      <c r="P272" s="39"/>
      <c r="Q272" s="4" t="str">
        <f t="shared" si="182"/>
        <v/>
      </c>
      <c r="R272" s="4" t="str">
        <f t="shared" si="183"/>
        <v/>
      </c>
      <c r="S272" s="4" t="str">
        <f t="shared" si="184"/>
        <v/>
      </c>
      <c r="T272" s="4" t="str">
        <f t="shared" si="185"/>
        <v/>
      </c>
      <c r="U272" s="4" t="str">
        <f t="shared" si="186"/>
        <v/>
      </c>
      <c r="V272" s="4" t="str">
        <f t="shared" si="187"/>
        <v/>
      </c>
      <c r="W272" t="str">
        <f t="shared" si="188"/>
        <v/>
      </c>
      <c r="X272" t="str">
        <f t="shared" si="189"/>
        <v/>
      </c>
      <c r="Y272" t="str">
        <f t="shared" si="190"/>
        <v/>
      </c>
      <c r="Z272" t="str">
        <f t="shared" si="191"/>
        <v/>
      </c>
      <c r="AA272" s="4" t="str">
        <f t="shared" si="192"/>
        <v/>
      </c>
      <c r="AB272" s="4" t="str">
        <f t="shared" si="193"/>
        <v/>
      </c>
      <c r="AC272" s="5" t="str">
        <f t="shared" si="194"/>
        <v/>
      </c>
      <c r="AD272" t="str">
        <f t="shared" si="195"/>
        <v/>
      </c>
      <c r="AE272" t="str">
        <f t="shared" si="196"/>
        <v/>
      </c>
      <c r="AF272" s="2" t="str">
        <f t="shared" si="197"/>
        <v/>
      </c>
      <c r="AG272" t="str">
        <f t="shared" si="198"/>
        <v/>
      </c>
      <c r="AH272" t="str">
        <f t="shared" si="199"/>
        <v/>
      </c>
      <c r="AI272" t="str">
        <f t="shared" si="164"/>
        <v/>
      </c>
      <c r="AJ272" s="28" t="str">
        <f t="shared" si="200"/>
        <v/>
      </c>
      <c r="AK272" t="str">
        <f t="shared" si="201"/>
        <v/>
      </c>
      <c r="AL272" t="str">
        <f t="shared" si="202"/>
        <v/>
      </c>
      <c r="AM272" t="str">
        <f t="shared" si="165"/>
        <v/>
      </c>
      <c r="AN272" t="str">
        <f t="shared" si="166"/>
        <v/>
      </c>
      <c r="AO272" t="str">
        <f t="shared" si="167"/>
        <v/>
      </c>
      <c r="AP272" t="str">
        <f>IF(AN272="","",IF(I272=0,IF(AO272=1,VLOOKUP(F272,Tables!A$1:C$18,2,FALSE),VLOOKUP(F272,Tables!A$1:C$18,3,FALSE)),IF(I272=1, IF(AO272=1,VLOOKUP(F272,Tables!H$1:J$95,2,FALSE),VLOOKUP(F272,Tables!H$1:J$95,3,FALSE)),IF(AO272=1,VLOOKUP(F272,Tables!Q$1:S$137,2,FALSE),VLOOKUP(F272,Tables!Q$1:S$137,3,FALSE)))))</f>
        <v/>
      </c>
      <c r="AQ272" t="str">
        <f t="shared" si="203"/>
        <v/>
      </c>
      <c r="AR272" t="str">
        <f t="shared" si="168"/>
        <v/>
      </c>
      <c r="AS272" t="str">
        <f t="shared" si="169"/>
        <v/>
      </c>
      <c r="AT272" t="str">
        <f t="shared" si="210"/>
        <v/>
      </c>
      <c r="AU272" t="str">
        <f t="shared" si="170"/>
        <v/>
      </c>
      <c r="AV272" t="str">
        <f t="shared" si="171"/>
        <v/>
      </c>
      <c r="AW272" t="str">
        <f t="shared" si="204"/>
        <v/>
      </c>
      <c r="AX272" t="str">
        <f t="shared" si="205"/>
        <v/>
      </c>
      <c r="AY272" t="str">
        <f t="shared" si="206"/>
        <v/>
      </c>
      <c r="BA272" t="str">
        <f t="shared" si="172"/>
        <v/>
      </c>
      <c r="BB272" t="str">
        <f t="shared" si="173"/>
        <v/>
      </c>
      <c r="BC272" t="str">
        <f t="shared" si="174"/>
        <v/>
      </c>
      <c r="BD272" t="str">
        <f t="shared" si="209"/>
        <v/>
      </c>
      <c r="BE272" t="str">
        <f t="shared" si="207"/>
        <v/>
      </c>
      <c r="BF272" t="str">
        <f t="shared" si="208"/>
        <v/>
      </c>
    </row>
    <row r="273" spans="1:58" ht="15.75" x14ac:dyDescent="0.3">
      <c r="A273" t="str">
        <f t="shared" si="175"/>
        <v/>
      </c>
      <c r="B273" t="str">
        <f t="shared" si="176"/>
        <v/>
      </c>
      <c r="C273" t="str">
        <f t="shared" si="177"/>
        <v/>
      </c>
      <c r="D273" t="str">
        <f t="shared" si="178"/>
        <v/>
      </c>
      <c r="E273" t="str">
        <f t="shared" si="179"/>
        <v/>
      </c>
      <c r="F273" t="str">
        <f t="shared" si="180"/>
        <v/>
      </c>
      <c r="G273" t="str">
        <f t="shared" si="181"/>
        <v/>
      </c>
      <c r="H273" t="str">
        <f t="shared" si="160"/>
        <v/>
      </c>
      <c r="I273" t="str">
        <f t="shared" si="161"/>
        <v/>
      </c>
      <c r="J273" t="str">
        <f t="shared" si="162"/>
        <v/>
      </c>
      <c r="K273" t="str">
        <f>IF(A273="","",IF(OR(I273=1,I273="S"),IF(VLOOKUP(J273,Tables!E$1:F$50,2,FALSE)=1,IF(MOD(BE273,2)=1,1,2),IF(MOD(BE273,2)=1,2,1)),IF(MOD(BE273,2)=1,1,2)))</f>
        <v/>
      </c>
      <c r="L273" t="str">
        <f t="shared" si="211"/>
        <v/>
      </c>
      <c r="M273" s="1" t="str">
        <f t="shared" si="163"/>
        <v/>
      </c>
      <c r="N273" s="39"/>
      <c r="O273" s="39"/>
      <c r="P273" s="39"/>
      <c r="Q273" s="4" t="str">
        <f t="shared" si="182"/>
        <v/>
      </c>
      <c r="R273" s="4" t="str">
        <f t="shared" si="183"/>
        <v/>
      </c>
      <c r="S273" s="4" t="str">
        <f t="shared" si="184"/>
        <v/>
      </c>
      <c r="T273" s="4" t="str">
        <f t="shared" si="185"/>
        <v/>
      </c>
      <c r="U273" s="4" t="str">
        <f t="shared" si="186"/>
        <v/>
      </c>
      <c r="V273" s="4" t="str">
        <f t="shared" si="187"/>
        <v/>
      </c>
      <c r="W273" t="str">
        <f t="shared" si="188"/>
        <v/>
      </c>
      <c r="X273" t="str">
        <f t="shared" si="189"/>
        <v/>
      </c>
      <c r="Y273" t="str">
        <f t="shared" si="190"/>
        <v/>
      </c>
      <c r="Z273" t="str">
        <f t="shared" si="191"/>
        <v/>
      </c>
      <c r="AA273" s="4" t="str">
        <f t="shared" si="192"/>
        <v/>
      </c>
      <c r="AB273" s="4" t="str">
        <f t="shared" si="193"/>
        <v/>
      </c>
      <c r="AC273" s="5" t="str">
        <f t="shared" si="194"/>
        <v/>
      </c>
      <c r="AD273" t="str">
        <f t="shared" si="195"/>
        <v/>
      </c>
      <c r="AE273" t="str">
        <f t="shared" si="196"/>
        <v/>
      </c>
      <c r="AF273" s="2" t="str">
        <f t="shared" si="197"/>
        <v/>
      </c>
      <c r="AG273" t="str">
        <f t="shared" si="198"/>
        <v/>
      </c>
      <c r="AH273" t="str">
        <f t="shared" si="199"/>
        <v/>
      </c>
      <c r="AI273" t="str">
        <f t="shared" si="164"/>
        <v/>
      </c>
      <c r="AJ273" s="28" t="str">
        <f t="shared" si="200"/>
        <v/>
      </c>
      <c r="AK273" t="str">
        <f t="shared" si="201"/>
        <v/>
      </c>
      <c r="AL273" t="str">
        <f t="shared" si="202"/>
        <v/>
      </c>
      <c r="AM273" t="str">
        <f t="shared" si="165"/>
        <v/>
      </c>
      <c r="AN273" t="str">
        <f t="shared" si="166"/>
        <v/>
      </c>
      <c r="AO273" t="str">
        <f t="shared" si="167"/>
        <v/>
      </c>
      <c r="AP273" t="str">
        <f>IF(AN273="","",IF(I273=0,IF(AO273=1,VLOOKUP(F273,Tables!A$1:C$18,2,FALSE),VLOOKUP(F273,Tables!A$1:C$18,3,FALSE)),IF(I273=1, IF(AO273=1,VLOOKUP(F273,Tables!H$1:J$95,2,FALSE),VLOOKUP(F273,Tables!H$1:J$95,3,FALSE)),IF(AO273=1,VLOOKUP(F273,Tables!Q$1:S$137,2,FALSE),VLOOKUP(F273,Tables!Q$1:S$137,3,FALSE)))))</f>
        <v/>
      </c>
      <c r="AQ273" t="str">
        <f t="shared" si="203"/>
        <v/>
      </c>
      <c r="AR273" t="str">
        <f t="shared" si="168"/>
        <v/>
      </c>
      <c r="AS273" t="str">
        <f t="shared" si="169"/>
        <v/>
      </c>
      <c r="AT273" t="str">
        <f t="shared" si="210"/>
        <v/>
      </c>
      <c r="AU273" t="str">
        <f t="shared" si="170"/>
        <v/>
      </c>
      <c r="AV273" t="str">
        <f t="shared" si="171"/>
        <v/>
      </c>
      <c r="AW273" t="str">
        <f t="shared" si="204"/>
        <v/>
      </c>
      <c r="AX273" t="str">
        <f t="shared" si="205"/>
        <v/>
      </c>
      <c r="AY273" t="str">
        <f t="shared" si="206"/>
        <v/>
      </c>
      <c r="BA273" t="str">
        <f t="shared" si="172"/>
        <v/>
      </c>
      <c r="BB273" t="str">
        <f t="shared" si="173"/>
        <v/>
      </c>
      <c r="BC273" t="str">
        <f t="shared" si="174"/>
        <v/>
      </c>
      <c r="BD273" t="str">
        <f t="shared" si="209"/>
        <v/>
      </c>
      <c r="BE273" t="str">
        <f t="shared" si="207"/>
        <v/>
      </c>
      <c r="BF273" t="str">
        <f t="shared" si="208"/>
        <v/>
      </c>
    </row>
    <row r="274" spans="1:58" ht="15.75" x14ac:dyDescent="0.3">
      <c r="A274" t="str">
        <f t="shared" si="175"/>
        <v/>
      </c>
      <c r="B274" t="str">
        <f t="shared" si="176"/>
        <v/>
      </c>
      <c r="C274" t="str">
        <f t="shared" si="177"/>
        <v/>
      </c>
      <c r="D274" t="str">
        <f t="shared" si="178"/>
        <v/>
      </c>
      <c r="E274" t="str">
        <f t="shared" si="179"/>
        <v/>
      </c>
      <c r="F274" t="str">
        <f t="shared" si="180"/>
        <v/>
      </c>
      <c r="G274" t="str">
        <f t="shared" si="181"/>
        <v/>
      </c>
      <c r="H274" t="str">
        <f t="shared" ref="H274:H337" si="212">IF(A274="","",IF(OR(B$14=1,B$14="S",AND(B$14&lt;&gt;"V",(B274+C274+1)&lt;B$13)),1,0))</f>
        <v/>
      </c>
      <c r="I274" t="str">
        <f t="shared" ref="I274:I337" si="213">IF(A274="","",IF(AND(D274=$I$14,E274=$I$14,H274=1),1,IF(AND(B$14="S",(B274+C274+1)=B$13),"S",0)))</f>
        <v/>
      </c>
      <c r="J274" t="str">
        <f t="shared" ref="J274:J337" si="214">IF(OR(I274=1,I274="S"),IF(F274="0-0",1,J273+1),"")</f>
        <v/>
      </c>
      <c r="K274" t="str">
        <f>IF(A274="","",IF(OR(I274=1,I274="S"),IF(VLOOKUP(J274,Tables!E$1:F$50,2,FALSE)=1,IF(MOD(BE274,2)=1,1,2),IF(MOD(BE274,2)=1,2,1)),IF(MOD(BE274,2)=1,1,2)))</f>
        <v/>
      </c>
      <c r="L274" t="str">
        <f t="shared" si="211"/>
        <v/>
      </c>
      <c r="M274" s="1" t="str">
        <f t="shared" ref="M274:M337" si="215">IF(A274="","",IF(K274=1,I$1,I$2))</f>
        <v/>
      </c>
      <c r="N274" s="39"/>
      <c r="O274" s="39"/>
      <c r="P274" s="39"/>
      <c r="Q274" s="4" t="str">
        <f t="shared" si="182"/>
        <v/>
      </c>
      <c r="R274" s="4" t="str">
        <f t="shared" si="183"/>
        <v/>
      </c>
      <c r="S274" s="4" t="str">
        <f t="shared" si="184"/>
        <v/>
      </c>
      <c r="T274" s="4" t="str">
        <f t="shared" si="185"/>
        <v/>
      </c>
      <c r="U274" s="4" t="str">
        <f t="shared" si="186"/>
        <v/>
      </c>
      <c r="V274" s="4" t="str">
        <f t="shared" si="187"/>
        <v/>
      </c>
      <c r="W274" t="str">
        <f t="shared" si="188"/>
        <v/>
      </c>
      <c r="X274" t="str">
        <f t="shared" si="189"/>
        <v/>
      </c>
      <c r="Y274" t="str">
        <f t="shared" si="190"/>
        <v/>
      </c>
      <c r="Z274" t="str">
        <f t="shared" si="191"/>
        <v/>
      </c>
      <c r="AA274" s="4" t="str">
        <f t="shared" si="192"/>
        <v/>
      </c>
      <c r="AB274" s="4" t="str">
        <f t="shared" si="193"/>
        <v/>
      </c>
      <c r="AC274" s="5" t="str">
        <f t="shared" si="194"/>
        <v/>
      </c>
      <c r="AD274" t="str">
        <f t="shared" si="195"/>
        <v/>
      </c>
      <c r="AE274" t="str">
        <f t="shared" si="196"/>
        <v/>
      </c>
      <c r="AF274" s="2" t="str">
        <f t="shared" si="197"/>
        <v/>
      </c>
      <c r="AG274" t="str">
        <f t="shared" si="198"/>
        <v/>
      </c>
      <c r="AH274" t="str">
        <f t="shared" si="199"/>
        <v/>
      </c>
      <c r="AI274" t="str">
        <f t="shared" ref="AI274:AI337" si="216">IF(N274="","",IF(AND(W274=0,X274=0),TRUE,FALSE))</f>
        <v/>
      </c>
      <c r="AJ274" s="28" t="str">
        <f t="shared" si="200"/>
        <v/>
      </c>
      <c r="AK274" t="str">
        <f t="shared" si="201"/>
        <v/>
      </c>
      <c r="AL274" t="str">
        <f t="shared" si="202"/>
        <v/>
      </c>
      <c r="AM274" t="str">
        <f t="shared" ref="AM274:AM337" si="217">IF(N274="","",LEN(AL274))</f>
        <v/>
      </c>
      <c r="AN274" t="str">
        <f t="shared" ref="AN274:AN337" si="218">IF(OR(N274="P",N274="R"),L274,IF(OR(N274="Q",N274="S"),K274,IF(AND(AC274="",OR(AD274=FALSE,AD274=""),OR(AE274=FALSE,AE274=""),OR(AI274=FALSE,AI274="")),"",IF(OR(AD274=TRUE,AE274=TRUE,AND((MOD(AM274,2)=0),AF274=TRUE),AND((MOD(AM274,2)=1),OR(AG274=TRUE,AH274=TRUE))),K274,L274))))</f>
        <v/>
      </c>
      <c r="AO274" t="str">
        <f t="shared" ref="AO274:AO337" si="219">IF(AN274="","",IF(AN274=K274,1,0))</f>
        <v/>
      </c>
      <c r="AP274" t="str">
        <f>IF(AN274="","",IF(I274=0,IF(AO274=1,VLOOKUP(F274,Tables!A$1:C$18,2,FALSE),VLOOKUP(F274,Tables!A$1:C$18,3,FALSE)),IF(I274=1, IF(AO274=1,VLOOKUP(F274,Tables!H$1:J$95,2,FALSE),VLOOKUP(F274,Tables!H$1:J$95,3,FALSE)),IF(AO274=1,VLOOKUP(F274,Tables!Q$1:S$137,2,FALSE),VLOOKUP(F274,Tables!Q$1:S$137,3,FALSE)))))</f>
        <v/>
      </c>
      <c r="AQ274" t="str">
        <f t="shared" si="203"/>
        <v/>
      </c>
      <c r="AR274" t="str">
        <f t="shared" ref="AR274:AR337" si="220">IF(AN274="","",IF(AQ274=1,D274+1,D274))</f>
        <v/>
      </c>
      <c r="AS274" t="str">
        <f t="shared" ref="AS274:AS337" si="221">IF(AN274="","",IF(AQ274=2,E274+1,E274))</f>
        <v/>
      </c>
      <c r="AT274" t="str">
        <f t="shared" si="210"/>
        <v/>
      </c>
      <c r="AU274" t="str">
        <f t="shared" ref="AU274:AU337" si="222">IF(AN274="","",IF(AT274=1,B274+1,B274))</f>
        <v/>
      </c>
      <c r="AV274" t="str">
        <f t="shared" ref="AV274:AV337" si="223">IF(AN274="","",IF(AT274=2,C274+1,C274))</f>
        <v/>
      </c>
      <c r="AW274" t="str">
        <f t="shared" si="204"/>
        <v/>
      </c>
      <c r="AX274" t="str">
        <f t="shared" si="205"/>
        <v/>
      </c>
      <c r="AY274" t="str">
        <f t="shared" si="206"/>
        <v/>
      </c>
      <c r="BA274" t="str">
        <f t="shared" ref="BA274:BA337" si="224">IF(AA274="","",SUM(B274,C274,1))</f>
        <v/>
      </c>
      <c r="BB274" t="str">
        <f t="shared" ref="BB274:BB337" si="225">IF(AA274="","","SET "&amp;BA274&amp;": "&amp;D274&amp;"-"&amp;E274&amp;", "&amp;F274)</f>
        <v/>
      </c>
      <c r="BC274" t="str">
        <f t="shared" ref="BC274:BC337" si="226">IF(AA274="","",IF(AT274&gt;0,(AU274+AV274),IF(AND(NOT(D275=""),D276=""),AU274+AV274+1,"")))</f>
        <v/>
      </c>
      <c r="BD274" t="str">
        <f t="shared" si="209"/>
        <v/>
      </c>
      <c r="BE274" t="str">
        <f t="shared" si="207"/>
        <v/>
      </c>
      <c r="BF274" t="str">
        <f t="shared" si="208"/>
        <v/>
      </c>
    </row>
    <row r="275" spans="1:58" ht="15.75" x14ac:dyDescent="0.3">
      <c r="A275" t="str">
        <f t="shared" ref="A275:A338" si="227">IF(AN274="","",A274+1)</f>
        <v/>
      </c>
      <c r="B275" t="str">
        <f t="shared" ref="B275:B338" si="228">IF(A275="","",AU274)</f>
        <v/>
      </c>
      <c r="C275" t="str">
        <f t="shared" ref="C275:C338" si="229">IF(A275="","",AV274)</f>
        <v/>
      </c>
      <c r="D275" t="str">
        <f t="shared" ref="D275:D338" si="230">IF(A275="","",IF(AT274=0,AR274,0))</f>
        <v/>
      </c>
      <c r="E275" t="str">
        <f t="shared" ref="E275:E338" si="231">IF(A275="","",IF(AT274=0,AS274,0))</f>
        <v/>
      </c>
      <c r="F275" t="str">
        <f t="shared" ref="F275:F338" si="232">IF(A275="","",IF(AW274=1,AX274,IF(AP274="GM","0-0",AP274)))</f>
        <v/>
      </c>
      <c r="G275" t="str">
        <f t="shared" ref="G275:G338" si="233">IF(BE275="","",BE275&amp;" ("&amp;BF275&amp;")")</f>
        <v/>
      </c>
      <c r="H275" t="str">
        <f t="shared" si="212"/>
        <v/>
      </c>
      <c r="I275" t="str">
        <f t="shared" si="213"/>
        <v/>
      </c>
      <c r="J275" t="str">
        <f t="shared" si="214"/>
        <v/>
      </c>
      <c r="K275" t="str">
        <f>IF(A275="","",IF(OR(I275=1,I275="S"),IF(VLOOKUP(J275,Tables!E$1:F$50,2,FALSE)=1,IF(MOD(BE275,2)=1,1,2),IF(MOD(BE275,2)=1,2,1)),IF(MOD(BE275,2)=1,1,2)))</f>
        <v/>
      </c>
      <c r="L275" t="str">
        <f t="shared" si="211"/>
        <v/>
      </c>
      <c r="M275" s="1" t="str">
        <f t="shared" si="215"/>
        <v/>
      </c>
      <c r="N275" s="39"/>
      <c r="O275" s="39"/>
      <c r="P275" s="39"/>
      <c r="Q275" s="4" t="str">
        <f t="shared" ref="Q275:Q338" si="234">IF(N275="","",SUBSTITUTE(N275, "c", ""))</f>
        <v/>
      </c>
      <c r="R275" s="4" t="str">
        <f t="shared" ref="R275:R338" si="235">SUBSTITUTE(O275, "c", "")</f>
        <v/>
      </c>
      <c r="S275" s="4" t="str">
        <f t="shared" ref="S275:S338" si="236">IF(N275="","",IF(MID(Q275,2,1)="+",1,0))</f>
        <v/>
      </c>
      <c r="T275" s="4" t="str">
        <f t="shared" ref="T275:T338" si="237">IF(O275="","",IF(MID(R275,2,1)="+",1,0))</f>
        <v/>
      </c>
      <c r="U275" s="4" t="str">
        <f t="shared" ref="U275:U338" si="238">IF(N275="","",IF(S275=1,SUBSTITUTE(Q275, "+", "",1),Q275))</f>
        <v/>
      </c>
      <c r="V275" s="4" t="str">
        <f t="shared" ref="V275:V338" si="239">IF(T275=1,SUBSTITUTE(R275, "+", "",1),R275)</f>
        <v/>
      </c>
      <c r="W275" t="str">
        <f t="shared" ref="W275:W338" si="240">IF(N275="","",IF(LEN(N275)=1,0,IF(ISERROR(FIND(MID(U275,2,1),"wdnxge!VPQRS"))=TRUE,1,0)))</f>
        <v/>
      </c>
      <c r="X275" t="str">
        <f t="shared" ref="X275:X338" si="241">IF(O275="","",IF(ISERROR(FIND(MID(V275,2,1),"wdnxge!VPQRS"))=TRUE,1,0))</f>
        <v/>
      </c>
      <c r="Y275" t="str">
        <f t="shared" ref="Y275:Y338" si="242">IF(N275="","",IF(W275=0,0,IF(LEN(U275)&gt;2,1,0)))</f>
        <v/>
      </c>
      <c r="Z275" t="str">
        <f t="shared" ref="Z275:Z338" si="243">IF(N275="","",IF(X275=0,0,IF(LEN(V275)&gt;2,1,0)))</f>
        <v/>
      </c>
      <c r="AA275" s="4" t="str">
        <f t="shared" ref="AA275:AA338" si="244">IF(N275="","",IF(Y275=0,Q275,LEFT(U275,1)))</f>
        <v/>
      </c>
      <c r="AB275" s="4" t="str">
        <f t="shared" ref="AB275:AB338" si="245">IF(N275="","",IF(Z275=0,V275,LEFT(V275,1)))</f>
        <v/>
      </c>
      <c r="AC275" s="5" t="str">
        <f t="shared" ref="AC275:AC338" si="246">IF(N275="","",IF(Y275=1,RIGHT(U275,(LEN(U275)-1)),IF(Z275=1,RIGHT(V275,(LEN(V275)-1)),"")))</f>
        <v/>
      </c>
      <c r="AD275" t="str">
        <f t="shared" ref="AD275:AD338" si="247">IF(AA275="","",OR(IF(ISERR(FIND("*",AA275)),FALSE,TRUE), IF(ISERR(FIND("*",AB275)),FALSE,TRUE)))</f>
        <v/>
      </c>
      <c r="AE275" t="str">
        <f t="shared" ref="AE275:AE338" si="248">IF(AA275="","",OR(IF(ISERR(FIND("#",AA275)),FALSE,TRUE), IF(ISERR(FIND("#",AB275)),FALSE,TRUE)))</f>
        <v/>
      </c>
      <c r="AF275" s="2" t="str">
        <f t="shared" ref="AF275:AF338" si="249">IF(AA275="","",IF(ISERR(FIND("*",AC275)),FALSE,TRUE))</f>
        <v/>
      </c>
      <c r="AG275" t="str">
        <f t="shared" ref="AG275:AG338" si="250">IF(AA275="","",IF(ISERR(FIND("#",AC275)),FALSE,TRUE))</f>
        <v/>
      </c>
      <c r="AH275" t="str">
        <f t="shared" ref="AH275:AH338" si="251">IF(AA275="","",IF(ISERR(FIND("@",AC275)),FALSE,TRUE))</f>
        <v/>
      </c>
      <c r="AI275" t="str">
        <f t="shared" si="216"/>
        <v/>
      </c>
      <c r="AJ275" s="28" t="str">
        <f t="shared" ref="AJ275:AJ338" si="252">SUBSTITUTE(SUBSTITUTE(SUBSTITUTE(SUBSTITUTE(SUBSTITUTE(SUBSTITUTE(SUBSTITUTE(SUBSTITUTE(AC275, "-", ""), "=", ""), "@", ""), "#", ""), "*", ""), ";", ""), "+", ""), "^", "")</f>
        <v/>
      </c>
      <c r="AK275" t="str">
        <f t="shared" ref="AK275:AK338" si="253">SUBSTITUTE(SUBSTITUTE(SUBSTITUTE(SUBSTITUTE(SUBSTITUTE(SUBSTITUTE(AJ275, "d", ""), "w", ""), "x", ""), "e", ""), "n", ""), "!", "")</f>
        <v/>
      </c>
      <c r="AL275" t="str">
        <f t="shared" ref="AL275:AL338" si="254">SUBSTITUTE(SUBSTITUTE(SUBSTITUTE(SUBSTITUTE(SUBSTITUTE(SUBSTITUTE(AK275, "1", ""), "2", ""), "3", ""), "7", ""), "8", ""), "9", "")</f>
        <v/>
      </c>
      <c r="AM275" t="str">
        <f t="shared" si="217"/>
        <v/>
      </c>
      <c r="AN275" t="str">
        <f t="shared" si="218"/>
        <v/>
      </c>
      <c r="AO275" t="str">
        <f t="shared" si="219"/>
        <v/>
      </c>
      <c r="AP275" t="str">
        <f>IF(AN275="","",IF(I275=0,IF(AO275=1,VLOOKUP(F275,Tables!A$1:C$18,2,FALSE),VLOOKUP(F275,Tables!A$1:C$18,3,FALSE)),IF(I275=1, IF(AO275=1,VLOOKUP(F275,Tables!H$1:J$95,2,FALSE),VLOOKUP(F275,Tables!H$1:J$95,3,FALSE)),IF(AO275=1,VLOOKUP(F275,Tables!Q$1:S$137,2,FALSE),VLOOKUP(F275,Tables!Q$1:S$137,3,FALSE)))))</f>
        <v/>
      </c>
      <c r="AQ275" t="str">
        <f t="shared" ref="AQ275:AQ338" si="255">IF(AN275="","",IF(AP275="GM",AN275,0))</f>
        <v/>
      </c>
      <c r="AR275" t="str">
        <f t="shared" si="220"/>
        <v/>
      </c>
      <c r="AS275" t="str">
        <f t="shared" si="221"/>
        <v/>
      </c>
      <c r="AT275" t="str">
        <f t="shared" si="210"/>
        <v/>
      </c>
      <c r="AU275" t="str">
        <f t="shared" si="222"/>
        <v/>
      </c>
      <c r="AV275" t="str">
        <f t="shared" si="223"/>
        <v/>
      </c>
      <c r="AW275" t="str">
        <f t="shared" ref="AW275:AW338" si="256">IF(J275="","",IF(AND(OR(I275=1,I275="S"),MOD(J275,2)=1,NOT(AP275="GM")),1,""))</f>
        <v/>
      </c>
      <c r="AX275" t="str">
        <f t="shared" ref="AX275:AX338" si="257">IF(AW275=1,CONCATENATE(RIGHT(AP275,(LEN(AP275)-FIND("-",AP275))),"-",LEFT(AP275,FIND("-",AP275)-1)),"")</f>
        <v/>
      </c>
      <c r="AY275" t="str">
        <f t="shared" ref="AY275:AY338" si="258">IF(AA275="","",IF(OR(RIGHT(AC275,1)="@",RIGHT(AC275,1)="#"),AM275,IF(AI275=TRUE,0,AM275+1)))</f>
        <v/>
      </c>
      <c r="BA275" t="str">
        <f t="shared" si="224"/>
        <v/>
      </c>
      <c r="BB275" t="str">
        <f t="shared" si="225"/>
        <v/>
      </c>
      <c r="BC275" t="str">
        <f t="shared" si="226"/>
        <v/>
      </c>
      <c r="BD275" t="str">
        <f t="shared" si="209"/>
        <v/>
      </c>
      <c r="BE275" t="str">
        <f t="shared" ref="BE275:BE338" si="259">IF(A275="","",IF(AP274="GM",BE274+1,BE274))</f>
        <v/>
      </c>
      <c r="BF275" t="str">
        <f t="shared" ref="BF275:BF338" si="260">IF(A275="","",IF(AQ274=0,BF274+1,1))</f>
        <v/>
      </c>
    </row>
    <row r="276" spans="1:58" ht="15.75" x14ac:dyDescent="0.3">
      <c r="A276" t="str">
        <f t="shared" si="227"/>
        <v/>
      </c>
      <c r="B276" t="str">
        <f t="shared" si="228"/>
        <v/>
      </c>
      <c r="C276" t="str">
        <f t="shared" si="229"/>
        <v/>
      </c>
      <c r="D276" t="str">
        <f t="shared" si="230"/>
        <v/>
      </c>
      <c r="E276" t="str">
        <f t="shared" si="231"/>
        <v/>
      </c>
      <c r="F276" t="str">
        <f t="shared" si="232"/>
        <v/>
      </c>
      <c r="G276" t="str">
        <f t="shared" si="233"/>
        <v/>
      </c>
      <c r="H276" t="str">
        <f t="shared" si="212"/>
        <v/>
      </c>
      <c r="I276" t="str">
        <f t="shared" si="213"/>
        <v/>
      </c>
      <c r="J276" t="str">
        <f t="shared" si="214"/>
        <v/>
      </c>
      <c r="K276" t="str">
        <f>IF(A276="","",IF(OR(I276=1,I276="S"),IF(VLOOKUP(J276,Tables!E$1:F$50,2,FALSE)=1,IF(MOD(BE276,2)=1,1,2),IF(MOD(BE276,2)=1,2,1)),IF(MOD(BE276,2)=1,1,2)))</f>
        <v/>
      </c>
      <c r="L276" t="str">
        <f t="shared" si="211"/>
        <v/>
      </c>
      <c r="M276" s="1" t="str">
        <f t="shared" si="215"/>
        <v/>
      </c>
      <c r="N276" s="39"/>
      <c r="O276" s="39"/>
      <c r="P276" s="39"/>
      <c r="Q276" s="4" t="str">
        <f t="shared" si="234"/>
        <v/>
      </c>
      <c r="R276" s="4" t="str">
        <f t="shared" si="235"/>
        <v/>
      </c>
      <c r="S276" s="4" t="str">
        <f t="shared" si="236"/>
        <v/>
      </c>
      <c r="T276" s="4" t="str">
        <f t="shared" si="237"/>
        <v/>
      </c>
      <c r="U276" s="4" t="str">
        <f t="shared" si="238"/>
        <v/>
      </c>
      <c r="V276" s="4" t="str">
        <f t="shared" si="239"/>
        <v/>
      </c>
      <c r="W276" t="str">
        <f t="shared" si="240"/>
        <v/>
      </c>
      <c r="X276" t="str">
        <f t="shared" si="241"/>
        <v/>
      </c>
      <c r="Y276" t="str">
        <f t="shared" si="242"/>
        <v/>
      </c>
      <c r="Z276" t="str">
        <f t="shared" si="243"/>
        <v/>
      </c>
      <c r="AA276" s="4" t="str">
        <f t="shared" si="244"/>
        <v/>
      </c>
      <c r="AB276" s="4" t="str">
        <f t="shared" si="245"/>
        <v/>
      </c>
      <c r="AC276" s="5" t="str">
        <f t="shared" si="246"/>
        <v/>
      </c>
      <c r="AD276" t="str">
        <f t="shared" si="247"/>
        <v/>
      </c>
      <c r="AE276" t="str">
        <f t="shared" si="248"/>
        <v/>
      </c>
      <c r="AF276" s="2" t="str">
        <f t="shared" si="249"/>
        <v/>
      </c>
      <c r="AG276" t="str">
        <f t="shared" si="250"/>
        <v/>
      </c>
      <c r="AH276" t="str">
        <f t="shared" si="251"/>
        <v/>
      </c>
      <c r="AI276" t="str">
        <f t="shared" si="216"/>
        <v/>
      </c>
      <c r="AJ276" s="28" t="str">
        <f t="shared" si="252"/>
        <v/>
      </c>
      <c r="AK276" t="str">
        <f t="shared" si="253"/>
        <v/>
      </c>
      <c r="AL276" t="str">
        <f t="shared" si="254"/>
        <v/>
      </c>
      <c r="AM276" t="str">
        <f t="shared" si="217"/>
        <v/>
      </c>
      <c r="AN276" t="str">
        <f t="shared" si="218"/>
        <v/>
      </c>
      <c r="AO276" t="str">
        <f t="shared" si="219"/>
        <v/>
      </c>
      <c r="AP276" t="str">
        <f>IF(AN276="","",IF(I276=0,IF(AO276=1,VLOOKUP(F276,Tables!A$1:C$18,2,FALSE),VLOOKUP(F276,Tables!A$1:C$18,3,FALSE)),IF(I276=1, IF(AO276=1,VLOOKUP(F276,Tables!H$1:J$95,2,FALSE),VLOOKUP(F276,Tables!H$1:J$95,3,FALSE)),IF(AO276=1,VLOOKUP(F276,Tables!Q$1:S$137,2,FALSE),VLOOKUP(F276,Tables!Q$1:S$137,3,FALSE)))))</f>
        <v/>
      </c>
      <c r="AQ276" t="str">
        <f t="shared" si="255"/>
        <v/>
      </c>
      <c r="AR276" t="str">
        <f t="shared" si="220"/>
        <v/>
      </c>
      <c r="AS276" t="str">
        <f t="shared" si="221"/>
        <v/>
      </c>
      <c r="AT276" t="str">
        <f t="shared" si="210"/>
        <v/>
      </c>
      <c r="AU276" t="str">
        <f t="shared" si="222"/>
        <v/>
      </c>
      <c r="AV276" t="str">
        <f t="shared" si="223"/>
        <v/>
      </c>
      <c r="AW276" t="str">
        <f t="shared" si="256"/>
        <v/>
      </c>
      <c r="AX276" t="str">
        <f t="shared" si="257"/>
        <v/>
      </c>
      <c r="AY276" t="str">
        <f t="shared" si="258"/>
        <v/>
      </c>
      <c r="BA276" t="str">
        <f t="shared" si="224"/>
        <v/>
      </c>
      <c r="BB276" t="str">
        <f t="shared" si="225"/>
        <v/>
      </c>
      <c r="BC276" t="str">
        <f t="shared" si="226"/>
        <v/>
      </c>
      <c r="BD276" t="str">
        <f t="shared" si="209"/>
        <v/>
      </c>
      <c r="BE276" t="str">
        <f t="shared" si="259"/>
        <v/>
      </c>
      <c r="BF276" t="str">
        <f t="shared" si="260"/>
        <v/>
      </c>
    </row>
    <row r="277" spans="1:58" ht="15.75" x14ac:dyDescent="0.3">
      <c r="A277" t="str">
        <f t="shared" si="227"/>
        <v/>
      </c>
      <c r="B277" t="str">
        <f t="shared" si="228"/>
        <v/>
      </c>
      <c r="C277" t="str">
        <f t="shared" si="229"/>
        <v/>
      </c>
      <c r="D277" t="str">
        <f t="shared" si="230"/>
        <v/>
      </c>
      <c r="E277" t="str">
        <f t="shared" si="231"/>
        <v/>
      </c>
      <c r="F277" t="str">
        <f t="shared" si="232"/>
        <v/>
      </c>
      <c r="G277" t="str">
        <f t="shared" si="233"/>
        <v/>
      </c>
      <c r="H277" t="str">
        <f t="shared" si="212"/>
        <v/>
      </c>
      <c r="I277" t="str">
        <f t="shared" si="213"/>
        <v/>
      </c>
      <c r="J277" t="str">
        <f t="shared" si="214"/>
        <v/>
      </c>
      <c r="K277" t="str">
        <f>IF(A277="","",IF(OR(I277=1,I277="S"),IF(VLOOKUP(J277,Tables!E$1:F$50,2,FALSE)=1,IF(MOD(BE277,2)=1,1,2),IF(MOD(BE277,2)=1,2,1)),IF(MOD(BE277,2)=1,1,2)))</f>
        <v/>
      </c>
      <c r="L277" t="str">
        <f t="shared" si="211"/>
        <v/>
      </c>
      <c r="M277" s="1" t="str">
        <f t="shared" si="215"/>
        <v/>
      </c>
      <c r="N277" s="39"/>
      <c r="O277" s="39"/>
      <c r="P277" s="39"/>
      <c r="Q277" s="4" t="str">
        <f t="shared" si="234"/>
        <v/>
      </c>
      <c r="R277" s="4" t="str">
        <f t="shared" si="235"/>
        <v/>
      </c>
      <c r="S277" s="4" t="str">
        <f t="shared" si="236"/>
        <v/>
      </c>
      <c r="T277" s="4" t="str">
        <f t="shared" si="237"/>
        <v/>
      </c>
      <c r="U277" s="4" t="str">
        <f t="shared" si="238"/>
        <v/>
      </c>
      <c r="V277" s="4" t="str">
        <f t="shared" si="239"/>
        <v/>
      </c>
      <c r="W277" t="str">
        <f t="shared" si="240"/>
        <v/>
      </c>
      <c r="X277" t="str">
        <f t="shared" si="241"/>
        <v/>
      </c>
      <c r="Y277" t="str">
        <f t="shared" si="242"/>
        <v/>
      </c>
      <c r="Z277" t="str">
        <f t="shared" si="243"/>
        <v/>
      </c>
      <c r="AA277" s="4" t="str">
        <f t="shared" si="244"/>
        <v/>
      </c>
      <c r="AB277" s="4" t="str">
        <f t="shared" si="245"/>
        <v/>
      </c>
      <c r="AC277" s="5" t="str">
        <f t="shared" si="246"/>
        <v/>
      </c>
      <c r="AD277" t="str">
        <f t="shared" si="247"/>
        <v/>
      </c>
      <c r="AE277" t="str">
        <f t="shared" si="248"/>
        <v/>
      </c>
      <c r="AF277" s="2" t="str">
        <f t="shared" si="249"/>
        <v/>
      </c>
      <c r="AG277" t="str">
        <f t="shared" si="250"/>
        <v/>
      </c>
      <c r="AH277" t="str">
        <f t="shared" si="251"/>
        <v/>
      </c>
      <c r="AI277" t="str">
        <f t="shared" si="216"/>
        <v/>
      </c>
      <c r="AJ277" s="28" t="str">
        <f t="shared" si="252"/>
        <v/>
      </c>
      <c r="AK277" t="str">
        <f t="shared" si="253"/>
        <v/>
      </c>
      <c r="AL277" t="str">
        <f t="shared" si="254"/>
        <v/>
      </c>
      <c r="AM277" t="str">
        <f t="shared" si="217"/>
        <v/>
      </c>
      <c r="AN277" t="str">
        <f t="shared" si="218"/>
        <v/>
      </c>
      <c r="AO277" t="str">
        <f t="shared" si="219"/>
        <v/>
      </c>
      <c r="AP277" t="str">
        <f>IF(AN277="","",IF(I277=0,IF(AO277=1,VLOOKUP(F277,Tables!A$1:C$18,2,FALSE),VLOOKUP(F277,Tables!A$1:C$18,3,FALSE)),IF(I277=1, IF(AO277=1,VLOOKUP(F277,Tables!H$1:J$95,2,FALSE),VLOOKUP(F277,Tables!H$1:J$95,3,FALSE)),IF(AO277=1,VLOOKUP(F277,Tables!Q$1:S$137,2,FALSE),VLOOKUP(F277,Tables!Q$1:S$137,3,FALSE)))))</f>
        <v/>
      </c>
      <c r="AQ277" t="str">
        <f t="shared" si="255"/>
        <v/>
      </c>
      <c r="AR277" t="str">
        <f t="shared" si="220"/>
        <v/>
      </c>
      <c r="AS277" t="str">
        <f t="shared" si="221"/>
        <v/>
      </c>
      <c r="AT277" t="str">
        <f t="shared" si="210"/>
        <v/>
      </c>
      <c r="AU277" t="str">
        <f t="shared" si="222"/>
        <v/>
      </c>
      <c r="AV277" t="str">
        <f t="shared" si="223"/>
        <v/>
      </c>
      <c r="AW277" t="str">
        <f t="shared" si="256"/>
        <v/>
      </c>
      <c r="AX277" t="str">
        <f t="shared" si="257"/>
        <v/>
      </c>
      <c r="AY277" t="str">
        <f t="shared" si="258"/>
        <v/>
      </c>
      <c r="BA277" t="str">
        <f t="shared" si="224"/>
        <v/>
      </c>
      <c r="BB277" t="str">
        <f t="shared" si="225"/>
        <v/>
      </c>
      <c r="BC277" t="str">
        <f t="shared" si="226"/>
        <v/>
      </c>
      <c r="BD277" t="str">
        <f t="shared" si="209"/>
        <v/>
      </c>
      <c r="BE277" t="str">
        <f t="shared" si="259"/>
        <v/>
      </c>
      <c r="BF277" t="str">
        <f t="shared" si="260"/>
        <v/>
      </c>
    </row>
    <row r="278" spans="1:58" ht="15.75" x14ac:dyDescent="0.3">
      <c r="A278" t="str">
        <f t="shared" si="227"/>
        <v/>
      </c>
      <c r="B278" t="str">
        <f t="shared" si="228"/>
        <v/>
      </c>
      <c r="C278" t="str">
        <f t="shared" si="229"/>
        <v/>
      </c>
      <c r="D278" t="str">
        <f t="shared" si="230"/>
        <v/>
      </c>
      <c r="E278" t="str">
        <f t="shared" si="231"/>
        <v/>
      </c>
      <c r="F278" t="str">
        <f t="shared" si="232"/>
        <v/>
      </c>
      <c r="G278" t="str">
        <f t="shared" si="233"/>
        <v/>
      </c>
      <c r="H278" t="str">
        <f t="shared" si="212"/>
        <v/>
      </c>
      <c r="I278" t="str">
        <f t="shared" si="213"/>
        <v/>
      </c>
      <c r="J278" t="str">
        <f t="shared" si="214"/>
        <v/>
      </c>
      <c r="K278" t="str">
        <f>IF(A278="","",IF(OR(I278=1,I278="S"),IF(VLOOKUP(J278,Tables!E$1:F$50,2,FALSE)=1,IF(MOD(BE278,2)=1,1,2),IF(MOD(BE278,2)=1,2,1)),IF(MOD(BE278,2)=1,1,2)))</f>
        <v/>
      </c>
      <c r="L278" t="str">
        <f t="shared" si="211"/>
        <v/>
      </c>
      <c r="M278" s="1" t="str">
        <f t="shared" si="215"/>
        <v/>
      </c>
      <c r="N278" s="39"/>
      <c r="O278" s="39"/>
      <c r="P278" s="39"/>
      <c r="Q278" s="4" t="str">
        <f t="shared" si="234"/>
        <v/>
      </c>
      <c r="R278" s="4" t="str">
        <f t="shared" si="235"/>
        <v/>
      </c>
      <c r="S278" s="4" t="str">
        <f t="shared" si="236"/>
        <v/>
      </c>
      <c r="T278" s="4" t="str">
        <f t="shared" si="237"/>
        <v/>
      </c>
      <c r="U278" s="4" t="str">
        <f t="shared" si="238"/>
        <v/>
      </c>
      <c r="V278" s="4" t="str">
        <f t="shared" si="239"/>
        <v/>
      </c>
      <c r="W278" t="str">
        <f t="shared" si="240"/>
        <v/>
      </c>
      <c r="X278" t="str">
        <f t="shared" si="241"/>
        <v/>
      </c>
      <c r="Y278" t="str">
        <f t="shared" si="242"/>
        <v/>
      </c>
      <c r="Z278" t="str">
        <f t="shared" si="243"/>
        <v/>
      </c>
      <c r="AA278" s="4" t="str">
        <f t="shared" si="244"/>
        <v/>
      </c>
      <c r="AB278" s="4" t="str">
        <f t="shared" si="245"/>
        <v/>
      </c>
      <c r="AC278" s="5" t="str">
        <f t="shared" si="246"/>
        <v/>
      </c>
      <c r="AD278" t="str">
        <f t="shared" si="247"/>
        <v/>
      </c>
      <c r="AE278" t="str">
        <f t="shared" si="248"/>
        <v/>
      </c>
      <c r="AF278" s="2" t="str">
        <f t="shared" si="249"/>
        <v/>
      </c>
      <c r="AG278" t="str">
        <f t="shared" si="250"/>
        <v/>
      </c>
      <c r="AH278" t="str">
        <f t="shared" si="251"/>
        <v/>
      </c>
      <c r="AI278" t="str">
        <f t="shared" si="216"/>
        <v/>
      </c>
      <c r="AJ278" s="28" t="str">
        <f t="shared" si="252"/>
        <v/>
      </c>
      <c r="AK278" t="str">
        <f t="shared" si="253"/>
        <v/>
      </c>
      <c r="AL278" t="str">
        <f t="shared" si="254"/>
        <v/>
      </c>
      <c r="AM278" t="str">
        <f t="shared" si="217"/>
        <v/>
      </c>
      <c r="AN278" t="str">
        <f t="shared" si="218"/>
        <v/>
      </c>
      <c r="AO278" t="str">
        <f t="shared" si="219"/>
        <v/>
      </c>
      <c r="AP278" t="str">
        <f>IF(AN278="","",IF(I278=0,IF(AO278=1,VLOOKUP(F278,Tables!A$1:C$18,2,FALSE),VLOOKUP(F278,Tables!A$1:C$18,3,FALSE)),IF(I278=1, IF(AO278=1,VLOOKUP(F278,Tables!H$1:J$95,2,FALSE),VLOOKUP(F278,Tables!H$1:J$95,3,FALSE)),IF(AO278=1,VLOOKUP(F278,Tables!Q$1:S$137,2,FALSE),VLOOKUP(F278,Tables!Q$1:S$137,3,FALSE)))))</f>
        <v/>
      </c>
      <c r="AQ278" t="str">
        <f t="shared" si="255"/>
        <v/>
      </c>
      <c r="AR278" t="str">
        <f t="shared" si="220"/>
        <v/>
      </c>
      <c r="AS278" t="str">
        <f t="shared" si="221"/>
        <v/>
      </c>
      <c r="AT278" t="str">
        <f t="shared" si="210"/>
        <v/>
      </c>
      <c r="AU278" t="str">
        <f t="shared" si="222"/>
        <v/>
      </c>
      <c r="AV278" t="str">
        <f t="shared" si="223"/>
        <v/>
      </c>
      <c r="AW278" t="str">
        <f t="shared" si="256"/>
        <v/>
      </c>
      <c r="AX278" t="str">
        <f t="shared" si="257"/>
        <v/>
      </c>
      <c r="AY278" t="str">
        <f t="shared" si="258"/>
        <v/>
      </c>
      <c r="BA278" t="str">
        <f t="shared" si="224"/>
        <v/>
      </c>
      <c r="BB278" t="str">
        <f t="shared" si="225"/>
        <v/>
      </c>
      <c r="BC278" t="str">
        <f t="shared" si="226"/>
        <v/>
      </c>
      <c r="BD278" t="str">
        <f t="shared" si="209"/>
        <v/>
      </c>
      <c r="BE278" t="str">
        <f t="shared" si="259"/>
        <v/>
      </c>
      <c r="BF278" t="str">
        <f t="shared" si="260"/>
        <v/>
      </c>
    </row>
    <row r="279" spans="1:58" ht="15.75" x14ac:dyDescent="0.3">
      <c r="A279" t="str">
        <f t="shared" si="227"/>
        <v/>
      </c>
      <c r="B279" t="str">
        <f t="shared" si="228"/>
        <v/>
      </c>
      <c r="C279" t="str">
        <f t="shared" si="229"/>
        <v/>
      </c>
      <c r="D279" t="str">
        <f t="shared" si="230"/>
        <v/>
      </c>
      <c r="E279" t="str">
        <f t="shared" si="231"/>
        <v/>
      </c>
      <c r="F279" t="str">
        <f t="shared" si="232"/>
        <v/>
      </c>
      <c r="G279" t="str">
        <f t="shared" si="233"/>
        <v/>
      </c>
      <c r="H279" t="str">
        <f t="shared" si="212"/>
        <v/>
      </c>
      <c r="I279" t="str">
        <f t="shared" si="213"/>
        <v/>
      </c>
      <c r="J279" t="str">
        <f t="shared" si="214"/>
        <v/>
      </c>
      <c r="K279" t="str">
        <f>IF(A279="","",IF(OR(I279=1,I279="S"),IF(VLOOKUP(J279,Tables!E$1:F$50,2,FALSE)=1,IF(MOD(BE279,2)=1,1,2),IF(MOD(BE279,2)=1,2,1)),IF(MOD(BE279,2)=1,1,2)))</f>
        <v/>
      </c>
      <c r="L279" t="str">
        <f t="shared" si="211"/>
        <v/>
      </c>
      <c r="M279" s="1" t="str">
        <f t="shared" si="215"/>
        <v/>
      </c>
      <c r="N279" s="39"/>
      <c r="O279" s="39"/>
      <c r="P279" s="39"/>
      <c r="Q279" s="4" t="str">
        <f t="shared" si="234"/>
        <v/>
      </c>
      <c r="R279" s="4" t="str">
        <f t="shared" si="235"/>
        <v/>
      </c>
      <c r="S279" s="4" t="str">
        <f t="shared" si="236"/>
        <v/>
      </c>
      <c r="T279" s="4" t="str">
        <f t="shared" si="237"/>
        <v/>
      </c>
      <c r="U279" s="4" t="str">
        <f t="shared" si="238"/>
        <v/>
      </c>
      <c r="V279" s="4" t="str">
        <f t="shared" si="239"/>
        <v/>
      </c>
      <c r="W279" t="str">
        <f t="shared" si="240"/>
        <v/>
      </c>
      <c r="X279" t="str">
        <f t="shared" si="241"/>
        <v/>
      </c>
      <c r="Y279" t="str">
        <f t="shared" si="242"/>
        <v/>
      </c>
      <c r="Z279" t="str">
        <f t="shared" si="243"/>
        <v/>
      </c>
      <c r="AA279" s="4" t="str">
        <f t="shared" si="244"/>
        <v/>
      </c>
      <c r="AB279" s="4" t="str">
        <f t="shared" si="245"/>
        <v/>
      </c>
      <c r="AC279" s="5" t="str">
        <f t="shared" si="246"/>
        <v/>
      </c>
      <c r="AD279" t="str">
        <f t="shared" si="247"/>
        <v/>
      </c>
      <c r="AE279" t="str">
        <f t="shared" si="248"/>
        <v/>
      </c>
      <c r="AF279" s="2" t="str">
        <f t="shared" si="249"/>
        <v/>
      </c>
      <c r="AG279" t="str">
        <f t="shared" si="250"/>
        <v/>
      </c>
      <c r="AH279" t="str">
        <f t="shared" si="251"/>
        <v/>
      </c>
      <c r="AI279" t="str">
        <f t="shared" si="216"/>
        <v/>
      </c>
      <c r="AJ279" s="28" t="str">
        <f t="shared" si="252"/>
        <v/>
      </c>
      <c r="AK279" t="str">
        <f t="shared" si="253"/>
        <v/>
      </c>
      <c r="AL279" t="str">
        <f t="shared" si="254"/>
        <v/>
      </c>
      <c r="AM279" t="str">
        <f t="shared" si="217"/>
        <v/>
      </c>
      <c r="AN279" t="str">
        <f t="shared" si="218"/>
        <v/>
      </c>
      <c r="AO279" t="str">
        <f t="shared" si="219"/>
        <v/>
      </c>
      <c r="AP279" t="str">
        <f>IF(AN279="","",IF(I279=0,IF(AO279=1,VLOOKUP(F279,Tables!A$1:C$18,2,FALSE),VLOOKUP(F279,Tables!A$1:C$18,3,FALSE)),IF(I279=1, IF(AO279=1,VLOOKUP(F279,Tables!H$1:J$95,2,FALSE),VLOOKUP(F279,Tables!H$1:J$95,3,FALSE)),IF(AO279=1,VLOOKUP(F279,Tables!Q$1:S$137,2,FALSE),VLOOKUP(F279,Tables!Q$1:S$137,3,FALSE)))))</f>
        <v/>
      </c>
      <c r="AQ279" t="str">
        <f t="shared" si="255"/>
        <v/>
      </c>
      <c r="AR279" t="str">
        <f t="shared" si="220"/>
        <v/>
      </c>
      <c r="AS279" t="str">
        <f t="shared" si="221"/>
        <v/>
      </c>
      <c r="AT279" t="str">
        <f t="shared" si="210"/>
        <v/>
      </c>
      <c r="AU279" t="str">
        <f t="shared" si="222"/>
        <v/>
      </c>
      <c r="AV279" t="str">
        <f t="shared" si="223"/>
        <v/>
      </c>
      <c r="AW279" t="str">
        <f t="shared" si="256"/>
        <v/>
      </c>
      <c r="AX279" t="str">
        <f t="shared" si="257"/>
        <v/>
      </c>
      <c r="AY279" t="str">
        <f t="shared" si="258"/>
        <v/>
      </c>
      <c r="BA279" t="str">
        <f t="shared" si="224"/>
        <v/>
      </c>
      <c r="BB279" t="str">
        <f t="shared" si="225"/>
        <v/>
      </c>
      <c r="BC279" t="str">
        <f t="shared" si="226"/>
        <v/>
      </c>
      <c r="BD279" t="str">
        <f t="shared" si="209"/>
        <v/>
      </c>
      <c r="BE279" t="str">
        <f t="shared" si="259"/>
        <v/>
      </c>
      <c r="BF279" t="str">
        <f t="shared" si="260"/>
        <v/>
      </c>
    </row>
    <row r="280" spans="1:58" ht="15.75" x14ac:dyDescent="0.3">
      <c r="A280" t="str">
        <f t="shared" si="227"/>
        <v/>
      </c>
      <c r="B280" t="str">
        <f t="shared" si="228"/>
        <v/>
      </c>
      <c r="C280" t="str">
        <f t="shared" si="229"/>
        <v/>
      </c>
      <c r="D280" t="str">
        <f t="shared" si="230"/>
        <v/>
      </c>
      <c r="E280" t="str">
        <f t="shared" si="231"/>
        <v/>
      </c>
      <c r="F280" t="str">
        <f t="shared" si="232"/>
        <v/>
      </c>
      <c r="G280" t="str">
        <f t="shared" si="233"/>
        <v/>
      </c>
      <c r="H280" t="str">
        <f t="shared" si="212"/>
        <v/>
      </c>
      <c r="I280" t="str">
        <f t="shared" si="213"/>
        <v/>
      </c>
      <c r="J280" t="str">
        <f t="shared" si="214"/>
        <v/>
      </c>
      <c r="K280" t="str">
        <f>IF(A280="","",IF(OR(I280=1,I280="S"),IF(VLOOKUP(J280,Tables!E$1:F$50,2,FALSE)=1,IF(MOD(BE280,2)=1,1,2),IF(MOD(BE280,2)=1,2,1)),IF(MOD(BE280,2)=1,1,2)))</f>
        <v/>
      </c>
      <c r="L280" t="str">
        <f t="shared" si="211"/>
        <v/>
      </c>
      <c r="M280" s="1" t="str">
        <f t="shared" si="215"/>
        <v/>
      </c>
      <c r="N280" s="39"/>
      <c r="O280" s="39"/>
      <c r="P280" s="39"/>
      <c r="Q280" s="4" t="str">
        <f t="shared" si="234"/>
        <v/>
      </c>
      <c r="R280" s="4" t="str">
        <f t="shared" si="235"/>
        <v/>
      </c>
      <c r="S280" s="4" t="str">
        <f t="shared" si="236"/>
        <v/>
      </c>
      <c r="T280" s="4" t="str">
        <f t="shared" si="237"/>
        <v/>
      </c>
      <c r="U280" s="4" t="str">
        <f t="shared" si="238"/>
        <v/>
      </c>
      <c r="V280" s="4" t="str">
        <f t="shared" si="239"/>
        <v/>
      </c>
      <c r="W280" t="str">
        <f t="shared" si="240"/>
        <v/>
      </c>
      <c r="X280" t="str">
        <f t="shared" si="241"/>
        <v/>
      </c>
      <c r="Y280" t="str">
        <f t="shared" si="242"/>
        <v/>
      </c>
      <c r="Z280" t="str">
        <f t="shared" si="243"/>
        <v/>
      </c>
      <c r="AA280" s="4" t="str">
        <f t="shared" si="244"/>
        <v/>
      </c>
      <c r="AB280" s="4" t="str">
        <f t="shared" si="245"/>
        <v/>
      </c>
      <c r="AC280" s="5" t="str">
        <f t="shared" si="246"/>
        <v/>
      </c>
      <c r="AD280" t="str">
        <f t="shared" si="247"/>
        <v/>
      </c>
      <c r="AE280" t="str">
        <f t="shared" si="248"/>
        <v/>
      </c>
      <c r="AF280" s="2" t="str">
        <f t="shared" si="249"/>
        <v/>
      </c>
      <c r="AG280" t="str">
        <f t="shared" si="250"/>
        <v/>
      </c>
      <c r="AH280" t="str">
        <f t="shared" si="251"/>
        <v/>
      </c>
      <c r="AI280" t="str">
        <f t="shared" si="216"/>
        <v/>
      </c>
      <c r="AJ280" s="28" t="str">
        <f t="shared" si="252"/>
        <v/>
      </c>
      <c r="AK280" t="str">
        <f t="shared" si="253"/>
        <v/>
      </c>
      <c r="AL280" t="str">
        <f t="shared" si="254"/>
        <v/>
      </c>
      <c r="AM280" t="str">
        <f t="shared" si="217"/>
        <v/>
      </c>
      <c r="AN280" t="str">
        <f t="shared" si="218"/>
        <v/>
      </c>
      <c r="AO280" t="str">
        <f t="shared" si="219"/>
        <v/>
      </c>
      <c r="AP280" t="str">
        <f>IF(AN280="","",IF(I280=0,IF(AO280=1,VLOOKUP(F280,Tables!A$1:C$18,2,FALSE),VLOOKUP(F280,Tables!A$1:C$18,3,FALSE)),IF(I280=1, IF(AO280=1,VLOOKUP(F280,Tables!H$1:J$95,2,FALSE),VLOOKUP(F280,Tables!H$1:J$95,3,FALSE)),IF(AO280=1,VLOOKUP(F280,Tables!Q$1:S$137,2,FALSE),VLOOKUP(F280,Tables!Q$1:S$137,3,FALSE)))))</f>
        <v/>
      </c>
      <c r="AQ280" t="str">
        <f t="shared" si="255"/>
        <v/>
      </c>
      <c r="AR280" t="str">
        <f t="shared" si="220"/>
        <v/>
      </c>
      <c r="AS280" t="str">
        <f t="shared" si="221"/>
        <v/>
      </c>
      <c r="AT280" t="str">
        <f t="shared" si="210"/>
        <v/>
      </c>
      <c r="AU280" t="str">
        <f t="shared" si="222"/>
        <v/>
      </c>
      <c r="AV280" t="str">
        <f t="shared" si="223"/>
        <v/>
      </c>
      <c r="AW280" t="str">
        <f t="shared" si="256"/>
        <v/>
      </c>
      <c r="AX280" t="str">
        <f t="shared" si="257"/>
        <v/>
      </c>
      <c r="AY280" t="str">
        <f t="shared" si="258"/>
        <v/>
      </c>
      <c r="BA280" t="str">
        <f t="shared" si="224"/>
        <v/>
      </c>
      <c r="BB280" t="str">
        <f t="shared" si="225"/>
        <v/>
      </c>
      <c r="BC280" t="str">
        <f t="shared" si="226"/>
        <v/>
      </c>
      <c r="BD280" t="str">
        <f t="shared" si="209"/>
        <v/>
      </c>
      <c r="BE280" t="str">
        <f t="shared" si="259"/>
        <v/>
      </c>
      <c r="BF280" t="str">
        <f t="shared" si="260"/>
        <v/>
      </c>
    </row>
    <row r="281" spans="1:58" ht="15.75" x14ac:dyDescent="0.3">
      <c r="A281" t="str">
        <f t="shared" si="227"/>
        <v/>
      </c>
      <c r="B281" t="str">
        <f t="shared" si="228"/>
        <v/>
      </c>
      <c r="C281" t="str">
        <f t="shared" si="229"/>
        <v/>
      </c>
      <c r="D281" t="str">
        <f t="shared" si="230"/>
        <v/>
      </c>
      <c r="E281" t="str">
        <f t="shared" si="231"/>
        <v/>
      </c>
      <c r="F281" t="str">
        <f t="shared" si="232"/>
        <v/>
      </c>
      <c r="G281" t="str">
        <f t="shared" si="233"/>
        <v/>
      </c>
      <c r="H281" t="str">
        <f t="shared" si="212"/>
        <v/>
      </c>
      <c r="I281" t="str">
        <f t="shared" si="213"/>
        <v/>
      </c>
      <c r="J281" t="str">
        <f t="shared" si="214"/>
        <v/>
      </c>
      <c r="K281" t="str">
        <f>IF(A281="","",IF(OR(I281=1,I281="S"),IF(VLOOKUP(J281,Tables!E$1:F$50,2,FALSE)=1,IF(MOD(BE281,2)=1,1,2),IF(MOD(BE281,2)=1,2,1)),IF(MOD(BE281,2)=1,1,2)))</f>
        <v/>
      </c>
      <c r="L281" t="str">
        <f t="shared" si="211"/>
        <v/>
      </c>
      <c r="M281" s="1" t="str">
        <f t="shared" si="215"/>
        <v/>
      </c>
      <c r="N281" s="39"/>
      <c r="O281" s="39"/>
      <c r="P281" s="39"/>
      <c r="Q281" s="4" t="str">
        <f t="shared" si="234"/>
        <v/>
      </c>
      <c r="R281" s="4" t="str">
        <f t="shared" si="235"/>
        <v/>
      </c>
      <c r="S281" s="4" t="str">
        <f t="shared" si="236"/>
        <v/>
      </c>
      <c r="T281" s="4" t="str">
        <f t="shared" si="237"/>
        <v/>
      </c>
      <c r="U281" s="4" t="str">
        <f t="shared" si="238"/>
        <v/>
      </c>
      <c r="V281" s="4" t="str">
        <f t="shared" si="239"/>
        <v/>
      </c>
      <c r="W281" t="str">
        <f t="shared" si="240"/>
        <v/>
      </c>
      <c r="X281" t="str">
        <f t="shared" si="241"/>
        <v/>
      </c>
      <c r="Y281" t="str">
        <f t="shared" si="242"/>
        <v/>
      </c>
      <c r="Z281" t="str">
        <f t="shared" si="243"/>
        <v/>
      </c>
      <c r="AA281" s="4" t="str">
        <f t="shared" si="244"/>
        <v/>
      </c>
      <c r="AB281" s="4" t="str">
        <f t="shared" si="245"/>
        <v/>
      </c>
      <c r="AC281" s="5" t="str">
        <f t="shared" si="246"/>
        <v/>
      </c>
      <c r="AD281" t="str">
        <f t="shared" si="247"/>
        <v/>
      </c>
      <c r="AE281" t="str">
        <f t="shared" si="248"/>
        <v/>
      </c>
      <c r="AF281" s="2" t="str">
        <f t="shared" si="249"/>
        <v/>
      </c>
      <c r="AG281" t="str">
        <f t="shared" si="250"/>
        <v/>
      </c>
      <c r="AH281" t="str">
        <f t="shared" si="251"/>
        <v/>
      </c>
      <c r="AI281" t="str">
        <f t="shared" si="216"/>
        <v/>
      </c>
      <c r="AJ281" s="28" t="str">
        <f t="shared" si="252"/>
        <v/>
      </c>
      <c r="AK281" t="str">
        <f t="shared" si="253"/>
        <v/>
      </c>
      <c r="AL281" t="str">
        <f t="shared" si="254"/>
        <v/>
      </c>
      <c r="AM281" t="str">
        <f t="shared" si="217"/>
        <v/>
      </c>
      <c r="AN281" t="str">
        <f t="shared" si="218"/>
        <v/>
      </c>
      <c r="AO281" t="str">
        <f t="shared" si="219"/>
        <v/>
      </c>
      <c r="AP281" t="str">
        <f>IF(AN281="","",IF(I281=0,IF(AO281=1,VLOOKUP(F281,Tables!A$1:C$18,2,FALSE),VLOOKUP(F281,Tables!A$1:C$18,3,FALSE)),IF(I281=1, IF(AO281=1,VLOOKUP(F281,Tables!H$1:J$95,2,FALSE),VLOOKUP(F281,Tables!H$1:J$95,3,FALSE)),IF(AO281=1,VLOOKUP(F281,Tables!Q$1:S$137,2,FALSE),VLOOKUP(F281,Tables!Q$1:S$137,3,FALSE)))))</f>
        <v/>
      </c>
      <c r="AQ281" t="str">
        <f t="shared" si="255"/>
        <v/>
      </c>
      <c r="AR281" t="str">
        <f t="shared" si="220"/>
        <v/>
      </c>
      <c r="AS281" t="str">
        <f t="shared" si="221"/>
        <v/>
      </c>
      <c r="AT281" t="str">
        <f t="shared" si="210"/>
        <v/>
      </c>
      <c r="AU281" t="str">
        <f t="shared" si="222"/>
        <v/>
      </c>
      <c r="AV281" t="str">
        <f t="shared" si="223"/>
        <v/>
      </c>
      <c r="AW281" t="str">
        <f t="shared" si="256"/>
        <v/>
      </c>
      <c r="AX281" t="str">
        <f t="shared" si="257"/>
        <v/>
      </c>
      <c r="AY281" t="str">
        <f t="shared" si="258"/>
        <v/>
      </c>
      <c r="BA281" t="str">
        <f t="shared" si="224"/>
        <v/>
      </c>
      <c r="BB281" t="str">
        <f t="shared" si="225"/>
        <v/>
      </c>
      <c r="BC281" t="str">
        <f t="shared" si="226"/>
        <v/>
      </c>
      <c r="BD281" t="str">
        <f t="shared" si="209"/>
        <v/>
      </c>
      <c r="BE281" t="str">
        <f t="shared" si="259"/>
        <v/>
      </c>
      <c r="BF281" t="str">
        <f t="shared" si="260"/>
        <v/>
      </c>
    </row>
    <row r="282" spans="1:58" ht="15.75" x14ac:dyDescent="0.3">
      <c r="A282" t="str">
        <f t="shared" si="227"/>
        <v/>
      </c>
      <c r="B282" t="str">
        <f t="shared" si="228"/>
        <v/>
      </c>
      <c r="C282" t="str">
        <f t="shared" si="229"/>
        <v/>
      </c>
      <c r="D282" t="str">
        <f t="shared" si="230"/>
        <v/>
      </c>
      <c r="E282" t="str">
        <f t="shared" si="231"/>
        <v/>
      </c>
      <c r="F282" t="str">
        <f t="shared" si="232"/>
        <v/>
      </c>
      <c r="G282" t="str">
        <f t="shared" si="233"/>
        <v/>
      </c>
      <c r="H282" t="str">
        <f t="shared" si="212"/>
        <v/>
      </c>
      <c r="I282" t="str">
        <f t="shared" si="213"/>
        <v/>
      </c>
      <c r="J282" t="str">
        <f t="shared" si="214"/>
        <v/>
      </c>
      <c r="K282" t="str">
        <f>IF(A282="","",IF(OR(I282=1,I282="S"),IF(VLOOKUP(J282,Tables!E$1:F$50,2,FALSE)=1,IF(MOD(BE282,2)=1,1,2),IF(MOD(BE282,2)=1,2,1)),IF(MOD(BE282,2)=1,1,2)))</f>
        <v/>
      </c>
      <c r="L282" t="str">
        <f t="shared" si="211"/>
        <v/>
      </c>
      <c r="M282" s="1" t="str">
        <f t="shared" si="215"/>
        <v/>
      </c>
      <c r="N282" s="39"/>
      <c r="O282" s="39"/>
      <c r="P282" s="39"/>
      <c r="Q282" s="4" t="str">
        <f t="shared" si="234"/>
        <v/>
      </c>
      <c r="R282" s="4" t="str">
        <f t="shared" si="235"/>
        <v/>
      </c>
      <c r="S282" s="4" t="str">
        <f t="shared" si="236"/>
        <v/>
      </c>
      <c r="T282" s="4" t="str">
        <f t="shared" si="237"/>
        <v/>
      </c>
      <c r="U282" s="4" t="str">
        <f t="shared" si="238"/>
        <v/>
      </c>
      <c r="V282" s="4" t="str">
        <f t="shared" si="239"/>
        <v/>
      </c>
      <c r="W282" t="str">
        <f t="shared" si="240"/>
        <v/>
      </c>
      <c r="X282" t="str">
        <f t="shared" si="241"/>
        <v/>
      </c>
      <c r="Y282" t="str">
        <f t="shared" si="242"/>
        <v/>
      </c>
      <c r="Z282" t="str">
        <f t="shared" si="243"/>
        <v/>
      </c>
      <c r="AA282" s="4" t="str">
        <f t="shared" si="244"/>
        <v/>
      </c>
      <c r="AB282" s="4" t="str">
        <f t="shared" si="245"/>
        <v/>
      </c>
      <c r="AC282" s="5" t="str">
        <f t="shared" si="246"/>
        <v/>
      </c>
      <c r="AD282" t="str">
        <f t="shared" si="247"/>
        <v/>
      </c>
      <c r="AE282" t="str">
        <f t="shared" si="248"/>
        <v/>
      </c>
      <c r="AF282" s="2" t="str">
        <f t="shared" si="249"/>
        <v/>
      </c>
      <c r="AG282" t="str">
        <f t="shared" si="250"/>
        <v/>
      </c>
      <c r="AH282" t="str">
        <f t="shared" si="251"/>
        <v/>
      </c>
      <c r="AI282" t="str">
        <f t="shared" si="216"/>
        <v/>
      </c>
      <c r="AJ282" s="28" t="str">
        <f t="shared" si="252"/>
        <v/>
      </c>
      <c r="AK282" t="str">
        <f t="shared" si="253"/>
        <v/>
      </c>
      <c r="AL282" t="str">
        <f t="shared" si="254"/>
        <v/>
      </c>
      <c r="AM282" t="str">
        <f t="shared" si="217"/>
        <v/>
      </c>
      <c r="AN282" t="str">
        <f t="shared" si="218"/>
        <v/>
      </c>
      <c r="AO282" t="str">
        <f t="shared" si="219"/>
        <v/>
      </c>
      <c r="AP282" t="str">
        <f>IF(AN282="","",IF(I282=0,IF(AO282=1,VLOOKUP(F282,Tables!A$1:C$18,2,FALSE),VLOOKUP(F282,Tables!A$1:C$18,3,FALSE)),IF(I282=1, IF(AO282=1,VLOOKUP(F282,Tables!H$1:J$95,2,FALSE),VLOOKUP(F282,Tables!H$1:J$95,3,FALSE)),IF(AO282=1,VLOOKUP(F282,Tables!Q$1:S$137,2,FALSE),VLOOKUP(F282,Tables!Q$1:S$137,3,FALSE)))))</f>
        <v/>
      </c>
      <c r="AQ282" t="str">
        <f t="shared" si="255"/>
        <v/>
      </c>
      <c r="AR282" t="str">
        <f t="shared" si="220"/>
        <v/>
      </c>
      <c r="AS282" t="str">
        <f t="shared" si="221"/>
        <v/>
      </c>
      <c r="AT282" t="str">
        <f t="shared" si="210"/>
        <v/>
      </c>
      <c r="AU282" t="str">
        <f t="shared" si="222"/>
        <v/>
      </c>
      <c r="AV282" t="str">
        <f t="shared" si="223"/>
        <v/>
      </c>
      <c r="AW282" t="str">
        <f t="shared" si="256"/>
        <v/>
      </c>
      <c r="AX282" t="str">
        <f t="shared" si="257"/>
        <v/>
      </c>
      <c r="AY282" t="str">
        <f t="shared" si="258"/>
        <v/>
      </c>
      <c r="BA282" t="str">
        <f t="shared" si="224"/>
        <v/>
      </c>
      <c r="BB282" t="str">
        <f t="shared" si="225"/>
        <v/>
      </c>
      <c r="BC282" t="str">
        <f t="shared" si="226"/>
        <v/>
      </c>
      <c r="BD282" t="str">
        <f t="shared" si="209"/>
        <v/>
      </c>
      <c r="BE282" t="str">
        <f t="shared" si="259"/>
        <v/>
      </c>
      <c r="BF282" t="str">
        <f t="shared" si="260"/>
        <v/>
      </c>
    </row>
    <row r="283" spans="1:58" ht="15.75" x14ac:dyDescent="0.3">
      <c r="A283" t="str">
        <f t="shared" si="227"/>
        <v/>
      </c>
      <c r="B283" t="str">
        <f t="shared" si="228"/>
        <v/>
      </c>
      <c r="C283" t="str">
        <f t="shared" si="229"/>
        <v/>
      </c>
      <c r="D283" t="str">
        <f t="shared" si="230"/>
        <v/>
      </c>
      <c r="E283" t="str">
        <f t="shared" si="231"/>
        <v/>
      </c>
      <c r="F283" t="str">
        <f t="shared" si="232"/>
        <v/>
      </c>
      <c r="G283" t="str">
        <f t="shared" si="233"/>
        <v/>
      </c>
      <c r="H283" t="str">
        <f t="shared" si="212"/>
        <v/>
      </c>
      <c r="I283" t="str">
        <f t="shared" si="213"/>
        <v/>
      </c>
      <c r="J283" t="str">
        <f t="shared" si="214"/>
        <v/>
      </c>
      <c r="K283" t="str">
        <f>IF(A283="","",IF(OR(I283=1,I283="S"),IF(VLOOKUP(J283,Tables!E$1:F$50,2,FALSE)=1,IF(MOD(BE283,2)=1,1,2),IF(MOD(BE283,2)=1,2,1)),IF(MOD(BE283,2)=1,1,2)))</f>
        <v/>
      </c>
      <c r="L283" t="str">
        <f t="shared" si="211"/>
        <v/>
      </c>
      <c r="M283" s="1" t="str">
        <f t="shared" si="215"/>
        <v/>
      </c>
      <c r="N283" s="39"/>
      <c r="O283" s="39"/>
      <c r="P283" s="39"/>
      <c r="Q283" s="4" t="str">
        <f t="shared" si="234"/>
        <v/>
      </c>
      <c r="R283" s="4" t="str">
        <f t="shared" si="235"/>
        <v/>
      </c>
      <c r="S283" s="4" t="str">
        <f t="shared" si="236"/>
        <v/>
      </c>
      <c r="T283" s="4" t="str">
        <f t="shared" si="237"/>
        <v/>
      </c>
      <c r="U283" s="4" t="str">
        <f t="shared" si="238"/>
        <v/>
      </c>
      <c r="V283" s="4" t="str">
        <f t="shared" si="239"/>
        <v/>
      </c>
      <c r="W283" t="str">
        <f t="shared" si="240"/>
        <v/>
      </c>
      <c r="X283" t="str">
        <f t="shared" si="241"/>
        <v/>
      </c>
      <c r="Y283" t="str">
        <f t="shared" si="242"/>
        <v/>
      </c>
      <c r="Z283" t="str">
        <f t="shared" si="243"/>
        <v/>
      </c>
      <c r="AA283" s="4" t="str">
        <f t="shared" si="244"/>
        <v/>
      </c>
      <c r="AB283" s="4" t="str">
        <f t="shared" si="245"/>
        <v/>
      </c>
      <c r="AC283" s="5" t="str">
        <f t="shared" si="246"/>
        <v/>
      </c>
      <c r="AD283" t="str">
        <f t="shared" si="247"/>
        <v/>
      </c>
      <c r="AE283" t="str">
        <f t="shared" si="248"/>
        <v/>
      </c>
      <c r="AF283" s="2" t="str">
        <f t="shared" si="249"/>
        <v/>
      </c>
      <c r="AG283" t="str">
        <f t="shared" si="250"/>
        <v/>
      </c>
      <c r="AH283" t="str">
        <f t="shared" si="251"/>
        <v/>
      </c>
      <c r="AI283" t="str">
        <f t="shared" si="216"/>
        <v/>
      </c>
      <c r="AJ283" s="28" t="str">
        <f t="shared" si="252"/>
        <v/>
      </c>
      <c r="AK283" t="str">
        <f t="shared" si="253"/>
        <v/>
      </c>
      <c r="AL283" t="str">
        <f t="shared" si="254"/>
        <v/>
      </c>
      <c r="AM283" t="str">
        <f t="shared" si="217"/>
        <v/>
      </c>
      <c r="AN283" t="str">
        <f t="shared" si="218"/>
        <v/>
      </c>
      <c r="AO283" t="str">
        <f t="shared" si="219"/>
        <v/>
      </c>
      <c r="AP283" t="str">
        <f>IF(AN283="","",IF(I283=0,IF(AO283=1,VLOOKUP(F283,Tables!A$1:C$18,2,FALSE),VLOOKUP(F283,Tables!A$1:C$18,3,FALSE)),IF(I283=1, IF(AO283=1,VLOOKUP(F283,Tables!H$1:J$95,2,FALSE),VLOOKUP(F283,Tables!H$1:J$95,3,FALSE)),IF(AO283=1,VLOOKUP(F283,Tables!Q$1:S$137,2,FALSE),VLOOKUP(F283,Tables!Q$1:S$137,3,FALSE)))))</f>
        <v/>
      </c>
      <c r="AQ283" t="str">
        <f t="shared" si="255"/>
        <v/>
      </c>
      <c r="AR283" t="str">
        <f t="shared" si="220"/>
        <v/>
      </c>
      <c r="AS283" t="str">
        <f t="shared" si="221"/>
        <v/>
      </c>
      <c r="AT283" t="str">
        <f t="shared" si="210"/>
        <v/>
      </c>
      <c r="AU283" t="str">
        <f t="shared" si="222"/>
        <v/>
      </c>
      <c r="AV283" t="str">
        <f t="shared" si="223"/>
        <v/>
      </c>
      <c r="AW283" t="str">
        <f t="shared" si="256"/>
        <v/>
      </c>
      <c r="AX283" t="str">
        <f t="shared" si="257"/>
        <v/>
      </c>
      <c r="AY283" t="str">
        <f t="shared" si="258"/>
        <v/>
      </c>
      <c r="BA283" t="str">
        <f t="shared" si="224"/>
        <v/>
      </c>
      <c r="BB283" t="str">
        <f t="shared" si="225"/>
        <v/>
      </c>
      <c r="BC283" t="str">
        <f t="shared" si="226"/>
        <v/>
      </c>
      <c r="BD283" t="str">
        <f t="shared" si="209"/>
        <v/>
      </c>
      <c r="BE283" t="str">
        <f t="shared" si="259"/>
        <v/>
      </c>
      <c r="BF283" t="str">
        <f t="shared" si="260"/>
        <v/>
      </c>
    </row>
    <row r="284" spans="1:58" ht="15.75" x14ac:dyDescent="0.3">
      <c r="A284" t="str">
        <f t="shared" si="227"/>
        <v/>
      </c>
      <c r="B284" t="str">
        <f t="shared" si="228"/>
        <v/>
      </c>
      <c r="C284" t="str">
        <f t="shared" si="229"/>
        <v/>
      </c>
      <c r="D284" t="str">
        <f t="shared" si="230"/>
        <v/>
      </c>
      <c r="E284" t="str">
        <f t="shared" si="231"/>
        <v/>
      </c>
      <c r="F284" t="str">
        <f t="shared" si="232"/>
        <v/>
      </c>
      <c r="G284" t="str">
        <f t="shared" si="233"/>
        <v/>
      </c>
      <c r="H284" t="str">
        <f t="shared" si="212"/>
        <v/>
      </c>
      <c r="I284" t="str">
        <f t="shared" si="213"/>
        <v/>
      </c>
      <c r="J284" t="str">
        <f t="shared" si="214"/>
        <v/>
      </c>
      <c r="K284" t="str">
        <f>IF(A284="","",IF(OR(I284=1,I284="S"),IF(VLOOKUP(J284,Tables!E$1:F$50,2,FALSE)=1,IF(MOD(BE284,2)=1,1,2),IF(MOD(BE284,2)=1,2,1)),IF(MOD(BE284,2)=1,1,2)))</f>
        <v/>
      </c>
      <c r="L284" t="str">
        <f t="shared" si="211"/>
        <v/>
      </c>
      <c r="M284" s="1" t="str">
        <f t="shared" si="215"/>
        <v/>
      </c>
      <c r="N284" s="39"/>
      <c r="O284" s="39"/>
      <c r="P284" s="39"/>
      <c r="Q284" s="4" t="str">
        <f t="shared" si="234"/>
        <v/>
      </c>
      <c r="R284" s="4" t="str">
        <f t="shared" si="235"/>
        <v/>
      </c>
      <c r="S284" s="4" t="str">
        <f t="shared" si="236"/>
        <v/>
      </c>
      <c r="T284" s="4" t="str">
        <f t="shared" si="237"/>
        <v/>
      </c>
      <c r="U284" s="4" t="str">
        <f t="shared" si="238"/>
        <v/>
      </c>
      <c r="V284" s="4" t="str">
        <f t="shared" si="239"/>
        <v/>
      </c>
      <c r="W284" t="str">
        <f t="shared" si="240"/>
        <v/>
      </c>
      <c r="X284" t="str">
        <f t="shared" si="241"/>
        <v/>
      </c>
      <c r="Y284" t="str">
        <f t="shared" si="242"/>
        <v/>
      </c>
      <c r="Z284" t="str">
        <f t="shared" si="243"/>
        <v/>
      </c>
      <c r="AA284" s="4" t="str">
        <f t="shared" si="244"/>
        <v/>
      </c>
      <c r="AB284" s="4" t="str">
        <f t="shared" si="245"/>
        <v/>
      </c>
      <c r="AC284" s="5" t="str">
        <f t="shared" si="246"/>
        <v/>
      </c>
      <c r="AD284" t="str">
        <f t="shared" si="247"/>
        <v/>
      </c>
      <c r="AE284" t="str">
        <f t="shared" si="248"/>
        <v/>
      </c>
      <c r="AF284" s="2" t="str">
        <f t="shared" si="249"/>
        <v/>
      </c>
      <c r="AG284" t="str">
        <f t="shared" si="250"/>
        <v/>
      </c>
      <c r="AH284" t="str">
        <f t="shared" si="251"/>
        <v/>
      </c>
      <c r="AI284" t="str">
        <f t="shared" si="216"/>
        <v/>
      </c>
      <c r="AJ284" s="28" t="str">
        <f t="shared" si="252"/>
        <v/>
      </c>
      <c r="AK284" t="str">
        <f t="shared" si="253"/>
        <v/>
      </c>
      <c r="AL284" t="str">
        <f t="shared" si="254"/>
        <v/>
      </c>
      <c r="AM284" t="str">
        <f t="shared" si="217"/>
        <v/>
      </c>
      <c r="AN284" t="str">
        <f t="shared" si="218"/>
        <v/>
      </c>
      <c r="AO284" t="str">
        <f t="shared" si="219"/>
        <v/>
      </c>
      <c r="AP284" t="str">
        <f>IF(AN284="","",IF(I284=0,IF(AO284=1,VLOOKUP(F284,Tables!A$1:C$18,2,FALSE),VLOOKUP(F284,Tables!A$1:C$18,3,FALSE)),IF(I284=1, IF(AO284=1,VLOOKUP(F284,Tables!H$1:J$95,2,FALSE),VLOOKUP(F284,Tables!H$1:J$95,3,FALSE)),IF(AO284=1,VLOOKUP(F284,Tables!Q$1:S$137,2,FALSE),VLOOKUP(F284,Tables!Q$1:S$137,3,FALSE)))))</f>
        <v/>
      </c>
      <c r="AQ284" t="str">
        <f t="shared" si="255"/>
        <v/>
      </c>
      <c r="AR284" t="str">
        <f t="shared" si="220"/>
        <v/>
      </c>
      <c r="AS284" t="str">
        <f t="shared" si="221"/>
        <v/>
      </c>
      <c r="AT284" t="str">
        <f t="shared" si="210"/>
        <v/>
      </c>
      <c r="AU284" t="str">
        <f t="shared" si="222"/>
        <v/>
      </c>
      <c r="AV284" t="str">
        <f t="shared" si="223"/>
        <v/>
      </c>
      <c r="AW284" t="str">
        <f t="shared" si="256"/>
        <v/>
      </c>
      <c r="AX284" t="str">
        <f t="shared" si="257"/>
        <v/>
      </c>
      <c r="AY284" t="str">
        <f t="shared" si="258"/>
        <v/>
      </c>
      <c r="BA284" t="str">
        <f t="shared" si="224"/>
        <v/>
      </c>
      <c r="BB284" t="str">
        <f t="shared" si="225"/>
        <v/>
      </c>
      <c r="BC284" t="str">
        <f t="shared" si="226"/>
        <v/>
      </c>
      <c r="BD284" t="str">
        <f t="shared" si="209"/>
        <v/>
      </c>
      <c r="BE284" t="str">
        <f t="shared" si="259"/>
        <v/>
      </c>
      <c r="BF284" t="str">
        <f t="shared" si="260"/>
        <v/>
      </c>
    </row>
    <row r="285" spans="1:58" ht="15.75" x14ac:dyDescent="0.3">
      <c r="A285" t="str">
        <f t="shared" si="227"/>
        <v/>
      </c>
      <c r="B285" t="str">
        <f t="shared" si="228"/>
        <v/>
      </c>
      <c r="C285" t="str">
        <f t="shared" si="229"/>
        <v/>
      </c>
      <c r="D285" t="str">
        <f t="shared" si="230"/>
        <v/>
      </c>
      <c r="E285" t="str">
        <f t="shared" si="231"/>
        <v/>
      </c>
      <c r="F285" t="str">
        <f t="shared" si="232"/>
        <v/>
      </c>
      <c r="G285" t="str">
        <f t="shared" si="233"/>
        <v/>
      </c>
      <c r="H285" t="str">
        <f t="shared" si="212"/>
        <v/>
      </c>
      <c r="I285" t="str">
        <f t="shared" si="213"/>
        <v/>
      </c>
      <c r="J285" t="str">
        <f t="shared" si="214"/>
        <v/>
      </c>
      <c r="K285" t="str">
        <f>IF(A285="","",IF(OR(I285=1,I285="S"),IF(VLOOKUP(J285,Tables!E$1:F$50,2,FALSE)=1,IF(MOD(BE285,2)=1,1,2),IF(MOD(BE285,2)=1,2,1)),IF(MOD(BE285,2)=1,1,2)))</f>
        <v/>
      </c>
      <c r="L285" t="str">
        <f t="shared" si="211"/>
        <v/>
      </c>
      <c r="M285" s="1" t="str">
        <f t="shared" si="215"/>
        <v/>
      </c>
      <c r="N285" s="39"/>
      <c r="O285" s="39"/>
      <c r="P285" s="39"/>
      <c r="Q285" s="4" t="str">
        <f t="shared" si="234"/>
        <v/>
      </c>
      <c r="R285" s="4" t="str">
        <f t="shared" si="235"/>
        <v/>
      </c>
      <c r="S285" s="4" t="str">
        <f t="shared" si="236"/>
        <v/>
      </c>
      <c r="T285" s="4" t="str">
        <f t="shared" si="237"/>
        <v/>
      </c>
      <c r="U285" s="4" t="str">
        <f t="shared" si="238"/>
        <v/>
      </c>
      <c r="V285" s="4" t="str">
        <f t="shared" si="239"/>
        <v/>
      </c>
      <c r="W285" t="str">
        <f t="shared" si="240"/>
        <v/>
      </c>
      <c r="X285" t="str">
        <f t="shared" si="241"/>
        <v/>
      </c>
      <c r="Y285" t="str">
        <f t="shared" si="242"/>
        <v/>
      </c>
      <c r="Z285" t="str">
        <f t="shared" si="243"/>
        <v/>
      </c>
      <c r="AA285" s="4" t="str">
        <f t="shared" si="244"/>
        <v/>
      </c>
      <c r="AB285" s="4" t="str">
        <f t="shared" si="245"/>
        <v/>
      </c>
      <c r="AC285" s="5" t="str">
        <f t="shared" si="246"/>
        <v/>
      </c>
      <c r="AD285" t="str">
        <f t="shared" si="247"/>
        <v/>
      </c>
      <c r="AE285" t="str">
        <f t="shared" si="248"/>
        <v/>
      </c>
      <c r="AF285" s="2" t="str">
        <f t="shared" si="249"/>
        <v/>
      </c>
      <c r="AG285" t="str">
        <f t="shared" si="250"/>
        <v/>
      </c>
      <c r="AH285" t="str">
        <f t="shared" si="251"/>
        <v/>
      </c>
      <c r="AI285" t="str">
        <f t="shared" si="216"/>
        <v/>
      </c>
      <c r="AJ285" s="28" t="str">
        <f t="shared" si="252"/>
        <v/>
      </c>
      <c r="AK285" t="str">
        <f t="shared" si="253"/>
        <v/>
      </c>
      <c r="AL285" t="str">
        <f t="shared" si="254"/>
        <v/>
      </c>
      <c r="AM285" t="str">
        <f t="shared" si="217"/>
        <v/>
      </c>
      <c r="AN285" t="str">
        <f t="shared" si="218"/>
        <v/>
      </c>
      <c r="AO285" t="str">
        <f t="shared" si="219"/>
        <v/>
      </c>
      <c r="AP285" t="str">
        <f>IF(AN285="","",IF(I285=0,IF(AO285=1,VLOOKUP(F285,Tables!A$1:C$18,2,FALSE),VLOOKUP(F285,Tables!A$1:C$18,3,FALSE)),IF(I285=1, IF(AO285=1,VLOOKUP(F285,Tables!H$1:J$95,2,FALSE),VLOOKUP(F285,Tables!H$1:J$95,3,FALSE)),IF(AO285=1,VLOOKUP(F285,Tables!Q$1:S$137,2,FALSE),VLOOKUP(F285,Tables!Q$1:S$137,3,FALSE)))))</f>
        <v/>
      </c>
      <c r="AQ285" t="str">
        <f t="shared" si="255"/>
        <v/>
      </c>
      <c r="AR285" t="str">
        <f t="shared" si="220"/>
        <v/>
      </c>
      <c r="AS285" t="str">
        <f t="shared" si="221"/>
        <v/>
      </c>
      <c r="AT285" t="str">
        <f t="shared" si="210"/>
        <v/>
      </c>
      <c r="AU285" t="str">
        <f t="shared" si="222"/>
        <v/>
      </c>
      <c r="AV285" t="str">
        <f t="shared" si="223"/>
        <v/>
      </c>
      <c r="AW285" t="str">
        <f t="shared" si="256"/>
        <v/>
      </c>
      <c r="AX285" t="str">
        <f t="shared" si="257"/>
        <v/>
      </c>
      <c r="AY285" t="str">
        <f t="shared" si="258"/>
        <v/>
      </c>
      <c r="BA285" t="str">
        <f t="shared" si="224"/>
        <v/>
      </c>
      <c r="BB285" t="str">
        <f t="shared" si="225"/>
        <v/>
      </c>
      <c r="BC285" t="str">
        <f t="shared" si="226"/>
        <v/>
      </c>
      <c r="BD285" t="str">
        <f t="shared" si="209"/>
        <v/>
      </c>
      <c r="BE285" t="str">
        <f t="shared" si="259"/>
        <v/>
      </c>
      <c r="BF285" t="str">
        <f t="shared" si="260"/>
        <v/>
      </c>
    </row>
    <row r="286" spans="1:58" ht="15.75" x14ac:dyDescent="0.3">
      <c r="A286" t="str">
        <f t="shared" si="227"/>
        <v/>
      </c>
      <c r="B286" t="str">
        <f t="shared" si="228"/>
        <v/>
      </c>
      <c r="C286" t="str">
        <f t="shared" si="229"/>
        <v/>
      </c>
      <c r="D286" t="str">
        <f t="shared" si="230"/>
        <v/>
      </c>
      <c r="E286" t="str">
        <f t="shared" si="231"/>
        <v/>
      </c>
      <c r="F286" t="str">
        <f t="shared" si="232"/>
        <v/>
      </c>
      <c r="G286" t="str">
        <f t="shared" si="233"/>
        <v/>
      </c>
      <c r="H286" t="str">
        <f t="shared" si="212"/>
        <v/>
      </c>
      <c r="I286" t="str">
        <f t="shared" si="213"/>
        <v/>
      </c>
      <c r="J286" t="str">
        <f t="shared" si="214"/>
        <v/>
      </c>
      <c r="K286" t="str">
        <f>IF(A286="","",IF(OR(I286=1,I286="S"),IF(VLOOKUP(J286,Tables!E$1:F$50,2,FALSE)=1,IF(MOD(BE286,2)=1,1,2),IF(MOD(BE286,2)=1,2,1)),IF(MOD(BE286,2)=1,1,2)))</f>
        <v/>
      </c>
      <c r="L286" t="str">
        <f t="shared" si="211"/>
        <v/>
      </c>
      <c r="M286" s="1" t="str">
        <f t="shared" si="215"/>
        <v/>
      </c>
      <c r="N286" s="39"/>
      <c r="O286" s="39"/>
      <c r="P286" s="39"/>
      <c r="Q286" s="4" t="str">
        <f t="shared" si="234"/>
        <v/>
      </c>
      <c r="R286" s="4" t="str">
        <f t="shared" si="235"/>
        <v/>
      </c>
      <c r="S286" s="4" t="str">
        <f t="shared" si="236"/>
        <v/>
      </c>
      <c r="T286" s="4" t="str">
        <f t="shared" si="237"/>
        <v/>
      </c>
      <c r="U286" s="4" t="str">
        <f t="shared" si="238"/>
        <v/>
      </c>
      <c r="V286" s="4" t="str">
        <f t="shared" si="239"/>
        <v/>
      </c>
      <c r="W286" t="str">
        <f t="shared" si="240"/>
        <v/>
      </c>
      <c r="X286" t="str">
        <f t="shared" si="241"/>
        <v/>
      </c>
      <c r="Y286" t="str">
        <f t="shared" si="242"/>
        <v/>
      </c>
      <c r="Z286" t="str">
        <f t="shared" si="243"/>
        <v/>
      </c>
      <c r="AA286" s="4" t="str">
        <f t="shared" si="244"/>
        <v/>
      </c>
      <c r="AB286" s="4" t="str">
        <f t="shared" si="245"/>
        <v/>
      </c>
      <c r="AC286" s="5" t="str">
        <f t="shared" si="246"/>
        <v/>
      </c>
      <c r="AD286" t="str">
        <f t="shared" si="247"/>
        <v/>
      </c>
      <c r="AE286" t="str">
        <f t="shared" si="248"/>
        <v/>
      </c>
      <c r="AF286" s="2" t="str">
        <f t="shared" si="249"/>
        <v/>
      </c>
      <c r="AG286" t="str">
        <f t="shared" si="250"/>
        <v/>
      </c>
      <c r="AH286" t="str">
        <f t="shared" si="251"/>
        <v/>
      </c>
      <c r="AI286" t="str">
        <f t="shared" si="216"/>
        <v/>
      </c>
      <c r="AJ286" s="28" t="str">
        <f t="shared" si="252"/>
        <v/>
      </c>
      <c r="AK286" t="str">
        <f t="shared" si="253"/>
        <v/>
      </c>
      <c r="AL286" t="str">
        <f t="shared" si="254"/>
        <v/>
      </c>
      <c r="AM286" t="str">
        <f t="shared" si="217"/>
        <v/>
      </c>
      <c r="AN286" t="str">
        <f t="shared" si="218"/>
        <v/>
      </c>
      <c r="AO286" t="str">
        <f t="shared" si="219"/>
        <v/>
      </c>
      <c r="AP286" t="str">
        <f>IF(AN286="","",IF(I286=0,IF(AO286=1,VLOOKUP(F286,Tables!A$1:C$18,2,FALSE),VLOOKUP(F286,Tables!A$1:C$18,3,FALSE)),IF(I286=1, IF(AO286=1,VLOOKUP(F286,Tables!H$1:J$95,2,FALSE),VLOOKUP(F286,Tables!H$1:J$95,3,FALSE)),IF(AO286=1,VLOOKUP(F286,Tables!Q$1:S$137,2,FALSE),VLOOKUP(F286,Tables!Q$1:S$137,3,FALSE)))))</f>
        <v/>
      </c>
      <c r="AQ286" t="str">
        <f t="shared" si="255"/>
        <v/>
      </c>
      <c r="AR286" t="str">
        <f t="shared" si="220"/>
        <v/>
      </c>
      <c r="AS286" t="str">
        <f t="shared" si="221"/>
        <v/>
      </c>
      <c r="AT286" t="str">
        <f t="shared" si="210"/>
        <v/>
      </c>
      <c r="AU286" t="str">
        <f t="shared" si="222"/>
        <v/>
      </c>
      <c r="AV286" t="str">
        <f t="shared" si="223"/>
        <v/>
      </c>
      <c r="AW286" t="str">
        <f t="shared" si="256"/>
        <v/>
      </c>
      <c r="AX286" t="str">
        <f t="shared" si="257"/>
        <v/>
      </c>
      <c r="AY286" t="str">
        <f t="shared" si="258"/>
        <v/>
      </c>
      <c r="BA286" t="str">
        <f t="shared" si="224"/>
        <v/>
      </c>
      <c r="BB286" t="str">
        <f t="shared" si="225"/>
        <v/>
      </c>
      <c r="BC286" t="str">
        <f t="shared" si="226"/>
        <v/>
      </c>
      <c r="BD286" t="str">
        <f t="shared" si="209"/>
        <v/>
      </c>
      <c r="BE286" t="str">
        <f t="shared" si="259"/>
        <v/>
      </c>
      <c r="BF286" t="str">
        <f t="shared" si="260"/>
        <v/>
      </c>
    </row>
    <row r="287" spans="1:58" ht="15.75" x14ac:dyDescent="0.3">
      <c r="A287" t="str">
        <f t="shared" si="227"/>
        <v/>
      </c>
      <c r="B287" t="str">
        <f t="shared" si="228"/>
        <v/>
      </c>
      <c r="C287" t="str">
        <f t="shared" si="229"/>
        <v/>
      </c>
      <c r="D287" t="str">
        <f t="shared" si="230"/>
        <v/>
      </c>
      <c r="E287" t="str">
        <f t="shared" si="231"/>
        <v/>
      </c>
      <c r="F287" t="str">
        <f t="shared" si="232"/>
        <v/>
      </c>
      <c r="G287" t="str">
        <f t="shared" si="233"/>
        <v/>
      </c>
      <c r="H287" t="str">
        <f t="shared" si="212"/>
        <v/>
      </c>
      <c r="I287" t="str">
        <f t="shared" si="213"/>
        <v/>
      </c>
      <c r="J287" t="str">
        <f t="shared" si="214"/>
        <v/>
      </c>
      <c r="K287" t="str">
        <f>IF(A287="","",IF(OR(I287=1,I287="S"),IF(VLOOKUP(J287,Tables!E$1:F$50,2,FALSE)=1,IF(MOD(BE287,2)=1,1,2),IF(MOD(BE287,2)=1,2,1)),IF(MOD(BE287,2)=1,1,2)))</f>
        <v/>
      </c>
      <c r="L287" t="str">
        <f t="shared" si="211"/>
        <v/>
      </c>
      <c r="M287" s="1" t="str">
        <f t="shared" si="215"/>
        <v/>
      </c>
      <c r="N287" s="39"/>
      <c r="O287" s="39"/>
      <c r="P287" s="39"/>
      <c r="Q287" s="4" t="str">
        <f t="shared" si="234"/>
        <v/>
      </c>
      <c r="R287" s="4" t="str">
        <f t="shared" si="235"/>
        <v/>
      </c>
      <c r="S287" s="4" t="str">
        <f t="shared" si="236"/>
        <v/>
      </c>
      <c r="T287" s="4" t="str">
        <f t="shared" si="237"/>
        <v/>
      </c>
      <c r="U287" s="4" t="str">
        <f t="shared" si="238"/>
        <v/>
      </c>
      <c r="V287" s="4" t="str">
        <f t="shared" si="239"/>
        <v/>
      </c>
      <c r="W287" t="str">
        <f t="shared" si="240"/>
        <v/>
      </c>
      <c r="X287" t="str">
        <f t="shared" si="241"/>
        <v/>
      </c>
      <c r="Y287" t="str">
        <f t="shared" si="242"/>
        <v/>
      </c>
      <c r="Z287" t="str">
        <f t="shared" si="243"/>
        <v/>
      </c>
      <c r="AA287" s="4" t="str">
        <f t="shared" si="244"/>
        <v/>
      </c>
      <c r="AB287" s="4" t="str">
        <f t="shared" si="245"/>
        <v/>
      </c>
      <c r="AC287" s="5" t="str">
        <f t="shared" si="246"/>
        <v/>
      </c>
      <c r="AD287" t="str">
        <f t="shared" si="247"/>
        <v/>
      </c>
      <c r="AE287" t="str">
        <f t="shared" si="248"/>
        <v/>
      </c>
      <c r="AF287" s="2" t="str">
        <f t="shared" si="249"/>
        <v/>
      </c>
      <c r="AG287" t="str">
        <f t="shared" si="250"/>
        <v/>
      </c>
      <c r="AH287" t="str">
        <f t="shared" si="251"/>
        <v/>
      </c>
      <c r="AI287" t="str">
        <f t="shared" si="216"/>
        <v/>
      </c>
      <c r="AJ287" s="28" t="str">
        <f t="shared" si="252"/>
        <v/>
      </c>
      <c r="AK287" t="str">
        <f t="shared" si="253"/>
        <v/>
      </c>
      <c r="AL287" t="str">
        <f t="shared" si="254"/>
        <v/>
      </c>
      <c r="AM287" t="str">
        <f t="shared" si="217"/>
        <v/>
      </c>
      <c r="AN287" t="str">
        <f t="shared" si="218"/>
        <v/>
      </c>
      <c r="AO287" t="str">
        <f t="shared" si="219"/>
        <v/>
      </c>
      <c r="AP287" t="str">
        <f>IF(AN287="","",IF(I287=0,IF(AO287=1,VLOOKUP(F287,Tables!A$1:C$18,2,FALSE),VLOOKUP(F287,Tables!A$1:C$18,3,FALSE)),IF(I287=1, IF(AO287=1,VLOOKUP(F287,Tables!H$1:J$95,2,FALSE),VLOOKUP(F287,Tables!H$1:J$95,3,FALSE)),IF(AO287=1,VLOOKUP(F287,Tables!Q$1:S$137,2,FALSE),VLOOKUP(F287,Tables!Q$1:S$137,3,FALSE)))))</f>
        <v/>
      </c>
      <c r="AQ287" t="str">
        <f t="shared" si="255"/>
        <v/>
      </c>
      <c r="AR287" t="str">
        <f t="shared" si="220"/>
        <v/>
      </c>
      <c r="AS287" t="str">
        <f t="shared" si="221"/>
        <v/>
      </c>
      <c r="AT287" t="str">
        <f t="shared" si="210"/>
        <v/>
      </c>
      <c r="AU287" t="str">
        <f t="shared" si="222"/>
        <v/>
      </c>
      <c r="AV287" t="str">
        <f t="shared" si="223"/>
        <v/>
      </c>
      <c r="AW287" t="str">
        <f t="shared" si="256"/>
        <v/>
      </c>
      <c r="AX287" t="str">
        <f t="shared" si="257"/>
        <v/>
      </c>
      <c r="AY287" t="str">
        <f t="shared" si="258"/>
        <v/>
      </c>
      <c r="BA287" t="str">
        <f t="shared" si="224"/>
        <v/>
      </c>
      <c r="BB287" t="str">
        <f t="shared" si="225"/>
        <v/>
      </c>
      <c r="BC287" t="str">
        <f t="shared" si="226"/>
        <v/>
      </c>
      <c r="BD287" t="str">
        <f t="shared" si="209"/>
        <v/>
      </c>
      <c r="BE287" t="str">
        <f t="shared" si="259"/>
        <v/>
      </c>
      <c r="BF287" t="str">
        <f t="shared" si="260"/>
        <v/>
      </c>
    </row>
    <row r="288" spans="1:58" ht="15.75" x14ac:dyDescent="0.3">
      <c r="A288" t="str">
        <f t="shared" si="227"/>
        <v/>
      </c>
      <c r="B288" t="str">
        <f t="shared" si="228"/>
        <v/>
      </c>
      <c r="C288" t="str">
        <f t="shared" si="229"/>
        <v/>
      </c>
      <c r="D288" t="str">
        <f t="shared" si="230"/>
        <v/>
      </c>
      <c r="E288" t="str">
        <f t="shared" si="231"/>
        <v/>
      </c>
      <c r="F288" t="str">
        <f t="shared" si="232"/>
        <v/>
      </c>
      <c r="G288" t="str">
        <f t="shared" si="233"/>
        <v/>
      </c>
      <c r="H288" t="str">
        <f t="shared" si="212"/>
        <v/>
      </c>
      <c r="I288" t="str">
        <f t="shared" si="213"/>
        <v/>
      </c>
      <c r="J288" t="str">
        <f t="shared" si="214"/>
        <v/>
      </c>
      <c r="K288" t="str">
        <f>IF(A288="","",IF(OR(I288=1,I288="S"),IF(VLOOKUP(J288,Tables!E$1:F$50,2,FALSE)=1,IF(MOD(BE288,2)=1,1,2),IF(MOD(BE288,2)=1,2,1)),IF(MOD(BE288,2)=1,1,2)))</f>
        <v/>
      </c>
      <c r="L288" t="str">
        <f t="shared" si="211"/>
        <v/>
      </c>
      <c r="M288" s="1" t="str">
        <f t="shared" si="215"/>
        <v/>
      </c>
      <c r="N288" s="39"/>
      <c r="O288" s="39"/>
      <c r="P288" s="39"/>
      <c r="Q288" s="4" t="str">
        <f t="shared" si="234"/>
        <v/>
      </c>
      <c r="R288" s="4" t="str">
        <f t="shared" si="235"/>
        <v/>
      </c>
      <c r="S288" s="4" t="str">
        <f t="shared" si="236"/>
        <v/>
      </c>
      <c r="T288" s="4" t="str">
        <f t="shared" si="237"/>
        <v/>
      </c>
      <c r="U288" s="4" t="str">
        <f t="shared" si="238"/>
        <v/>
      </c>
      <c r="V288" s="4" t="str">
        <f t="shared" si="239"/>
        <v/>
      </c>
      <c r="W288" t="str">
        <f t="shared" si="240"/>
        <v/>
      </c>
      <c r="X288" t="str">
        <f t="shared" si="241"/>
        <v/>
      </c>
      <c r="Y288" t="str">
        <f t="shared" si="242"/>
        <v/>
      </c>
      <c r="Z288" t="str">
        <f t="shared" si="243"/>
        <v/>
      </c>
      <c r="AA288" s="4" t="str">
        <f t="shared" si="244"/>
        <v/>
      </c>
      <c r="AB288" s="4" t="str">
        <f t="shared" si="245"/>
        <v/>
      </c>
      <c r="AC288" s="5" t="str">
        <f t="shared" si="246"/>
        <v/>
      </c>
      <c r="AD288" t="str">
        <f t="shared" si="247"/>
        <v/>
      </c>
      <c r="AE288" t="str">
        <f t="shared" si="248"/>
        <v/>
      </c>
      <c r="AF288" s="2" t="str">
        <f t="shared" si="249"/>
        <v/>
      </c>
      <c r="AG288" t="str">
        <f t="shared" si="250"/>
        <v/>
      </c>
      <c r="AH288" t="str">
        <f t="shared" si="251"/>
        <v/>
      </c>
      <c r="AI288" t="str">
        <f t="shared" si="216"/>
        <v/>
      </c>
      <c r="AJ288" s="28" t="str">
        <f t="shared" si="252"/>
        <v/>
      </c>
      <c r="AK288" t="str">
        <f t="shared" si="253"/>
        <v/>
      </c>
      <c r="AL288" t="str">
        <f t="shared" si="254"/>
        <v/>
      </c>
      <c r="AM288" t="str">
        <f t="shared" si="217"/>
        <v/>
      </c>
      <c r="AN288" t="str">
        <f t="shared" si="218"/>
        <v/>
      </c>
      <c r="AO288" t="str">
        <f t="shared" si="219"/>
        <v/>
      </c>
      <c r="AP288" t="str">
        <f>IF(AN288="","",IF(I288=0,IF(AO288=1,VLOOKUP(F288,Tables!A$1:C$18,2,FALSE),VLOOKUP(F288,Tables!A$1:C$18,3,FALSE)),IF(I288=1, IF(AO288=1,VLOOKUP(F288,Tables!H$1:J$95,2,FALSE),VLOOKUP(F288,Tables!H$1:J$95,3,FALSE)),IF(AO288=1,VLOOKUP(F288,Tables!Q$1:S$137,2,FALSE),VLOOKUP(F288,Tables!Q$1:S$137,3,FALSE)))))</f>
        <v/>
      </c>
      <c r="AQ288" t="str">
        <f t="shared" si="255"/>
        <v/>
      </c>
      <c r="AR288" t="str">
        <f t="shared" si="220"/>
        <v/>
      </c>
      <c r="AS288" t="str">
        <f t="shared" si="221"/>
        <v/>
      </c>
      <c r="AT288" t="str">
        <f t="shared" si="210"/>
        <v/>
      </c>
      <c r="AU288" t="str">
        <f t="shared" si="222"/>
        <v/>
      </c>
      <c r="AV288" t="str">
        <f t="shared" si="223"/>
        <v/>
      </c>
      <c r="AW288" t="str">
        <f t="shared" si="256"/>
        <v/>
      </c>
      <c r="AX288" t="str">
        <f t="shared" si="257"/>
        <v/>
      </c>
      <c r="AY288" t="str">
        <f t="shared" si="258"/>
        <v/>
      </c>
      <c r="BA288" t="str">
        <f t="shared" si="224"/>
        <v/>
      </c>
      <c r="BB288" t="str">
        <f t="shared" si="225"/>
        <v/>
      </c>
      <c r="BC288" t="str">
        <f t="shared" si="226"/>
        <v/>
      </c>
      <c r="BD288" t="str">
        <f t="shared" si="209"/>
        <v/>
      </c>
      <c r="BE288" t="str">
        <f t="shared" si="259"/>
        <v/>
      </c>
      <c r="BF288" t="str">
        <f t="shared" si="260"/>
        <v/>
      </c>
    </row>
    <row r="289" spans="1:58" ht="15.75" x14ac:dyDescent="0.3">
      <c r="A289" t="str">
        <f t="shared" si="227"/>
        <v/>
      </c>
      <c r="B289" t="str">
        <f t="shared" si="228"/>
        <v/>
      </c>
      <c r="C289" t="str">
        <f t="shared" si="229"/>
        <v/>
      </c>
      <c r="D289" t="str">
        <f t="shared" si="230"/>
        <v/>
      </c>
      <c r="E289" t="str">
        <f t="shared" si="231"/>
        <v/>
      </c>
      <c r="F289" t="str">
        <f t="shared" si="232"/>
        <v/>
      </c>
      <c r="G289" t="str">
        <f t="shared" si="233"/>
        <v/>
      </c>
      <c r="H289" t="str">
        <f t="shared" si="212"/>
        <v/>
      </c>
      <c r="I289" t="str">
        <f t="shared" si="213"/>
        <v/>
      </c>
      <c r="J289" t="str">
        <f t="shared" si="214"/>
        <v/>
      </c>
      <c r="K289" t="str">
        <f>IF(A289="","",IF(OR(I289=1,I289="S"),IF(VLOOKUP(J289,Tables!E$1:F$50,2,FALSE)=1,IF(MOD(BE289,2)=1,1,2),IF(MOD(BE289,2)=1,2,1)),IF(MOD(BE289,2)=1,1,2)))</f>
        <v/>
      </c>
      <c r="L289" t="str">
        <f t="shared" si="211"/>
        <v/>
      </c>
      <c r="M289" s="1" t="str">
        <f t="shared" si="215"/>
        <v/>
      </c>
      <c r="N289" s="39"/>
      <c r="O289" s="39"/>
      <c r="P289" s="39"/>
      <c r="Q289" s="4" t="str">
        <f t="shared" si="234"/>
        <v/>
      </c>
      <c r="R289" s="4" t="str">
        <f t="shared" si="235"/>
        <v/>
      </c>
      <c r="S289" s="4" t="str">
        <f t="shared" si="236"/>
        <v/>
      </c>
      <c r="T289" s="4" t="str">
        <f t="shared" si="237"/>
        <v/>
      </c>
      <c r="U289" s="4" t="str">
        <f t="shared" si="238"/>
        <v/>
      </c>
      <c r="V289" s="4" t="str">
        <f t="shared" si="239"/>
        <v/>
      </c>
      <c r="W289" t="str">
        <f t="shared" si="240"/>
        <v/>
      </c>
      <c r="X289" t="str">
        <f t="shared" si="241"/>
        <v/>
      </c>
      <c r="Y289" t="str">
        <f t="shared" si="242"/>
        <v/>
      </c>
      <c r="Z289" t="str">
        <f t="shared" si="243"/>
        <v/>
      </c>
      <c r="AA289" s="4" t="str">
        <f t="shared" si="244"/>
        <v/>
      </c>
      <c r="AB289" s="4" t="str">
        <f t="shared" si="245"/>
        <v/>
      </c>
      <c r="AC289" s="5" t="str">
        <f t="shared" si="246"/>
        <v/>
      </c>
      <c r="AD289" t="str">
        <f t="shared" si="247"/>
        <v/>
      </c>
      <c r="AE289" t="str">
        <f t="shared" si="248"/>
        <v/>
      </c>
      <c r="AF289" s="2" t="str">
        <f t="shared" si="249"/>
        <v/>
      </c>
      <c r="AG289" t="str">
        <f t="shared" si="250"/>
        <v/>
      </c>
      <c r="AH289" t="str">
        <f t="shared" si="251"/>
        <v/>
      </c>
      <c r="AI289" t="str">
        <f t="shared" si="216"/>
        <v/>
      </c>
      <c r="AJ289" s="28" t="str">
        <f t="shared" si="252"/>
        <v/>
      </c>
      <c r="AK289" t="str">
        <f t="shared" si="253"/>
        <v/>
      </c>
      <c r="AL289" t="str">
        <f t="shared" si="254"/>
        <v/>
      </c>
      <c r="AM289" t="str">
        <f t="shared" si="217"/>
        <v/>
      </c>
      <c r="AN289" t="str">
        <f t="shared" si="218"/>
        <v/>
      </c>
      <c r="AO289" t="str">
        <f t="shared" si="219"/>
        <v/>
      </c>
      <c r="AP289" t="str">
        <f>IF(AN289="","",IF(I289=0,IF(AO289=1,VLOOKUP(F289,Tables!A$1:C$18,2,FALSE),VLOOKUP(F289,Tables!A$1:C$18,3,FALSE)),IF(I289=1, IF(AO289=1,VLOOKUP(F289,Tables!H$1:J$95,2,FALSE),VLOOKUP(F289,Tables!H$1:J$95,3,FALSE)),IF(AO289=1,VLOOKUP(F289,Tables!Q$1:S$137,2,FALSE),VLOOKUP(F289,Tables!Q$1:S$137,3,FALSE)))))</f>
        <v/>
      </c>
      <c r="AQ289" t="str">
        <f t="shared" si="255"/>
        <v/>
      </c>
      <c r="AR289" t="str">
        <f t="shared" si="220"/>
        <v/>
      </c>
      <c r="AS289" t="str">
        <f t="shared" si="221"/>
        <v/>
      </c>
      <c r="AT289" t="str">
        <f t="shared" si="210"/>
        <v/>
      </c>
      <c r="AU289" t="str">
        <f t="shared" si="222"/>
        <v/>
      </c>
      <c r="AV289" t="str">
        <f t="shared" si="223"/>
        <v/>
      </c>
      <c r="AW289" t="str">
        <f t="shared" si="256"/>
        <v/>
      </c>
      <c r="AX289" t="str">
        <f t="shared" si="257"/>
        <v/>
      </c>
      <c r="AY289" t="str">
        <f t="shared" si="258"/>
        <v/>
      </c>
      <c r="BA289" t="str">
        <f t="shared" si="224"/>
        <v/>
      </c>
      <c r="BB289" t="str">
        <f t="shared" si="225"/>
        <v/>
      </c>
      <c r="BC289" t="str">
        <f t="shared" si="226"/>
        <v/>
      </c>
      <c r="BD289" t="str">
        <f t="shared" si="209"/>
        <v/>
      </c>
      <c r="BE289" t="str">
        <f t="shared" si="259"/>
        <v/>
      </c>
      <c r="BF289" t="str">
        <f t="shared" si="260"/>
        <v/>
      </c>
    </row>
    <row r="290" spans="1:58" ht="15.75" x14ac:dyDescent="0.3">
      <c r="A290" t="str">
        <f t="shared" si="227"/>
        <v/>
      </c>
      <c r="B290" t="str">
        <f t="shared" si="228"/>
        <v/>
      </c>
      <c r="C290" t="str">
        <f t="shared" si="229"/>
        <v/>
      </c>
      <c r="D290" t="str">
        <f t="shared" si="230"/>
        <v/>
      </c>
      <c r="E290" t="str">
        <f t="shared" si="231"/>
        <v/>
      </c>
      <c r="F290" t="str">
        <f t="shared" si="232"/>
        <v/>
      </c>
      <c r="G290" t="str">
        <f t="shared" si="233"/>
        <v/>
      </c>
      <c r="H290" t="str">
        <f t="shared" si="212"/>
        <v/>
      </c>
      <c r="I290" t="str">
        <f t="shared" si="213"/>
        <v/>
      </c>
      <c r="J290" t="str">
        <f t="shared" si="214"/>
        <v/>
      </c>
      <c r="K290" t="str">
        <f>IF(A290="","",IF(OR(I290=1,I290="S"),IF(VLOOKUP(J290,Tables!E$1:F$50,2,FALSE)=1,IF(MOD(BE290,2)=1,1,2),IF(MOD(BE290,2)=1,2,1)),IF(MOD(BE290,2)=1,1,2)))</f>
        <v/>
      </c>
      <c r="L290" t="str">
        <f t="shared" si="211"/>
        <v/>
      </c>
      <c r="M290" s="1" t="str">
        <f t="shared" si="215"/>
        <v/>
      </c>
      <c r="N290" s="39"/>
      <c r="O290" s="39"/>
      <c r="P290" s="39"/>
      <c r="Q290" s="4" t="str">
        <f t="shared" si="234"/>
        <v/>
      </c>
      <c r="R290" s="4" t="str">
        <f t="shared" si="235"/>
        <v/>
      </c>
      <c r="S290" s="4" t="str">
        <f t="shared" si="236"/>
        <v/>
      </c>
      <c r="T290" s="4" t="str">
        <f t="shared" si="237"/>
        <v/>
      </c>
      <c r="U290" s="4" t="str">
        <f t="shared" si="238"/>
        <v/>
      </c>
      <c r="V290" s="4" t="str">
        <f t="shared" si="239"/>
        <v/>
      </c>
      <c r="W290" t="str">
        <f t="shared" si="240"/>
        <v/>
      </c>
      <c r="X290" t="str">
        <f t="shared" si="241"/>
        <v/>
      </c>
      <c r="Y290" t="str">
        <f t="shared" si="242"/>
        <v/>
      </c>
      <c r="Z290" t="str">
        <f t="shared" si="243"/>
        <v/>
      </c>
      <c r="AA290" s="4" t="str">
        <f t="shared" si="244"/>
        <v/>
      </c>
      <c r="AB290" s="4" t="str">
        <f t="shared" si="245"/>
        <v/>
      </c>
      <c r="AC290" s="5" t="str">
        <f t="shared" si="246"/>
        <v/>
      </c>
      <c r="AD290" t="str">
        <f t="shared" si="247"/>
        <v/>
      </c>
      <c r="AE290" t="str">
        <f t="shared" si="248"/>
        <v/>
      </c>
      <c r="AF290" s="2" t="str">
        <f t="shared" si="249"/>
        <v/>
      </c>
      <c r="AG290" t="str">
        <f t="shared" si="250"/>
        <v/>
      </c>
      <c r="AH290" t="str">
        <f t="shared" si="251"/>
        <v/>
      </c>
      <c r="AI290" t="str">
        <f t="shared" si="216"/>
        <v/>
      </c>
      <c r="AJ290" s="28" t="str">
        <f t="shared" si="252"/>
        <v/>
      </c>
      <c r="AK290" t="str">
        <f t="shared" si="253"/>
        <v/>
      </c>
      <c r="AL290" t="str">
        <f t="shared" si="254"/>
        <v/>
      </c>
      <c r="AM290" t="str">
        <f t="shared" si="217"/>
        <v/>
      </c>
      <c r="AN290" t="str">
        <f t="shared" si="218"/>
        <v/>
      </c>
      <c r="AO290" t="str">
        <f t="shared" si="219"/>
        <v/>
      </c>
      <c r="AP290" t="str">
        <f>IF(AN290="","",IF(I290=0,IF(AO290=1,VLOOKUP(F290,Tables!A$1:C$18,2,FALSE),VLOOKUP(F290,Tables!A$1:C$18,3,FALSE)),IF(I290=1, IF(AO290=1,VLOOKUP(F290,Tables!H$1:J$95,2,FALSE),VLOOKUP(F290,Tables!H$1:J$95,3,FALSE)),IF(AO290=1,VLOOKUP(F290,Tables!Q$1:S$137,2,FALSE),VLOOKUP(F290,Tables!Q$1:S$137,3,FALSE)))))</f>
        <v/>
      </c>
      <c r="AQ290" t="str">
        <f t="shared" si="255"/>
        <v/>
      </c>
      <c r="AR290" t="str">
        <f t="shared" si="220"/>
        <v/>
      </c>
      <c r="AS290" t="str">
        <f t="shared" si="221"/>
        <v/>
      </c>
      <c r="AT290" t="str">
        <f t="shared" si="210"/>
        <v/>
      </c>
      <c r="AU290" t="str">
        <f t="shared" si="222"/>
        <v/>
      </c>
      <c r="AV290" t="str">
        <f t="shared" si="223"/>
        <v/>
      </c>
      <c r="AW290" t="str">
        <f t="shared" si="256"/>
        <v/>
      </c>
      <c r="AX290" t="str">
        <f t="shared" si="257"/>
        <v/>
      </c>
      <c r="AY290" t="str">
        <f t="shared" si="258"/>
        <v/>
      </c>
      <c r="BA290" t="str">
        <f t="shared" si="224"/>
        <v/>
      </c>
      <c r="BB290" t="str">
        <f t="shared" si="225"/>
        <v/>
      </c>
      <c r="BC290" t="str">
        <f t="shared" si="226"/>
        <v/>
      </c>
      <c r="BD290" t="str">
        <f t="shared" si="209"/>
        <v/>
      </c>
      <c r="BE290" t="str">
        <f t="shared" si="259"/>
        <v/>
      </c>
      <c r="BF290" t="str">
        <f t="shared" si="260"/>
        <v/>
      </c>
    </row>
    <row r="291" spans="1:58" ht="15.75" x14ac:dyDescent="0.3">
      <c r="A291" t="str">
        <f t="shared" si="227"/>
        <v/>
      </c>
      <c r="B291" t="str">
        <f t="shared" si="228"/>
        <v/>
      </c>
      <c r="C291" t="str">
        <f t="shared" si="229"/>
        <v/>
      </c>
      <c r="D291" t="str">
        <f t="shared" si="230"/>
        <v/>
      </c>
      <c r="E291" t="str">
        <f t="shared" si="231"/>
        <v/>
      </c>
      <c r="F291" t="str">
        <f t="shared" si="232"/>
        <v/>
      </c>
      <c r="G291" t="str">
        <f t="shared" si="233"/>
        <v/>
      </c>
      <c r="H291" t="str">
        <f t="shared" si="212"/>
        <v/>
      </c>
      <c r="I291" t="str">
        <f t="shared" si="213"/>
        <v/>
      </c>
      <c r="J291" t="str">
        <f t="shared" si="214"/>
        <v/>
      </c>
      <c r="K291" t="str">
        <f>IF(A291="","",IF(OR(I291=1,I291="S"),IF(VLOOKUP(J291,Tables!E$1:F$50,2,FALSE)=1,IF(MOD(BE291,2)=1,1,2),IF(MOD(BE291,2)=1,2,1)),IF(MOD(BE291,2)=1,1,2)))</f>
        <v/>
      </c>
      <c r="L291" t="str">
        <f t="shared" si="211"/>
        <v/>
      </c>
      <c r="M291" s="1" t="str">
        <f t="shared" si="215"/>
        <v/>
      </c>
      <c r="N291" s="39"/>
      <c r="O291" s="39"/>
      <c r="P291" s="39"/>
      <c r="Q291" s="4" t="str">
        <f t="shared" si="234"/>
        <v/>
      </c>
      <c r="R291" s="4" t="str">
        <f t="shared" si="235"/>
        <v/>
      </c>
      <c r="S291" s="4" t="str">
        <f t="shared" si="236"/>
        <v/>
      </c>
      <c r="T291" s="4" t="str">
        <f t="shared" si="237"/>
        <v/>
      </c>
      <c r="U291" s="4" t="str">
        <f t="shared" si="238"/>
        <v/>
      </c>
      <c r="V291" s="4" t="str">
        <f t="shared" si="239"/>
        <v/>
      </c>
      <c r="W291" t="str">
        <f t="shared" si="240"/>
        <v/>
      </c>
      <c r="X291" t="str">
        <f t="shared" si="241"/>
        <v/>
      </c>
      <c r="Y291" t="str">
        <f t="shared" si="242"/>
        <v/>
      </c>
      <c r="Z291" t="str">
        <f t="shared" si="243"/>
        <v/>
      </c>
      <c r="AA291" s="4" t="str">
        <f t="shared" si="244"/>
        <v/>
      </c>
      <c r="AB291" s="4" t="str">
        <f t="shared" si="245"/>
        <v/>
      </c>
      <c r="AC291" s="5" t="str">
        <f t="shared" si="246"/>
        <v/>
      </c>
      <c r="AD291" t="str">
        <f t="shared" si="247"/>
        <v/>
      </c>
      <c r="AE291" t="str">
        <f t="shared" si="248"/>
        <v/>
      </c>
      <c r="AF291" s="2" t="str">
        <f t="shared" si="249"/>
        <v/>
      </c>
      <c r="AG291" t="str">
        <f t="shared" si="250"/>
        <v/>
      </c>
      <c r="AH291" t="str">
        <f t="shared" si="251"/>
        <v/>
      </c>
      <c r="AI291" t="str">
        <f t="shared" si="216"/>
        <v/>
      </c>
      <c r="AJ291" s="28" t="str">
        <f t="shared" si="252"/>
        <v/>
      </c>
      <c r="AK291" t="str">
        <f t="shared" si="253"/>
        <v/>
      </c>
      <c r="AL291" t="str">
        <f t="shared" si="254"/>
        <v/>
      </c>
      <c r="AM291" t="str">
        <f t="shared" si="217"/>
        <v/>
      </c>
      <c r="AN291" t="str">
        <f t="shared" si="218"/>
        <v/>
      </c>
      <c r="AO291" t="str">
        <f t="shared" si="219"/>
        <v/>
      </c>
      <c r="AP291" t="str">
        <f>IF(AN291="","",IF(I291=0,IF(AO291=1,VLOOKUP(F291,Tables!A$1:C$18,2,FALSE),VLOOKUP(F291,Tables!A$1:C$18,3,FALSE)),IF(I291=1, IF(AO291=1,VLOOKUP(F291,Tables!H$1:J$95,2,FALSE),VLOOKUP(F291,Tables!H$1:J$95,3,FALSE)),IF(AO291=1,VLOOKUP(F291,Tables!Q$1:S$137,2,FALSE),VLOOKUP(F291,Tables!Q$1:S$137,3,FALSE)))))</f>
        <v/>
      </c>
      <c r="AQ291" t="str">
        <f t="shared" si="255"/>
        <v/>
      </c>
      <c r="AR291" t="str">
        <f t="shared" si="220"/>
        <v/>
      </c>
      <c r="AS291" t="str">
        <f t="shared" si="221"/>
        <v/>
      </c>
      <c r="AT291" t="str">
        <f t="shared" si="210"/>
        <v/>
      </c>
      <c r="AU291" t="str">
        <f t="shared" si="222"/>
        <v/>
      </c>
      <c r="AV291" t="str">
        <f t="shared" si="223"/>
        <v/>
      </c>
      <c r="AW291" t="str">
        <f t="shared" si="256"/>
        <v/>
      </c>
      <c r="AX291" t="str">
        <f t="shared" si="257"/>
        <v/>
      </c>
      <c r="AY291" t="str">
        <f t="shared" si="258"/>
        <v/>
      </c>
      <c r="BA291" t="str">
        <f t="shared" si="224"/>
        <v/>
      </c>
      <c r="BB291" t="str">
        <f t="shared" si="225"/>
        <v/>
      </c>
      <c r="BC291" t="str">
        <f t="shared" si="226"/>
        <v/>
      </c>
      <c r="BD291" t="str">
        <f t="shared" si="209"/>
        <v/>
      </c>
      <c r="BE291" t="str">
        <f t="shared" si="259"/>
        <v/>
      </c>
      <c r="BF291" t="str">
        <f t="shared" si="260"/>
        <v/>
      </c>
    </row>
    <row r="292" spans="1:58" ht="15.75" x14ac:dyDescent="0.3">
      <c r="A292" t="str">
        <f t="shared" si="227"/>
        <v/>
      </c>
      <c r="B292" t="str">
        <f t="shared" si="228"/>
        <v/>
      </c>
      <c r="C292" t="str">
        <f t="shared" si="229"/>
        <v/>
      </c>
      <c r="D292" t="str">
        <f t="shared" si="230"/>
        <v/>
      </c>
      <c r="E292" t="str">
        <f t="shared" si="231"/>
        <v/>
      </c>
      <c r="F292" t="str">
        <f t="shared" si="232"/>
        <v/>
      </c>
      <c r="G292" t="str">
        <f t="shared" si="233"/>
        <v/>
      </c>
      <c r="H292" t="str">
        <f t="shared" si="212"/>
        <v/>
      </c>
      <c r="I292" t="str">
        <f t="shared" si="213"/>
        <v/>
      </c>
      <c r="J292" t="str">
        <f t="shared" si="214"/>
        <v/>
      </c>
      <c r="K292" t="str">
        <f>IF(A292="","",IF(OR(I292=1,I292="S"),IF(VLOOKUP(J292,Tables!E$1:F$50,2,FALSE)=1,IF(MOD(BE292,2)=1,1,2),IF(MOD(BE292,2)=1,2,1)),IF(MOD(BE292,2)=1,1,2)))</f>
        <v/>
      </c>
      <c r="L292" t="str">
        <f t="shared" si="211"/>
        <v/>
      </c>
      <c r="M292" s="1" t="str">
        <f t="shared" si="215"/>
        <v/>
      </c>
      <c r="N292" s="39"/>
      <c r="O292" s="39"/>
      <c r="P292" s="39"/>
      <c r="Q292" s="4" t="str">
        <f t="shared" si="234"/>
        <v/>
      </c>
      <c r="R292" s="4" t="str">
        <f t="shared" si="235"/>
        <v/>
      </c>
      <c r="S292" s="4" t="str">
        <f t="shared" si="236"/>
        <v/>
      </c>
      <c r="T292" s="4" t="str">
        <f t="shared" si="237"/>
        <v/>
      </c>
      <c r="U292" s="4" t="str">
        <f t="shared" si="238"/>
        <v/>
      </c>
      <c r="V292" s="4" t="str">
        <f t="shared" si="239"/>
        <v/>
      </c>
      <c r="W292" t="str">
        <f t="shared" si="240"/>
        <v/>
      </c>
      <c r="X292" t="str">
        <f t="shared" si="241"/>
        <v/>
      </c>
      <c r="Y292" t="str">
        <f t="shared" si="242"/>
        <v/>
      </c>
      <c r="Z292" t="str">
        <f t="shared" si="243"/>
        <v/>
      </c>
      <c r="AA292" s="4" t="str">
        <f t="shared" si="244"/>
        <v/>
      </c>
      <c r="AB292" s="4" t="str">
        <f t="shared" si="245"/>
        <v/>
      </c>
      <c r="AC292" s="5" t="str">
        <f t="shared" si="246"/>
        <v/>
      </c>
      <c r="AD292" t="str">
        <f t="shared" si="247"/>
        <v/>
      </c>
      <c r="AE292" t="str">
        <f t="shared" si="248"/>
        <v/>
      </c>
      <c r="AF292" s="2" t="str">
        <f t="shared" si="249"/>
        <v/>
      </c>
      <c r="AG292" t="str">
        <f t="shared" si="250"/>
        <v/>
      </c>
      <c r="AH292" t="str">
        <f t="shared" si="251"/>
        <v/>
      </c>
      <c r="AI292" t="str">
        <f t="shared" si="216"/>
        <v/>
      </c>
      <c r="AJ292" s="28" t="str">
        <f t="shared" si="252"/>
        <v/>
      </c>
      <c r="AK292" t="str">
        <f t="shared" si="253"/>
        <v/>
      </c>
      <c r="AL292" t="str">
        <f t="shared" si="254"/>
        <v/>
      </c>
      <c r="AM292" t="str">
        <f t="shared" si="217"/>
        <v/>
      </c>
      <c r="AN292" t="str">
        <f t="shared" si="218"/>
        <v/>
      </c>
      <c r="AO292" t="str">
        <f t="shared" si="219"/>
        <v/>
      </c>
      <c r="AP292" t="str">
        <f>IF(AN292="","",IF(I292=0,IF(AO292=1,VLOOKUP(F292,Tables!A$1:C$18,2,FALSE),VLOOKUP(F292,Tables!A$1:C$18,3,FALSE)),IF(I292=1, IF(AO292=1,VLOOKUP(F292,Tables!H$1:J$95,2,FALSE),VLOOKUP(F292,Tables!H$1:J$95,3,FALSE)),IF(AO292=1,VLOOKUP(F292,Tables!Q$1:S$137,2,FALSE),VLOOKUP(F292,Tables!Q$1:S$137,3,FALSE)))))</f>
        <v/>
      </c>
      <c r="AQ292" t="str">
        <f t="shared" si="255"/>
        <v/>
      </c>
      <c r="AR292" t="str">
        <f t="shared" si="220"/>
        <v/>
      </c>
      <c r="AS292" t="str">
        <f t="shared" si="221"/>
        <v/>
      </c>
      <c r="AT292" t="str">
        <f t="shared" si="210"/>
        <v/>
      </c>
      <c r="AU292" t="str">
        <f t="shared" si="222"/>
        <v/>
      </c>
      <c r="AV292" t="str">
        <f t="shared" si="223"/>
        <v/>
      </c>
      <c r="AW292" t="str">
        <f t="shared" si="256"/>
        <v/>
      </c>
      <c r="AX292" t="str">
        <f t="shared" si="257"/>
        <v/>
      </c>
      <c r="AY292" t="str">
        <f t="shared" si="258"/>
        <v/>
      </c>
      <c r="BA292" t="str">
        <f t="shared" si="224"/>
        <v/>
      </c>
      <c r="BB292" t="str">
        <f t="shared" si="225"/>
        <v/>
      </c>
      <c r="BC292" t="str">
        <f t="shared" si="226"/>
        <v/>
      </c>
      <c r="BD292" t="str">
        <f t="shared" si="209"/>
        <v/>
      </c>
      <c r="BE292" t="str">
        <f t="shared" si="259"/>
        <v/>
      </c>
      <c r="BF292" t="str">
        <f t="shared" si="260"/>
        <v/>
      </c>
    </row>
    <row r="293" spans="1:58" ht="15.75" x14ac:dyDescent="0.3">
      <c r="A293" t="str">
        <f t="shared" si="227"/>
        <v/>
      </c>
      <c r="B293" t="str">
        <f t="shared" si="228"/>
        <v/>
      </c>
      <c r="C293" t="str">
        <f t="shared" si="229"/>
        <v/>
      </c>
      <c r="D293" t="str">
        <f t="shared" si="230"/>
        <v/>
      </c>
      <c r="E293" t="str">
        <f t="shared" si="231"/>
        <v/>
      </c>
      <c r="F293" t="str">
        <f t="shared" si="232"/>
        <v/>
      </c>
      <c r="G293" t="str">
        <f t="shared" si="233"/>
        <v/>
      </c>
      <c r="H293" t="str">
        <f t="shared" si="212"/>
        <v/>
      </c>
      <c r="I293" t="str">
        <f t="shared" si="213"/>
        <v/>
      </c>
      <c r="J293" t="str">
        <f t="shared" si="214"/>
        <v/>
      </c>
      <c r="K293" t="str">
        <f>IF(A293="","",IF(OR(I293=1,I293="S"),IF(VLOOKUP(J293,Tables!E$1:F$50,2,FALSE)=1,IF(MOD(BE293,2)=1,1,2),IF(MOD(BE293,2)=1,2,1)),IF(MOD(BE293,2)=1,1,2)))</f>
        <v/>
      </c>
      <c r="L293" t="str">
        <f t="shared" si="211"/>
        <v/>
      </c>
      <c r="M293" s="1" t="str">
        <f t="shared" si="215"/>
        <v/>
      </c>
      <c r="N293" s="39"/>
      <c r="O293" s="39"/>
      <c r="P293" s="39"/>
      <c r="Q293" s="4" t="str">
        <f t="shared" si="234"/>
        <v/>
      </c>
      <c r="R293" s="4" t="str">
        <f t="shared" si="235"/>
        <v/>
      </c>
      <c r="S293" s="4" t="str">
        <f t="shared" si="236"/>
        <v/>
      </c>
      <c r="T293" s="4" t="str">
        <f t="shared" si="237"/>
        <v/>
      </c>
      <c r="U293" s="4" t="str">
        <f t="shared" si="238"/>
        <v/>
      </c>
      <c r="V293" s="4" t="str">
        <f t="shared" si="239"/>
        <v/>
      </c>
      <c r="W293" t="str">
        <f t="shared" si="240"/>
        <v/>
      </c>
      <c r="X293" t="str">
        <f t="shared" si="241"/>
        <v/>
      </c>
      <c r="Y293" t="str">
        <f t="shared" si="242"/>
        <v/>
      </c>
      <c r="Z293" t="str">
        <f t="shared" si="243"/>
        <v/>
      </c>
      <c r="AA293" s="4" t="str">
        <f t="shared" si="244"/>
        <v/>
      </c>
      <c r="AB293" s="4" t="str">
        <f t="shared" si="245"/>
        <v/>
      </c>
      <c r="AC293" s="5" t="str">
        <f t="shared" si="246"/>
        <v/>
      </c>
      <c r="AD293" t="str">
        <f t="shared" si="247"/>
        <v/>
      </c>
      <c r="AE293" t="str">
        <f t="shared" si="248"/>
        <v/>
      </c>
      <c r="AF293" s="2" t="str">
        <f t="shared" si="249"/>
        <v/>
      </c>
      <c r="AG293" t="str">
        <f t="shared" si="250"/>
        <v/>
      </c>
      <c r="AH293" t="str">
        <f t="shared" si="251"/>
        <v/>
      </c>
      <c r="AI293" t="str">
        <f t="shared" si="216"/>
        <v/>
      </c>
      <c r="AJ293" s="28" t="str">
        <f t="shared" si="252"/>
        <v/>
      </c>
      <c r="AK293" t="str">
        <f t="shared" si="253"/>
        <v/>
      </c>
      <c r="AL293" t="str">
        <f t="shared" si="254"/>
        <v/>
      </c>
      <c r="AM293" t="str">
        <f t="shared" si="217"/>
        <v/>
      </c>
      <c r="AN293" t="str">
        <f t="shared" si="218"/>
        <v/>
      </c>
      <c r="AO293" t="str">
        <f t="shared" si="219"/>
        <v/>
      </c>
      <c r="AP293" t="str">
        <f>IF(AN293="","",IF(I293=0,IF(AO293=1,VLOOKUP(F293,Tables!A$1:C$18,2,FALSE),VLOOKUP(F293,Tables!A$1:C$18,3,FALSE)),IF(I293=1, IF(AO293=1,VLOOKUP(F293,Tables!H$1:J$95,2,FALSE),VLOOKUP(F293,Tables!H$1:J$95,3,FALSE)),IF(AO293=1,VLOOKUP(F293,Tables!Q$1:S$137,2,FALSE),VLOOKUP(F293,Tables!Q$1:S$137,3,FALSE)))))</f>
        <v/>
      </c>
      <c r="AQ293" t="str">
        <f t="shared" si="255"/>
        <v/>
      </c>
      <c r="AR293" t="str">
        <f t="shared" si="220"/>
        <v/>
      </c>
      <c r="AS293" t="str">
        <f t="shared" si="221"/>
        <v/>
      </c>
      <c r="AT293" t="str">
        <f t="shared" si="210"/>
        <v/>
      </c>
      <c r="AU293" t="str">
        <f t="shared" si="222"/>
        <v/>
      </c>
      <c r="AV293" t="str">
        <f t="shared" si="223"/>
        <v/>
      </c>
      <c r="AW293" t="str">
        <f t="shared" si="256"/>
        <v/>
      </c>
      <c r="AX293" t="str">
        <f t="shared" si="257"/>
        <v/>
      </c>
      <c r="AY293" t="str">
        <f t="shared" si="258"/>
        <v/>
      </c>
      <c r="BA293" t="str">
        <f t="shared" si="224"/>
        <v/>
      </c>
      <c r="BB293" t="str">
        <f t="shared" si="225"/>
        <v/>
      </c>
      <c r="BC293" t="str">
        <f t="shared" si="226"/>
        <v/>
      </c>
      <c r="BD293" t="str">
        <f t="shared" si="209"/>
        <v/>
      </c>
      <c r="BE293" t="str">
        <f t="shared" si="259"/>
        <v/>
      </c>
      <c r="BF293" t="str">
        <f t="shared" si="260"/>
        <v/>
      </c>
    </row>
    <row r="294" spans="1:58" ht="15.75" x14ac:dyDescent="0.3">
      <c r="A294" t="str">
        <f t="shared" si="227"/>
        <v/>
      </c>
      <c r="B294" t="str">
        <f t="shared" si="228"/>
        <v/>
      </c>
      <c r="C294" t="str">
        <f t="shared" si="229"/>
        <v/>
      </c>
      <c r="D294" t="str">
        <f t="shared" si="230"/>
        <v/>
      </c>
      <c r="E294" t="str">
        <f t="shared" si="231"/>
        <v/>
      </c>
      <c r="F294" t="str">
        <f t="shared" si="232"/>
        <v/>
      </c>
      <c r="G294" t="str">
        <f t="shared" si="233"/>
        <v/>
      </c>
      <c r="H294" t="str">
        <f t="shared" si="212"/>
        <v/>
      </c>
      <c r="I294" t="str">
        <f t="shared" si="213"/>
        <v/>
      </c>
      <c r="J294" t="str">
        <f t="shared" si="214"/>
        <v/>
      </c>
      <c r="K294" t="str">
        <f>IF(A294="","",IF(OR(I294=1,I294="S"),IF(VLOOKUP(J294,Tables!E$1:F$50,2,FALSE)=1,IF(MOD(BE294,2)=1,1,2),IF(MOD(BE294,2)=1,2,1)),IF(MOD(BE294,2)=1,1,2)))</f>
        <v/>
      </c>
      <c r="L294" t="str">
        <f t="shared" si="211"/>
        <v/>
      </c>
      <c r="M294" s="1" t="str">
        <f t="shared" si="215"/>
        <v/>
      </c>
      <c r="N294" s="39"/>
      <c r="O294" s="39"/>
      <c r="P294" s="39"/>
      <c r="Q294" s="4" t="str">
        <f t="shared" si="234"/>
        <v/>
      </c>
      <c r="R294" s="4" t="str">
        <f t="shared" si="235"/>
        <v/>
      </c>
      <c r="S294" s="4" t="str">
        <f t="shared" si="236"/>
        <v/>
      </c>
      <c r="T294" s="4" t="str">
        <f t="shared" si="237"/>
        <v/>
      </c>
      <c r="U294" s="4" t="str">
        <f t="shared" si="238"/>
        <v/>
      </c>
      <c r="V294" s="4" t="str">
        <f t="shared" si="239"/>
        <v/>
      </c>
      <c r="W294" t="str">
        <f t="shared" si="240"/>
        <v/>
      </c>
      <c r="X294" t="str">
        <f t="shared" si="241"/>
        <v/>
      </c>
      <c r="Y294" t="str">
        <f t="shared" si="242"/>
        <v/>
      </c>
      <c r="Z294" t="str">
        <f t="shared" si="243"/>
        <v/>
      </c>
      <c r="AA294" s="4" t="str">
        <f t="shared" si="244"/>
        <v/>
      </c>
      <c r="AB294" s="4" t="str">
        <f t="shared" si="245"/>
        <v/>
      </c>
      <c r="AC294" s="5" t="str">
        <f t="shared" si="246"/>
        <v/>
      </c>
      <c r="AD294" t="str">
        <f t="shared" si="247"/>
        <v/>
      </c>
      <c r="AE294" t="str">
        <f t="shared" si="248"/>
        <v/>
      </c>
      <c r="AF294" s="2" t="str">
        <f t="shared" si="249"/>
        <v/>
      </c>
      <c r="AG294" t="str">
        <f t="shared" si="250"/>
        <v/>
      </c>
      <c r="AH294" t="str">
        <f t="shared" si="251"/>
        <v/>
      </c>
      <c r="AI294" t="str">
        <f t="shared" si="216"/>
        <v/>
      </c>
      <c r="AJ294" s="28" t="str">
        <f t="shared" si="252"/>
        <v/>
      </c>
      <c r="AK294" t="str">
        <f t="shared" si="253"/>
        <v/>
      </c>
      <c r="AL294" t="str">
        <f t="shared" si="254"/>
        <v/>
      </c>
      <c r="AM294" t="str">
        <f t="shared" si="217"/>
        <v/>
      </c>
      <c r="AN294" t="str">
        <f t="shared" si="218"/>
        <v/>
      </c>
      <c r="AO294" t="str">
        <f t="shared" si="219"/>
        <v/>
      </c>
      <c r="AP294" t="str">
        <f>IF(AN294="","",IF(I294=0,IF(AO294=1,VLOOKUP(F294,Tables!A$1:C$18,2,FALSE),VLOOKUP(F294,Tables!A$1:C$18,3,FALSE)),IF(I294=1, IF(AO294=1,VLOOKUP(F294,Tables!H$1:J$95,2,FALSE),VLOOKUP(F294,Tables!H$1:J$95,3,FALSE)),IF(AO294=1,VLOOKUP(F294,Tables!Q$1:S$137,2,FALSE),VLOOKUP(F294,Tables!Q$1:S$137,3,FALSE)))))</f>
        <v/>
      </c>
      <c r="AQ294" t="str">
        <f t="shared" si="255"/>
        <v/>
      </c>
      <c r="AR294" t="str">
        <f t="shared" si="220"/>
        <v/>
      </c>
      <c r="AS294" t="str">
        <f t="shared" si="221"/>
        <v/>
      </c>
      <c r="AT294" t="str">
        <f t="shared" si="210"/>
        <v/>
      </c>
      <c r="AU294" t="str">
        <f t="shared" si="222"/>
        <v/>
      </c>
      <c r="AV294" t="str">
        <f t="shared" si="223"/>
        <v/>
      </c>
      <c r="AW294" t="str">
        <f t="shared" si="256"/>
        <v/>
      </c>
      <c r="AX294" t="str">
        <f t="shared" si="257"/>
        <v/>
      </c>
      <c r="AY294" t="str">
        <f t="shared" si="258"/>
        <v/>
      </c>
      <c r="BA294" t="str">
        <f t="shared" si="224"/>
        <v/>
      </c>
      <c r="BB294" t="str">
        <f t="shared" si="225"/>
        <v/>
      </c>
      <c r="BC294" t="str">
        <f t="shared" si="226"/>
        <v/>
      </c>
      <c r="BD294" t="str">
        <f t="shared" si="209"/>
        <v/>
      </c>
      <c r="BE294" t="str">
        <f t="shared" si="259"/>
        <v/>
      </c>
      <c r="BF294" t="str">
        <f t="shared" si="260"/>
        <v/>
      </c>
    </row>
    <row r="295" spans="1:58" ht="15.75" x14ac:dyDescent="0.3">
      <c r="A295" t="str">
        <f t="shared" si="227"/>
        <v/>
      </c>
      <c r="B295" t="str">
        <f t="shared" si="228"/>
        <v/>
      </c>
      <c r="C295" t="str">
        <f t="shared" si="229"/>
        <v/>
      </c>
      <c r="D295" t="str">
        <f t="shared" si="230"/>
        <v/>
      </c>
      <c r="E295" t="str">
        <f t="shared" si="231"/>
        <v/>
      </c>
      <c r="F295" t="str">
        <f t="shared" si="232"/>
        <v/>
      </c>
      <c r="G295" t="str">
        <f t="shared" si="233"/>
        <v/>
      </c>
      <c r="H295" t="str">
        <f t="shared" si="212"/>
        <v/>
      </c>
      <c r="I295" t="str">
        <f t="shared" si="213"/>
        <v/>
      </c>
      <c r="J295" t="str">
        <f t="shared" si="214"/>
        <v/>
      </c>
      <c r="K295" t="str">
        <f>IF(A295="","",IF(OR(I295=1,I295="S"),IF(VLOOKUP(J295,Tables!E$1:F$50,2,FALSE)=1,IF(MOD(BE295,2)=1,1,2),IF(MOD(BE295,2)=1,2,1)),IF(MOD(BE295,2)=1,1,2)))</f>
        <v/>
      </c>
      <c r="L295" t="str">
        <f t="shared" si="211"/>
        <v/>
      </c>
      <c r="M295" s="1" t="str">
        <f t="shared" si="215"/>
        <v/>
      </c>
      <c r="N295" s="39"/>
      <c r="O295" s="39"/>
      <c r="P295" s="39"/>
      <c r="Q295" s="4" t="str">
        <f t="shared" si="234"/>
        <v/>
      </c>
      <c r="R295" s="4" t="str">
        <f t="shared" si="235"/>
        <v/>
      </c>
      <c r="S295" s="4" t="str">
        <f t="shared" si="236"/>
        <v/>
      </c>
      <c r="T295" s="4" t="str">
        <f t="shared" si="237"/>
        <v/>
      </c>
      <c r="U295" s="4" t="str">
        <f t="shared" si="238"/>
        <v/>
      </c>
      <c r="V295" s="4" t="str">
        <f t="shared" si="239"/>
        <v/>
      </c>
      <c r="W295" t="str">
        <f t="shared" si="240"/>
        <v/>
      </c>
      <c r="X295" t="str">
        <f t="shared" si="241"/>
        <v/>
      </c>
      <c r="Y295" t="str">
        <f t="shared" si="242"/>
        <v/>
      </c>
      <c r="Z295" t="str">
        <f t="shared" si="243"/>
        <v/>
      </c>
      <c r="AA295" s="4" t="str">
        <f t="shared" si="244"/>
        <v/>
      </c>
      <c r="AB295" s="4" t="str">
        <f t="shared" si="245"/>
        <v/>
      </c>
      <c r="AC295" s="5" t="str">
        <f t="shared" si="246"/>
        <v/>
      </c>
      <c r="AD295" t="str">
        <f t="shared" si="247"/>
        <v/>
      </c>
      <c r="AE295" t="str">
        <f t="shared" si="248"/>
        <v/>
      </c>
      <c r="AF295" s="2" t="str">
        <f t="shared" si="249"/>
        <v/>
      </c>
      <c r="AG295" t="str">
        <f t="shared" si="250"/>
        <v/>
      </c>
      <c r="AH295" t="str">
        <f t="shared" si="251"/>
        <v/>
      </c>
      <c r="AI295" t="str">
        <f t="shared" si="216"/>
        <v/>
      </c>
      <c r="AJ295" s="28" t="str">
        <f t="shared" si="252"/>
        <v/>
      </c>
      <c r="AK295" t="str">
        <f t="shared" si="253"/>
        <v/>
      </c>
      <c r="AL295" t="str">
        <f t="shared" si="254"/>
        <v/>
      </c>
      <c r="AM295" t="str">
        <f t="shared" si="217"/>
        <v/>
      </c>
      <c r="AN295" t="str">
        <f t="shared" si="218"/>
        <v/>
      </c>
      <c r="AO295" t="str">
        <f t="shared" si="219"/>
        <v/>
      </c>
      <c r="AP295" t="str">
        <f>IF(AN295="","",IF(I295=0,IF(AO295=1,VLOOKUP(F295,Tables!A$1:C$18,2,FALSE),VLOOKUP(F295,Tables!A$1:C$18,3,FALSE)),IF(I295=1, IF(AO295=1,VLOOKUP(F295,Tables!H$1:J$95,2,FALSE),VLOOKUP(F295,Tables!H$1:J$95,3,FALSE)),IF(AO295=1,VLOOKUP(F295,Tables!Q$1:S$137,2,FALSE),VLOOKUP(F295,Tables!Q$1:S$137,3,FALSE)))))</f>
        <v/>
      </c>
      <c r="AQ295" t="str">
        <f t="shared" si="255"/>
        <v/>
      </c>
      <c r="AR295" t="str">
        <f t="shared" si="220"/>
        <v/>
      </c>
      <c r="AS295" t="str">
        <f t="shared" si="221"/>
        <v/>
      </c>
      <c r="AT295" t="str">
        <f t="shared" si="210"/>
        <v/>
      </c>
      <c r="AU295" t="str">
        <f t="shared" si="222"/>
        <v/>
      </c>
      <c r="AV295" t="str">
        <f t="shared" si="223"/>
        <v/>
      </c>
      <c r="AW295" t="str">
        <f t="shared" si="256"/>
        <v/>
      </c>
      <c r="AX295" t="str">
        <f t="shared" si="257"/>
        <v/>
      </c>
      <c r="AY295" t="str">
        <f t="shared" si="258"/>
        <v/>
      </c>
      <c r="BA295" t="str">
        <f t="shared" si="224"/>
        <v/>
      </c>
      <c r="BB295" t="str">
        <f t="shared" si="225"/>
        <v/>
      </c>
      <c r="BC295" t="str">
        <f t="shared" si="226"/>
        <v/>
      </c>
      <c r="BD295" t="str">
        <f t="shared" si="209"/>
        <v/>
      </c>
      <c r="BE295" t="str">
        <f t="shared" si="259"/>
        <v/>
      </c>
      <c r="BF295" t="str">
        <f t="shared" si="260"/>
        <v/>
      </c>
    </row>
    <row r="296" spans="1:58" ht="15.75" x14ac:dyDescent="0.3">
      <c r="A296" t="str">
        <f t="shared" si="227"/>
        <v/>
      </c>
      <c r="B296" t="str">
        <f t="shared" si="228"/>
        <v/>
      </c>
      <c r="C296" t="str">
        <f t="shared" si="229"/>
        <v/>
      </c>
      <c r="D296" t="str">
        <f t="shared" si="230"/>
        <v/>
      </c>
      <c r="E296" t="str">
        <f t="shared" si="231"/>
        <v/>
      </c>
      <c r="F296" t="str">
        <f t="shared" si="232"/>
        <v/>
      </c>
      <c r="G296" t="str">
        <f t="shared" si="233"/>
        <v/>
      </c>
      <c r="H296" t="str">
        <f t="shared" si="212"/>
        <v/>
      </c>
      <c r="I296" t="str">
        <f t="shared" si="213"/>
        <v/>
      </c>
      <c r="J296" t="str">
        <f t="shared" si="214"/>
        <v/>
      </c>
      <c r="K296" t="str">
        <f>IF(A296="","",IF(OR(I296=1,I296="S"),IF(VLOOKUP(J296,Tables!E$1:F$50,2,FALSE)=1,IF(MOD(BE296,2)=1,1,2),IF(MOD(BE296,2)=1,2,1)),IF(MOD(BE296,2)=1,1,2)))</f>
        <v/>
      </c>
      <c r="L296" t="str">
        <f t="shared" si="211"/>
        <v/>
      </c>
      <c r="M296" s="1" t="str">
        <f t="shared" si="215"/>
        <v/>
      </c>
      <c r="N296" s="39"/>
      <c r="O296" s="39"/>
      <c r="P296" s="39"/>
      <c r="Q296" s="4" t="str">
        <f t="shared" si="234"/>
        <v/>
      </c>
      <c r="R296" s="4" t="str">
        <f t="shared" si="235"/>
        <v/>
      </c>
      <c r="S296" s="4" t="str">
        <f t="shared" si="236"/>
        <v/>
      </c>
      <c r="T296" s="4" t="str">
        <f t="shared" si="237"/>
        <v/>
      </c>
      <c r="U296" s="4" t="str">
        <f t="shared" si="238"/>
        <v/>
      </c>
      <c r="V296" s="4" t="str">
        <f t="shared" si="239"/>
        <v/>
      </c>
      <c r="W296" t="str">
        <f t="shared" si="240"/>
        <v/>
      </c>
      <c r="X296" t="str">
        <f t="shared" si="241"/>
        <v/>
      </c>
      <c r="Y296" t="str">
        <f t="shared" si="242"/>
        <v/>
      </c>
      <c r="Z296" t="str">
        <f t="shared" si="243"/>
        <v/>
      </c>
      <c r="AA296" s="4" t="str">
        <f t="shared" si="244"/>
        <v/>
      </c>
      <c r="AB296" s="4" t="str">
        <f t="shared" si="245"/>
        <v/>
      </c>
      <c r="AC296" s="5" t="str">
        <f t="shared" si="246"/>
        <v/>
      </c>
      <c r="AD296" t="str">
        <f t="shared" si="247"/>
        <v/>
      </c>
      <c r="AE296" t="str">
        <f t="shared" si="248"/>
        <v/>
      </c>
      <c r="AF296" s="2" t="str">
        <f t="shared" si="249"/>
        <v/>
      </c>
      <c r="AG296" t="str">
        <f t="shared" si="250"/>
        <v/>
      </c>
      <c r="AH296" t="str">
        <f t="shared" si="251"/>
        <v/>
      </c>
      <c r="AI296" t="str">
        <f t="shared" si="216"/>
        <v/>
      </c>
      <c r="AJ296" s="28" t="str">
        <f t="shared" si="252"/>
        <v/>
      </c>
      <c r="AK296" t="str">
        <f t="shared" si="253"/>
        <v/>
      </c>
      <c r="AL296" t="str">
        <f t="shared" si="254"/>
        <v/>
      </c>
      <c r="AM296" t="str">
        <f t="shared" si="217"/>
        <v/>
      </c>
      <c r="AN296" t="str">
        <f t="shared" si="218"/>
        <v/>
      </c>
      <c r="AO296" t="str">
        <f t="shared" si="219"/>
        <v/>
      </c>
      <c r="AP296" t="str">
        <f>IF(AN296="","",IF(I296=0,IF(AO296=1,VLOOKUP(F296,Tables!A$1:C$18,2,FALSE),VLOOKUP(F296,Tables!A$1:C$18,3,FALSE)),IF(I296=1, IF(AO296=1,VLOOKUP(F296,Tables!H$1:J$95,2,FALSE),VLOOKUP(F296,Tables!H$1:J$95,3,FALSE)),IF(AO296=1,VLOOKUP(F296,Tables!Q$1:S$137,2,FALSE),VLOOKUP(F296,Tables!Q$1:S$137,3,FALSE)))))</f>
        <v/>
      </c>
      <c r="AQ296" t="str">
        <f t="shared" si="255"/>
        <v/>
      </c>
      <c r="AR296" t="str">
        <f t="shared" si="220"/>
        <v/>
      </c>
      <c r="AS296" t="str">
        <f t="shared" si="221"/>
        <v/>
      </c>
      <c r="AT296" t="str">
        <f t="shared" si="210"/>
        <v/>
      </c>
      <c r="AU296" t="str">
        <f t="shared" si="222"/>
        <v/>
      </c>
      <c r="AV296" t="str">
        <f t="shared" si="223"/>
        <v/>
      </c>
      <c r="AW296" t="str">
        <f t="shared" si="256"/>
        <v/>
      </c>
      <c r="AX296" t="str">
        <f t="shared" si="257"/>
        <v/>
      </c>
      <c r="AY296" t="str">
        <f t="shared" si="258"/>
        <v/>
      </c>
      <c r="BA296" t="str">
        <f t="shared" si="224"/>
        <v/>
      </c>
      <c r="BB296" t="str">
        <f t="shared" si="225"/>
        <v/>
      </c>
      <c r="BC296" t="str">
        <f t="shared" si="226"/>
        <v/>
      </c>
      <c r="BD296" t="str">
        <f t="shared" si="209"/>
        <v/>
      </c>
      <c r="BE296" t="str">
        <f t="shared" si="259"/>
        <v/>
      </c>
      <c r="BF296" t="str">
        <f t="shared" si="260"/>
        <v/>
      </c>
    </row>
    <row r="297" spans="1:58" ht="15.75" x14ac:dyDescent="0.3">
      <c r="A297" t="str">
        <f t="shared" si="227"/>
        <v/>
      </c>
      <c r="B297" t="str">
        <f t="shared" si="228"/>
        <v/>
      </c>
      <c r="C297" t="str">
        <f t="shared" si="229"/>
        <v/>
      </c>
      <c r="D297" t="str">
        <f t="shared" si="230"/>
        <v/>
      </c>
      <c r="E297" t="str">
        <f t="shared" si="231"/>
        <v/>
      </c>
      <c r="F297" t="str">
        <f t="shared" si="232"/>
        <v/>
      </c>
      <c r="G297" t="str">
        <f t="shared" si="233"/>
        <v/>
      </c>
      <c r="H297" t="str">
        <f t="shared" si="212"/>
        <v/>
      </c>
      <c r="I297" t="str">
        <f t="shared" si="213"/>
        <v/>
      </c>
      <c r="J297" t="str">
        <f t="shared" si="214"/>
        <v/>
      </c>
      <c r="K297" t="str">
        <f>IF(A297="","",IF(OR(I297=1,I297="S"),IF(VLOOKUP(J297,Tables!E$1:F$50,2,FALSE)=1,IF(MOD(BE297,2)=1,1,2),IF(MOD(BE297,2)=1,2,1)),IF(MOD(BE297,2)=1,1,2)))</f>
        <v/>
      </c>
      <c r="L297" t="str">
        <f t="shared" si="211"/>
        <v/>
      </c>
      <c r="M297" s="1" t="str">
        <f t="shared" si="215"/>
        <v/>
      </c>
      <c r="N297" s="39"/>
      <c r="O297" s="39"/>
      <c r="P297" s="39"/>
      <c r="Q297" s="4" t="str">
        <f t="shared" si="234"/>
        <v/>
      </c>
      <c r="R297" s="4" t="str">
        <f t="shared" si="235"/>
        <v/>
      </c>
      <c r="S297" s="4" t="str">
        <f t="shared" si="236"/>
        <v/>
      </c>
      <c r="T297" s="4" t="str">
        <f t="shared" si="237"/>
        <v/>
      </c>
      <c r="U297" s="4" t="str">
        <f t="shared" si="238"/>
        <v/>
      </c>
      <c r="V297" s="4" t="str">
        <f t="shared" si="239"/>
        <v/>
      </c>
      <c r="W297" t="str">
        <f t="shared" si="240"/>
        <v/>
      </c>
      <c r="X297" t="str">
        <f t="shared" si="241"/>
        <v/>
      </c>
      <c r="Y297" t="str">
        <f t="shared" si="242"/>
        <v/>
      </c>
      <c r="Z297" t="str">
        <f t="shared" si="243"/>
        <v/>
      </c>
      <c r="AA297" s="4" t="str">
        <f t="shared" si="244"/>
        <v/>
      </c>
      <c r="AB297" s="4" t="str">
        <f t="shared" si="245"/>
        <v/>
      </c>
      <c r="AC297" s="5" t="str">
        <f t="shared" si="246"/>
        <v/>
      </c>
      <c r="AD297" t="str">
        <f t="shared" si="247"/>
        <v/>
      </c>
      <c r="AE297" t="str">
        <f t="shared" si="248"/>
        <v/>
      </c>
      <c r="AF297" s="2" t="str">
        <f t="shared" si="249"/>
        <v/>
      </c>
      <c r="AG297" t="str">
        <f t="shared" si="250"/>
        <v/>
      </c>
      <c r="AH297" t="str">
        <f t="shared" si="251"/>
        <v/>
      </c>
      <c r="AI297" t="str">
        <f t="shared" si="216"/>
        <v/>
      </c>
      <c r="AJ297" s="28" t="str">
        <f t="shared" si="252"/>
        <v/>
      </c>
      <c r="AK297" t="str">
        <f t="shared" si="253"/>
        <v/>
      </c>
      <c r="AL297" t="str">
        <f t="shared" si="254"/>
        <v/>
      </c>
      <c r="AM297" t="str">
        <f t="shared" si="217"/>
        <v/>
      </c>
      <c r="AN297" t="str">
        <f t="shared" si="218"/>
        <v/>
      </c>
      <c r="AO297" t="str">
        <f t="shared" si="219"/>
        <v/>
      </c>
      <c r="AP297" t="str">
        <f>IF(AN297="","",IF(I297=0,IF(AO297=1,VLOOKUP(F297,Tables!A$1:C$18,2,FALSE),VLOOKUP(F297,Tables!A$1:C$18,3,FALSE)),IF(I297=1, IF(AO297=1,VLOOKUP(F297,Tables!H$1:J$95,2,FALSE),VLOOKUP(F297,Tables!H$1:J$95,3,FALSE)),IF(AO297=1,VLOOKUP(F297,Tables!Q$1:S$137,2,FALSE),VLOOKUP(F297,Tables!Q$1:S$137,3,FALSE)))))</f>
        <v/>
      </c>
      <c r="AQ297" t="str">
        <f t="shared" si="255"/>
        <v/>
      </c>
      <c r="AR297" t="str">
        <f t="shared" si="220"/>
        <v/>
      </c>
      <c r="AS297" t="str">
        <f t="shared" si="221"/>
        <v/>
      </c>
      <c r="AT297" t="str">
        <f t="shared" si="210"/>
        <v/>
      </c>
      <c r="AU297" t="str">
        <f t="shared" si="222"/>
        <v/>
      </c>
      <c r="AV297" t="str">
        <f t="shared" si="223"/>
        <v/>
      </c>
      <c r="AW297" t="str">
        <f t="shared" si="256"/>
        <v/>
      </c>
      <c r="AX297" t="str">
        <f t="shared" si="257"/>
        <v/>
      </c>
      <c r="AY297" t="str">
        <f t="shared" si="258"/>
        <v/>
      </c>
      <c r="BA297" t="str">
        <f t="shared" si="224"/>
        <v/>
      </c>
      <c r="BB297" t="str">
        <f t="shared" si="225"/>
        <v/>
      </c>
      <c r="BC297" t="str">
        <f t="shared" si="226"/>
        <v/>
      </c>
      <c r="BD297" t="str">
        <f t="shared" si="209"/>
        <v/>
      </c>
      <c r="BE297" t="str">
        <f t="shared" si="259"/>
        <v/>
      </c>
      <c r="BF297" t="str">
        <f t="shared" si="260"/>
        <v/>
      </c>
    </row>
    <row r="298" spans="1:58" ht="15.75" x14ac:dyDescent="0.3">
      <c r="A298" t="str">
        <f t="shared" si="227"/>
        <v/>
      </c>
      <c r="B298" t="str">
        <f t="shared" si="228"/>
        <v/>
      </c>
      <c r="C298" t="str">
        <f t="shared" si="229"/>
        <v/>
      </c>
      <c r="D298" t="str">
        <f t="shared" si="230"/>
        <v/>
      </c>
      <c r="E298" t="str">
        <f t="shared" si="231"/>
        <v/>
      </c>
      <c r="F298" t="str">
        <f t="shared" si="232"/>
        <v/>
      </c>
      <c r="G298" t="str">
        <f t="shared" si="233"/>
        <v/>
      </c>
      <c r="H298" t="str">
        <f t="shared" si="212"/>
        <v/>
      </c>
      <c r="I298" t="str">
        <f t="shared" si="213"/>
        <v/>
      </c>
      <c r="J298" t="str">
        <f t="shared" si="214"/>
        <v/>
      </c>
      <c r="K298" t="str">
        <f>IF(A298="","",IF(OR(I298=1,I298="S"),IF(VLOOKUP(J298,Tables!E$1:F$50,2,FALSE)=1,IF(MOD(BE298,2)=1,1,2),IF(MOD(BE298,2)=1,2,1)),IF(MOD(BE298,2)=1,1,2)))</f>
        <v/>
      </c>
      <c r="L298" t="str">
        <f t="shared" si="211"/>
        <v/>
      </c>
      <c r="M298" s="1" t="str">
        <f t="shared" si="215"/>
        <v/>
      </c>
      <c r="N298" s="39"/>
      <c r="O298" s="39"/>
      <c r="P298" s="39"/>
      <c r="Q298" s="4" t="str">
        <f t="shared" si="234"/>
        <v/>
      </c>
      <c r="R298" s="4" t="str">
        <f t="shared" si="235"/>
        <v/>
      </c>
      <c r="S298" s="4" t="str">
        <f t="shared" si="236"/>
        <v/>
      </c>
      <c r="T298" s="4" t="str">
        <f t="shared" si="237"/>
        <v/>
      </c>
      <c r="U298" s="4" t="str">
        <f t="shared" si="238"/>
        <v/>
      </c>
      <c r="V298" s="4" t="str">
        <f t="shared" si="239"/>
        <v/>
      </c>
      <c r="W298" t="str">
        <f t="shared" si="240"/>
        <v/>
      </c>
      <c r="X298" t="str">
        <f t="shared" si="241"/>
        <v/>
      </c>
      <c r="Y298" t="str">
        <f t="shared" si="242"/>
        <v/>
      </c>
      <c r="Z298" t="str">
        <f t="shared" si="243"/>
        <v/>
      </c>
      <c r="AA298" s="4" t="str">
        <f t="shared" si="244"/>
        <v/>
      </c>
      <c r="AB298" s="4" t="str">
        <f t="shared" si="245"/>
        <v/>
      </c>
      <c r="AC298" s="5" t="str">
        <f t="shared" si="246"/>
        <v/>
      </c>
      <c r="AD298" t="str">
        <f t="shared" si="247"/>
        <v/>
      </c>
      <c r="AE298" t="str">
        <f t="shared" si="248"/>
        <v/>
      </c>
      <c r="AF298" s="2" t="str">
        <f t="shared" si="249"/>
        <v/>
      </c>
      <c r="AG298" t="str">
        <f t="shared" si="250"/>
        <v/>
      </c>
      <c r="AH298" t="str">
        <f t="shared" si="251"/>
        <v/>
      </c>
      <c r="AI298" t="str">
        <f t="shared" si="216"/>
        <v/>
      </c>
      <c r="AJ298" s="28" t="str">
        <f t="shared" si="252"/>
        <v/>
      </c>
      <c r="AK298" t="str">
        <f t="shared" si="253"/>
        <v/>
      </c>
      <c r="AL298" t="str">
        <f t="shared" si="254"/>
        <v/>
      </c>
      <c r="AM298" t="str">
        <f t="shared" si="217"/>
        <v/>
      </c>
      <c r="AN298" t="str">
        <f t="shared" si="218"/>
        <v/>
      </c>
      <c r="AO298" t="str">
        <f t="shared" si="219"/>
        <v/>
      </c>
      <c r="AP298" t="str">
        <f>IF(AN298="","",IF(I298=0,IF(AO298=1,VLOOKUP(F298,Tables!A$1:C$18,2,FALSE),VLOOKUP(F298,Tables!A$1:C$18,3,FALSE)),IF(I298=1, IF(AO298=1,VLOOKUP(F298,Tables!H$1:J$95,2,FALSE),VLOOKUP(F298,Tables!H$1:J$95,3,FALSE)),IF(AO298=1,VLOOKUP(F298,Tables!Q$1:S$137,2,FALSE),VLOOKUP(F298,Tables!Q$1:S$137,3,FALSE)))))</f>
        <v/>
      </c>
      <c r="AQ298" t="str">
        <f t="shared" si="255"/>
        <v/>
      </c>
      <c r="AR298" t="str">
        <f t="shared" si="220"/>
        <v/>
      </c>
      <c r="AS298" t="str">
        <f t="shared" si="221"/>
        <v/>
      </c>
      <c r="AT298" t="str">
        <f t="shared" si="210"/>
        <v/>
      </c>
      <c r="AU298" t="str">
        <f t="shared" si="222"/>
        <v/>
      </c>
      <c r="AV298" t="str">
        <f t="shared" si="223"/>
        <v/>
      </c>
      <c r="AW298" t="str">
        <f t="shared" si="256"/>
        <v/>
      </c>
      <c r="AX298" t="str">
        <f t="shared" si="257"/>
        <v/>
      </c>
      <c r="AY298" t="str">
        <f t="shared" si="258"/>
        <v/>
      </c>
      <c r="BA298" t="str">
        <f t="shared" si="224"/>
        <v/>
      </c>
      <c r="BB298" t="str">
        <f t="shared" si="225"/>
        <v/>
      </c>
      <c r="BC298" t="str">
        <f t="shared" si="226"/>
        <v/>
      </c>
      <c r="BD298" t="str">
        <f t="shared" si="209"/>
        <v/>
      </c>
      <c r="BE298" t="str">
        <f t="shared" si="259"/>
        <v/>
      </c>
      <c r="BF298" t="str">
        <f t="shared" si="260"/>
        <v/>
      </c>
    </row>
    <row r="299" spans="1:58" ht="15.75" x14ac:dyDescent="0.3">
      <c r="A299" t="str">
        <f t="shared" si="227"/>
        <v/>
      </c>
      <c r="B299" t="str">
        <f t="shared" si="228"/>
        <v/>
      </c>
      <c r="C299" t="str">
        <f t="shared" si="229"/>
        <v/>
      </c>
      <c r="D299" t="str">
        <f t="shared" si="230"/>
        <v/>
      </c>
      <c r="E299" t="str">
        <f t="shared" si="231"/>
        <v/>
      </c>
      <c r="F299" t="str">
        <f t="shared" si="232"/>
        <v/>
      </c>
      <c r="G299" t="str">
        <f t="shared" si="233"/>
        <v/>
      </c>
      <c r="H299" t="str">
        <f t="shared" si="212"/>
        <v/>
      </c>
      <c r="I299" t="str">
        <f t="shared" si="213"/>
        <v/>
      </c>
      <c r="J299" t="str">
        <f t="shared" si="214"/>
        <v/>
      </c>
      <c r="K299" t="str">
        <f>IF(A299="","",IF(OR(I299=1,I299="S"),IF(VLOOKUP(J299,Tables!E$1:F$50,2,FALSE)=1,IF(MOD(BE299,2)=1,1,2),IF(MOD(BE299,2)=1,2,1)),IF(MOD(BE299,2)=1,1,2)))</f>
        <v/>
      </c>
      <c r="L299" t="str">
        <f t="shared" si="211"/>
        <v/>
      </c>
      <c r="M299" s="1" t="str">
        <f t="shared" si="215"/>
        <v/>
      </c>
      <c r="N299" s="39"/>
      <c r="O299" s="39"/>
      <c r="P299" s="39"/>
      <c r="Q299" s="4" t="str">
        <f t="shared" si="234"/>
        <v/>
      </c>
      <c r="R299" s="4" t="str">
        <f t="shared" si="235"/>
        <v/>
      </c>
      <c r="S299" s="4" t="str">
        <f t="shared" si="236"/>
        <v/>
      </c>
      <c r="T299" s="4" t="str">
        <f t="shared" si="237"/>
        <v/>
      </c>
      <c r="U299" s="4" t="str">
        <f t="shared" si="238"/>
        <v/>
      </c>
      <c r="V299" s="4" t="str">
        <f t="shared" si="239"/>
        <v/>
      </c>
      <c r="W299" t="str">
        <f t="shared" si="240"/>
        <v/>
      </c>
      <c r="X299" t="str">
        <f t="shared" si="241"/>
        <v/>
      </c>
      <c r="Y299" t="str">
        <f t="shared" si="242"/>
        <v/>
      </c>
      <c r="Z299" t="str">
        <f t="shared" si="243"/>
        <v/>
      </c>
      <c r="AA299" s="4" t="str">
        <f t="shared" si="244"/>
        <v/>
      </c>
      <c r="AB299" s="4" t="str">
        <f t="shared" si="245"/>
        <v/>
      </c>
      <c r="AC299" s="5" t="str">
        <f t="shared" si="246"/>
        <v/>
      </c>
      <c r="AD299" t="str">
        <f t="shared" si="247"/>
        <v/>
      </c>
      <c r="AE299" t="str">
        <f t="shared" si="248"/>
        <v/>
      </c>
      <c r="AF299" s="2" t="str">
        <f t="shared" si="249"/>
        <v/>
      </c>
      <c r="AG299" t="str">
        <f t="shared" si="250"/>
        <v/>
      </c>
      <c r="AH299" t="str">
        <f t="shared" si="251"/>
        <v/>
      </c>
      <c r="AI299" t="str">
        <f t="shared" si="216"/>
        <v/>
      </c>
      <c r="AJ299" s="28" t="str">
        <f t="shared" si="252"/>
        <v/>
      </c>
      <c r="AK299" t="str">
        <f t="shared" si="253"/>
        <v/>
      </c>
      <c r="AL299" t="str">
        <f t="shared" si="254"/>
        <v/>
      </c>
      <c r="AM299" t="str">
        <f t="shared" si="217"/>
        <v/>
      </c>
      <c r="AN299" t="str">
        <f t="shared" si="218"/>
        <v/>
      </c>
      <c r="AO299" t="str">
        <f t="shared" si="219"/>
        <v/>
      </c>
      <c r="AP299" t="str">
        <f>IF(AN299="","",IF(I299=0,IF(AO299=1,VLOOKUP(F299,Tables!A$1:C$18,2,FALSE),VLOOKUP(F299,Tables!A$1:C$18,3,FALSE)),IF(I299=1, IF(AO299=1,VLOOKUP(F299,Tables!H$1:J$95,2,FALSE),VLOOKUP(F299,Tables!H$1:J$95,3,FALSE)),IF(AO299=1,VLOOKUP(F299,Tables!Q$1:S$137,2,FALSE),VLOOKUP(F299,Tables!Q$1:S$137,3,FALSE)))))</f>
        <v/>
      </c>
      <c r="AQ299" t="str">
        <f t="shared" si="255"/>
        <v/>
      </c>
      <c r="AR299" t="str">
        <f t="shared" si="220"/>
        <v/>
      </c>
      <c r="AS299" t="str">
        <f t="shared" si="221"/>
        <v/>
      </c>
      <c r="AT299" t="str">
        <f t="shared" si="210"/>
        <v/>
      </c>
      <c r="AU299" t="str">
        <f t="shared" si="222"/>
        <v/>
      </c>
      <c r="AV299" t="str">
        <f t="shared" si="223"/>
        <v/>
      </c>
      <c r="AW299" t="str">
        <f t="shared" si="256"/>
        <v/>
      </c>
      <c r="AX299" t="str">
        <f t="shared" si="257"/>
        <v/>
      </c>
      <c r="AY299" t="str">
        <f t="shared" si="258"/>
        <v/>
      </c>
      <c r="BA299" t="str">
        <f t="shared" si="224"/>
        <v/>
      </c>
      <c r="BB299" t="str">
        <f t="shared" si="225"/>
        <v/>
      </c>
      <c r="BC299" t="str">
        <f t="shared" si="226"/>
        <v/>
      </c>
      <c r="BD299" t="str">
        <f t="shared" si="209"/>
        <v/>
      </c>
      <c r="BE299" t="str">
        <f t="shared" si="259"/>
        <v/>
      </c>
      <c r="BF299" t="str">
        <f t="shared" si="260"/>
        <v/>
      </c>
    </row>
    <row r="300" spans="1:58" ht="15.75" x14ac:dyDescent="0.3">
      <c r="A300" t="str">
        <f t="shared" si="227"/>
        <v/>
      </c>
      <c r="B300" t="str">
        <f t="shared" si="228"/>
        <v/>
      </c>
      <c r="C300" t="str">
        <f t="shared" si="229"/>
        <v/>
      </c>
      <c r="D300" t="str">
        <f t="shared" si="230"/>
        <v/>
      </c>
      <c r="E300" t="str">
        <f t="shared" si="231"/>
        <v/>
      </c>
      <c r="F300" t="str">
        <f t="shared" si="232"/>
        <v/>
      </c>
      <c r="G300" t="str">
        <f t="shared" si="233"/>
        <v/>
      </c>
      <c r="H300" t="str">
        <f t="shared" si="212"/>
        <v/>
      </c>
      <c r="I300" t="str">
        <f t="shared" si="213"/>
        <v/>
      </c>
      <c r="J300" t="str">
        <f t="shared" si="214"/>
        <v/>
      </c>
      <c r="K300" t="str">
        <f>IF(A300="","",IF(OR(I300=1,I300="S"),IF(VLOOKUP(J300,Tables!E$1:F$50,2,FALSE)=1,IF(MOD(BE300,2)=1,1,2),IF(MOD(BE300,2)=1,2,1)),IF(MOD(BE300,2)=1,1,2)))</f>
        <v/>
      </c>
      <c r="L300" t="str">
        <f t="shared" si="211"/>
        <v/>
      </c>
      <c r="M300" s="1" t="str">
        <f t="shared" si="215"/>
        <v/>
      </c>
      <c r="N300" s="39"/>
      <c r="O300" s="39"/>
      <c r="P300" s="39"/>
      <c r="Q300" s="4" t="str">
        <f t="shared" si="234"/>
        <v/>
      </c>
      <c r="R300" s="4" t="str">
        <f t="shared" si="235"/>
        <v/>
      </c>
      <c r="S300" s="4" t="str">
        <f t="shared" si="236"/>
        <v/>
      </c>
      <c r="T300" s="4" t="str">
        <f t="shared" si="237"/>
        <v/>
      </c>
      <c r="U300" s="4" t="str">
        <f t="shared" si="238"/>
        <v/>
      </c>
      <c r="V300" s="4" t="str">
        <f t="shared" si="239"/>
        <v/>
      </c>
      <c r="W300" t="str">
        <f t="shared" si="240"/>
        <v/>
      </c>
      <c r="X300" t="str">
        <f t="shared" si="241"/>
        <v/>
      </c>
      <c r="Y300" t="str">
        <f t="shared" si="242"/>
        <v/>
      </c>
      <c r="Z300" t="str">
        <f t="shared" si="243"/>
        <v/>
      </c>
      <c r="AA300" s="4" t="str">
        <f t="shared" si="244"/>
        <v/>
      </c>
      <c r="AB300" s="4" t="str">
        <f t="shared" si="245"/>
        <v/>
      </c>
      <c r="AC300" s="5" t="str">
        <f t="shared" si="246"/>
        <v/>
      </c>
      <c r="AD300" t="str">
        <f t="shared" si="247"/>
        <v/>
      </c>
      <c r="AE300" t="str">
        <f t="shared" si="248"/>
        <v/>
      </c>
      <c r="AF300" s="2" t="str">
        <f t="shared" si="249"/>
        <v/>
      </c>
      <c r="AG300" t="str">
        <f t="shared" si="250"/>
        <v/>
      </c>
      <c r="AH300" t="str">
        <f t="shared" si="251"/>
        <v/>
      </c>
      <c r="AI300" t="str">
        <f t="shared" si="216"/>
        <v/>
      </c>
      <c r="AJ300" s="28" t="str">
        <f t="shared" si="252"/>
        <v/>
      </c>
      <c r="AK300" t="str">
        <f t="shared" si="253"/>
        <v/>
      </c>
      <c r="AL300" t="str">
        <f t="shared" si="254"/>
        <v/>
      </c>
      <c r="AM300" t="str">
        <f t="shared" si="217"/>
        <v/>
      </c>
      <c r="AN300" t="str">
        <f t="shared" si="218"/>
        <v/>
      </c>
      <c r="AO300" t="str">
        <f t="shared" si="219"/>
        <v/>
      </c>
      <c r="AP300" t="str">
        <f>IF(AN300="","",IF(I300=0,IF(AO300=1,VLOOKUP(F300,Tables!A$1:C$18,2,FALSE),VLOOKUP(F300,Tables!A$1:C$18,3,FALSE)),IF(I300=1, IF(AO300=1,VLOOKUP(F300,Tables!H$1:J$95,2,FALSE),VLOOKUP(F300,Tables!H$1:J$95,3,FALSE)),IF(AO300=1,VLOOKUP(F300,Tables!Q$1:S$137,2,FALSE),VLOOKUP(F300,Tables!Q$1:S$137,3,FALSE)))))</f>
        <v/>
      </c>
      <c r="AQ300" t="str">
        <f t="shared" si="255"/>
        <v/>
      </c>
      <c r="AR300" t="str">
        <f t="shared" si="220"/>
        <v/>
      </c>
      <c r="AS300" t="str">
        <f t="shared" si="221"/>
        <v/>
      </c>
      <c r="AT300" t="str">
        <f t="shared" si="210"/>
        <v/>
      </c>
      <c r="AU300" t="str">
        <f t="shared" si="222"/>
        <v/>
      </c>
      <c r="AV300" t="str">
        <f t="shared" si="223"/>
        <v/>
      </c>
      <c r="AW300" t="str">
        <f t="shared" si="256"/>
        <v/>
      </c>
      <c r="AX300" t="str">
        <f t="shared" si="257"/>
        <v/>
      </c>
      <c r="AY300" t="str">
        <f t="shared" si="258"/>
        <v/>
      </c>
      <c r="BA300" t="str">
        <f t="shared" si="224"/>
        <v/>
      </c>
      <c r="BB300" t="str">
        <f t="shared" si="225"/>
        <v/>
      </c>
      <c r="BC300" t="str">
        <f t="shared" si="226"/>
        <v/>
      </c>
      <c r="BD300" t="str">
        <f t="shared" si="209"/>
        <v/>
      </c>
      <c r="BE300" t="str">
        <f t="shared" si="259"/>
        <v/>
      </c>
      <c r="BF300" t="str">
        <f t="shared" si="260"/>
        <v/>
      </c>
    </row>
    <row r="301" spans="1:58" ht="15.75" x14ac:dyDescent="0.3">
      <c r="A301" t="str">
        <f t="shared" si="227"/>
        <v/>
      </c>
      <c r="B301" t="str">
        <f t="shared" si="228"/>
        <v/>
      </c>
      <c r="C301" t="str">
        <f t="shared" si="229"/>
        <v/>
      </c>
      <c r="D301" t="str">
        <f t="shared" si="230"/>
        <v/>
      </c>
      <c r="E301" t="str">
        <f t="shared" si="231"/>
        <v/>
      </c>
      <c r="F301" t="str">
        <f t="shared" si="232"/>
        <v/>
      </c>
      <c r="G301" t="str">
        <f t="shared" si="233"/>
        <v/>
      </c>
      <c r="H301" t="str">
        <f t="shared" si="212"/>
        <v/>
      </c>
      <c r="I301" t="str">
        <f t="shared" si="213"/>
        <v/>
      </c>
      <c r="J301" t="str">
        <f t="shared" si="214"/>
        <v/>
      </c>
      <c r="K301" t="str">
        <f>IF(A301="","",IF(OR(I301=1,I301="S"),IF(VLOOKUP(J301,Tables!E$1:F$50,2,FALSE)=1,IF(MOD(BE301,2)=1,1,2),IF(MOD(BE301,2)=1,2,1)),IF(MOD(BE301,2)=1,1,2)))</f>
        <v/>
      </c>
      <c r="L301" t="str">
        <f t="shared" si="211"/>
        <v/>
      </c>
      <c r="M301" s="1" t="str">
        <f t="shared" si="215"/>
        <v/>
      </c>
      <c r="N301" s="39"/>
      <c r="O301" s="39"/>
      <c r="P301" s="39"/>
      <c r="Q301" s="4" t="str">
        <f t="shared" si="234"/>
        <v/>
      </c>
      <c r="R301" s="4" t="str">
        <f t="shared" si="235"/>
        <v/>
      </c>
      <c r="S301" s="4" t="str">
        <f t="shared" si="236"/>
        <v/>
      </c>
      <c r="T301" s="4" t="str">
        <f t="shared" si="237"/>
        <v/>
      </c>
      <c r="U301" s="4" t="str">
        <f t="shared" si="238"/>
        <v/>
      </c>
      <c r="V301" s="4" t="str">
        <f t="shared" si="239"/>
        <v/>
      </c>
      <c r="W301" t="str">
        <f t="shared" si="240"/>
        <v/>
      </c>
      <c r="X301" t="str">
        <f t="shared" si="241"/>
        <v/>
      </c>
      <c r="Y301" t="str">
        <f t="shared" si="242"/>
        <v/>
      </c>
      <c r="Z301" t="str">
        <f t="shared" si="243"/>
        <v/>
      </c>
      <c r="AA301" s="4" t="str">
        <f t="shared" si="244"/>
        <v/>
      </c>
      <c r="AB301" s="4" t="str">
        <f t="shared" si="245"/>
        <v/>
      </c>
      <c r="AC301" s="5" t="str">
        <f t="shared" si="246"/>
        <v/>
      </c>
      <c r="AD301" t="str">
        <f t="shared" si="247"/>
        <v/>
      </c>
      <c r="AE301" t="str">
        <f t="shared" si="248"/>
        <v/>
      </c>
      <c r="AF301" s="2" t="str">
        <f t="shared" si="249"/>
        <v/>
      </c>
      <c r="AG301" t="str">
        <f t="shared" si="250"/>
        <v/>
      </c>
      <c r="AH301" t="str">
        <f t="shared" si="251"/>
        <v/>
      </c>
      <c r="AI301" t="str">
        <f t="shared" si="216"/>
        <v/>
      </c>
      <c r="AJ301" s="28" t="str">
        <f t="shared" si="252"/>
        <v/>
      </c>
      <c r="AK301" t="str">
        <f t="shared" si="253"/>
        <v/>
      </c>
      <c r="AL301" t="str">
        <f t="shared" si="254"/>
        <v/>
      </c>
      <c r="AM301" t="str">
        <f t="shared" si="217"/>
        <v/>
      </c>
      <c r="AN301" t="str">
        <f t="shared" si="218"/>
        <v/>
      </c>
      <c r="AO301" t="str">
        <f t="shared" si="219"/>
        <v/>
      </c>
      <c r="AP301" t="str">
        <f>IF(AN301="","",IF(I301=0,IF(AO301=1,VLOOKUP(F301,Tables!A$1:C$18,2,FALSE),VLOOKUP(F301,Tables!A$1:C$18,3,FALSE)),IF(I301=1, IF(AO301=1,VLOOKUP(F301,Tables!H$1:J$95,2,FALSE),VLOOKUP(F301,Tables!H$1:J$95,3,FALSE)),IF(AO301=1,VLOOKUP(F301,Tables!Q$1:S$137,2,FALSE),VLOOKUP(F301,Tables!Q$1:S$137,3,FALSE)))))</f>
        <v/>
      </c>
      <c r="AQ301" t="str">
        <f t="shared" si="255"/>
        <v/>
      </c>
      <c r="AR301" t="str">
        <f t="shared" si="220"/>
        <v/>
      </c>
      <c r="AS301" t="str">
        <f t="shared" si="221"/>
        <v/>
      </c>
      <c r="AT301" t="str">
        <f t="shared" si="210"/>
        <v/>
      </c>
      <c r="AU301" t="str">
        <f t="shared" si="222"/>
        <v/>
      </c>
      <c r="AV301" t="str">
        <f t="shared" si="223"/>
        <v/>
      </c>
      <c r="AW301" t="str">
        <f t="shared" si="256"/>
        <v/>
      </c>
      <c r="AX301" t="str">
        <f t="shared" si="257"/>
        <v/>
      </c>
      <c r="AY301" t="str">
        <f t="shared" si="258"/>
        <v/>
      </c>
      <c r="BA301" t="str">
        <f t="shared" si="224"/>
        <v/>
      </c>
      <c r="BB301" t="str">
        <f t="shared" si="225"/>
        <v/>
      </c>
      <c r="BC301" t="str">
        <f t="shared" si="226"/>
        <v/>
      </c>
      <c r="BD301" t="str">
        <f t="shared" si="209"/>
        <v/>
      </c>
      <c r="BE301" t="str">
        <f t="shared" si="259"/>
        <v/>
      </c>
      <c r="BF301" t="str">
        <f t="shared" si="260"/>
        <v/>
      </c>
    </row>
    <row r="302" spans="1:58" ht="15.75" x14ac:dyDescent="0.3">
      <c r="A302" t="str">
        <f t="shared" si="227"/>
        <v/>
      </c>
      <c r="B302" t="str">
        <f t="shared" si="228"/>
        <v/>
      </c>
      <c r="C302" t="str">
        <f t="shared" si="229"/>
        <v/>
      </c>
      <c r="D302" t="str">
        <f t="shared" si="230"/>
        <v/>
      </c>
      <c r="E302" t="str">
        <f t="shared" si="231"/>
        <v/>
      </c>
      <c r="F302" t="str">
        <f t="shared" si="232"/>
        <v/>
      </c>
      <c r="G302" t="str">
        <f t="shared" si="233"/>
        <v/>
      </c>
      <c r="H302" t="str">
        <f t="shared" si="212"/>
        <v/>
      </c>
      <c r="I302" t="str">
        <f t="shared" si="213"/>
        <v/>
      </c>
      <c r="J302" t="str">
        <f t="shared" si="214"/>
        <v/>
      </c>
      <c r="K302" t="str">
        <f>IF(A302="","",IF(OR(I302=1,I302="S"),IF(VLOOKUP(J302,Tables!E$1:F$50,2,FALSE)=1,IF(MOD(BE302,2)=1,1,2),IF(MOD(BE302,2)=1,2,1)),IF(MOD(BE302,2)=1,1,2)))</f>
        <v/>
      </c>
      <c r="L302" t="str">
        <f t="shared" si="211"/>
        <v/>
      </c>
      <c r="M302" s="1" t="str">
        <f t="shared" si="215"/>
        <v/>
      </c>
      <c r="N302" s="39"/>
      <c r="O302" s="39"/>
      <c r="P302" s="39"/>
      <c r="Q302" s="4" t="str">
        <f t="shared" si="234"/>
        <v/>
      </c>
      <c r="R302" s="4" t="str">
        <f t="shared" si="235"/>
        <v/>
      </c>
      <c r="S302" s="4" t="str">
        <f t="shared" si="236"/>
        <v/>
      </c>
      <c r="T302" s="4" t="str">
        <f t="shared" si="237"/>
        <v/>
      </c>
      <c r="U302" s="4" t="str">
        <f t="shared" si="238"/>
        <v/>
      </c>
      <c r="V302" s="4" t="str">
        <f t="shared" si="239"/>
        <v/>
      </c>
      <c r="W302" t="str">
        <f t="shared" si="240"/>
        <v/>
      </c>
      <c r="X302" t="str">
        <f t="shared" si="241"/>
        <v/>
      </c>
      <c r="Y302" t="str">
        <f t="shared" si="242"/>
        <v/>
      </c>
      <c r="Z302" t="str">
        <f t="shared" si="243"/>
        <v/>
      </c>
      <c r="AA302" s="4" t="str">
        <f t="shared" si="244"/>
        <v/>
      </c>
      <c r="AB302" s="4" t="str">
        <f t="shared" si="245"/>
        <v/>
      </c>
      <c r="AC302" s="5" t="str">
        <f t="shared" si="246"/>
        <v/>
      </c>
      <c r="AD302" t="str">
        <f t="shared" si="247"/>
        <v/>
      </c>
      <c r="AE302" t="str">
        <f t="shared" si="248"/>
        <v/>
      </c>
      <c r="AF302" s="2" t="str">
        <f t="shared" si="249"/>
        <v/>
      </c>
      <c r="AG302" t="str">
        <f t="shared" si="250"/>
        <v/>
      </c>
      <c r="AH302" t="str">
        <f t="shared" si="251"/>
        <v/>
      </c>
      <c r="AI302" t="str">
        <f t="shared" si="216"/>
        <v/>
      </c>
      <c r="AJ302" s="28" t="str">
        <f t="shared" si="252"/>
        <v/>
      </c>
      <c r="AK302" t="str">
        <f t="shared" si="253"/>
        <v/>
      </c>
      <c r="AL302" t="str">
        <f t="shared" si="254"/>
        <v/>
      </c>
      <c r="AM302" t="str">
        <f t="shared" si="217"/>
        <v/>
      </c>
      <c r="AN302" t="str">
        <f t="shared" si="218"/>
        <v/>
      </c>
      <c r="AO302" t="str">
        <f t="shared" si="219"/>
        <v/>
      </c>
      <c r="AP302" t="str">
        <f>IF(AN302="","",IF(I302=0,IF(AO302=1,VLOOKUP(F302,Tables!A$1:C$18,2,FALSE),VLOOKUP(F302,Tables!A$1:C$18,3,FALSE)),IF(I302=1, IF(AO302=1,VLOOKUP(F302,Tables!H$1:J$95,2,FALSE),VLOOKUP(F302,Tables!H$1:J$95,3,FALSE)),IF(AO302=1,VLOOKUP(F302,Tables!Q$1:S$137,2,FALSE),VLOOKUP(F302,Tables!Q$1:S$137,3,FALSE)))))</f>
        <v/>
      </c>
      <c r="AQ302" t="str">
        <f t="shared" si="255"/>
        <v/>
      </c>
      <c r="AR302" t="str">
        <f t="shared" si="220"/>
        <v/>
      </c>
      <c r="AS302" t="str">
        <f t="shared" si="221"/>
        <v/>
      </c>
      <c r="AT302" t="str">
        <f t="shared" si="210"/>
        <v/>
      </c>
      <c r="AU302" t="str">
        <f t="shared" si="222"/>
        <v/>
      </c>
      <c r="AV302" t="str">
        <f t="shared" si="223"/>
        <v/>
      </c>
      <c r="AW302" t="str">
        <f t="shared" si="256"/>
        <v/>
      </c>
      <c r="AX302" t="str">
        <f t="shared" si="257"/>
        <v/>
      </c>
      <c r="AY302" t="str">
        <f t="shared" si="258"/>
        <v/>
      </c>
      <c r="BA302" t="str">
        <f t="shared" si="224"/>
        <v/>
      </c>
      <c r="BB302" t="str">
        <f t="shared" si="225"/>
        <v/>
      </c>
      <c r="BC302" t="str">
        <f t="shared" si="226"/>
        <v/>
      </c>
      <c r="BD302" t="str">
        <f t="shared" si="209"/>
        <v/>
      </c>
      <c r="BE302" t="str">
        <f t="shared" si="259"/>
        <v/>
      </c>
      <c r="BF302" t="str">
        <f t="shared" si="260"/>
        <v/>
      </c>
    </row>
    <row r="303" spans="1:58" ht="15.75" x14ac:dyDescent="0.3">
      <c r="A303" t="str">
        <f t="shared" si="227"/>
        <v/>
      </c>
      <c r="B303" t="str">
        <f t="shared" si="228"/>
        <v/>
      </c>
      <c r="C303" t="str">
        <f t="shared" si="229"/>
        <v/>
      </c>
      <c r="D303" t="str">
        <f t="shared" si="230"/>
        <v/>
      </c>
      <c r="E303" t="str">
        <f t="shared" si="231"/>
        <v/>
      </c>
      <c r="F303" t="str">
        <f t="shared" si="232"/>
        <v/>
      </c>
      <c r="G303" t="str">
        <f t="shared" si="233"/>
        <v/>
      </c>
      <c r="H303" t="str">
        <f t="shared" si="212"/>
        <v/>
      </c>
      <c r="I303" t="str">
        <f t="shared" si="213"/>
        <v/>
      </c>
      <c r="J303" t="str">
        <f t="shared" si="214"/>
        <v/>
      </c>
      <c r="K303" t="str">
        <f>IF(A303="","",IF(OR(I303=1,I303="S"),IF(VLOOKUP(J303,Tables!E$1:F$50,2,FALSE)=1,IF(MOD(BE303,2)=1,1,2),IF(MOD(BE303,2)=1,2,1)),IF(MOD(BE303,2)=1,1,2)))</f>
        <v/>
      </c>
      <c r="L303" t="str">
        <f t="shared" si="211"/>
        <v/>
      </c>
      <c r="M303" s="1" t="str">
        <f t="shared" si="215"/>
        <v/>
      </c>
      <c r="N303" s="39"/>
      <c r="O303" s="39"/>
      <c r="P303" s="39"/>
      <c r="Q303" s="4" t="str">
        <f t="shared" si="234"/>
        <v/>
      </c>
      <c r="R303" s="4" t="str">
        <f t="shared" si="235"/>
        <v/>
      </c>
      <c r="S303" s="4" t="str">
        <f t="shared" si="236"/>
        <v/>
      </c>
      <c r="T303" s="4" t="str">
        <f t="shared" si="237"/>
        <v/>
      </c>
      <c r="U303" s="4" t="str">
        <f t="shared" si="238"/>
        <v/>
      </c>
      <c r="V303" s="4" t="str">
        <f t="shared" si="239"/>
        <v/>
      </c>
      <c r="W303" t="str">
        <f t="shared" si="240"/>
        <v/>
      </c>
      <c r="X303" t="str">
        <f t="shared" si="241"/>
        <v/>
      </c>
      <c r="Y303" t="str">
        <f t="shared" si="242"/>
        <v/>
      </c>
      <c r="Z303" t="str">
        <f t="shared" si="243"/>
        <v/>
      </c>
      <c r="AA303" s="4" t="str">
        <f t="shared" si="244"/>
        <v/>
      </c>
      <c r="AB303" s="4" t="str">
        <f t="shared" si="245"/>
        <v/>
      </c>
      <c r="AC303" s="5" t="str">
        <f t="shared" si="246"/>
        <v/>
      </c>
      <c r="AD303" t="str">
        <f t="shared" si="247"/>
        <v/>
      </c>
      <c r="AE303" t="str">
        <f t="shared" si="248"/>
        <v/>
      </c>
      <c r="AF303" s="2" t="str">
        <f t="shared" si="249"/>
        <v/>
      </c>
      <c r="AG303" t="str">
        <f t="shared" si="250"/>
        <v/>
      </c>
      <c r="AH303" t="str">
        <f t="shared" si="251"/>
        <v/>
      </c>
      <c r="AI303" t="str">
        <f t="shared" si="216"/>
        <v/>
      </c>
      <c r="AJ303" s="28" t="str">
        <f t="shared" si="252"/>
        <v/>
      </c>
      <c r="AK303" t="str">
        <f t="shared" si="253"/>
        <v/>
      </c>
      <c r="AL303" t="str">
        <f t="shared" si="254"/>
        <v/>
      </c>
      <c r="AM303" t="str">
        <f t="shared" si="217"/>
        <v/>
      </c>
      <c r="AN303" t="str">
        <f t="shared" si="218"/>
        <v/>
      </c>
      <c r="AO303" t="str">
        <f t="shared" si="219"/>
        <v/>
      </c>
      <c r="AP303" t="str">
        <f>IF(AN303="","",IF(I303=0,IF(AO303=1,VLOOKUP(F303,Tables!A$1:C$18,2,FALSE),VLOOKUP(F303,Tables!A$1:C$18,3,FALSE)),IF(I303=1, IF(AO303=1,VLOOKUP(F303,Tables!H$1:J$95,2,FALSE),VLOOKUP(F303,Tables!H$1:J$95,3,FALSE)),IF(AO303=1,VLOOKUP(F303,Tables!Q$1:S$137,2,FALSE),VLOOKUP(F303,Tables!Q$1:S$137,3,FALSE)))))</f>
        <v/>
      </c>
      <c r="AQ303" t="str">
        <f t="shared" si="255"/>
        <v/>
      </c>
      <c r="AR303" t="str">
        <f t="shared" si="220"/>
        <v/>
      </c>
      <c r="AS303" t="str">
        <f t="shared" si="221"/>
        <v/>
      </c>
      <c r="AT303" t="str">
        <f t="shared" si="210"/>
        <v/>
      </c>
      <c r="AU303" t="str">
        <f t="shared" si="222"/>
        <v/>
      </c>
      <c r="AV303" t="str">
        <f t="shared" si="223"/>
        <v/>
      </c>
      <c r="AW303" t="str">
        <f t="shared" si="256"/>
        <v/>
      </c>
      <c r="AX303" t="str">
        <f t="shared" si="257"/>
        <v/>
      </c>
      <c r="AY303" t="str">
        <f t="shared" si="258"/>
        <v/>
      </c>
      <c r="BA303" t="str">
        <f t="shared" si="224"/>
        <v/>
      </c>
      <c r="BB303" t="str">
        <f t="shared" si="225"/>
        <v/>
      </c>
      <c r="BC303" t="str">
        <f t="shared" si="226"/>
        <v/>
      </c>
      <c r="BD303" t="str">
        <f t="shared" ref="BD303:BD366" si="261">IF(NOT(BC303=""),AR303&amp;"-"&amp;AS303,"")</f>
        <v/>
      </c>
      <c r="BE303" t="str">
        <f t="shared" si="259"/>
        <v/>
      </c>
      <c r="BF303" t="str">
        <f t="shared" si="260"/>
        <v/>
      </c>
    </row>
    <row r="304" spans="1:58" ht="15.75" x14ac:dyDescent="0.3">
      <c r="A304" t="str">
        <f t="shared" si="227"/>
        <v/>
      </c>
      <c r="B304" t="str">
        <f t="shared" si="228"/>
        <v/>
      </c>
      <c r="C304" t="str">
        <f t="shared" si="229"/>
        <v/>
      </c>
      <c r="D304" t="str">
        <f t="shared" si="230"/>
        <v/>
      </c>
      <c r="E304" t="str">
        <f t="shared" si="231"/>
        <v/>
      </c>
      <c r="F304" t="str">
        <f t="shared" si="232"/>
        <v/>
      </c>
      <c r="G304" t="str">
        <f t="shared" si="233"/>
        <v/>
      </c>
      <c r="H304" t="str">
        <f t="shared" si="212"/>
        <v/>
      </c>
      <c r="I304" t="str">
        <f t="shared" si="213"/>
        <v/>
      </c>
      <c r="J304" t="str">
        <f t="shared" si="214"/>
        <v/>
      </c>
      <c r="K304" t="str">
        <f>IF(A304="","",IF(OR(I304=1,I304="S"),IF(VLOOKUP(J304,Tables!E$1:F$50,2,FALSE)=1,IF(MOD(BE304,2)=1,1,2),IF(MOD(BE304,2)=1,2,1)),IF(MOD(BE304,2)=1,1,2)))</f>
        <v/>
      </c>
      <c r="L304" t="str">
        <f t="shared" si="211"/>
        <v/>
      </c>
      <c r="M304" s="1" t="str">
        <f t="shared" si="215"/>
        <v/>
      </c>
      <c r="N304" s="39"/>
      <c r="O304" s="39"/>
      <c r="P304" s="39"/>
      <c r="Q304" s="4" t="str">
        <f t="shared" si="234"/>
        <v/>
      </c>
      <c r="R304" s="4" t="str">
        <f t="shared" si="235"/>
        <v/>
      </c>
      <c r="S304" s="4" t="str">
        <f t="shared" si="236"/>
        <v/>
      </c>
      <c r="T304" s="4" t="str">
        <f t="shared" si="237"/>
        <v/>
      </c>
      <c r="U304" s="4" t="str">
        <f t="shared" si="238"/>
        <v/>
      </c>
      <c r="V304" s="4" t="str">
        <f t="shared" si="239"/>
        <v/>
      </c>
      <c r="W304" t="str">
        <f t="shared" si="240"/>
        <v/>
      </c>
      <c r="X304" t="str">
        <f t="shared" si="241"/>
        <v/>
      </c>
      <c r="Y304" t="str">
        <f t="shared" si="242"/>
        <v/>
      </c>
      <c r="Z304" t="str">
        <f t="shared" si="243"/>
        <v/>
      </c>
      <c r="AA304" s="4" t="str">
        <f t="shared" si="244"/>
        <v/>
      </c>
      <c r="AB304" s="4" t="str">
        <f t="shared" si="245"/>
        <v/>
      </c>
      <c r="AC304" s="5" t="str">
        <f t="shared" si="246"/>
        <v/>
      </c>
      <c r="AD304" t="str">
        <f t="shared" si="247"/>
        <v/>
      </c>
      <c r="AE304" t="str">
        <f t="shared" si="248"/>
        <v/>
      </c>
      <c r="AF304" s="2" t="str">
        <f t="shared" si="249"/>
        <v/>
      </c>
      <c r="AG304" t="str">
        <f t="shared" si="250"/>
        <v/>
      </c>
      <c r="AH304" t="str">
        <f t="shared" si="251"/>
        <v/>
      </c>
      <c r="AI304" t="str">
        <f t="shared" si="216"/>
        <v/>
      </c>
      <c r="AJ304" s="28" t="str">
        <f t="shared" si="252"/>
        <v/>
      </c>
      <c r="AK304" t="str">
        <f t="shared" si="253"/>
        <v/>
      </c>
      <c r="AL304" t="str">
        <f t="shared" si="254"/>
        <v/>
      </c>
      <c r="AM304" t="str">
        <f t="shared" si="217"/>
        <v/>
      </c>
      <c r="AN304" t="str">
        <f t="shared" si="218"/>
        <v/>
      </c>
      <c r="AO304" t="str">
        <f t="shared" si="219"/>
        <v/>
      </c>
      <c r="AP304" t="str">
        <f>IF(AN304="","",IF(I304=0,IF(AO304=1,VLOOKUP(F304,Tables!A$1:C$18,2,FALSE),VLOOKUP(F304,Tables!A$1:C$18,3,FALSE)),IF(I304=1, IF(AO304=1,VLOOKUP(F304,Tables!H$1:J$95,2,FALSE),VLOOKUP(F304,Tables!H$1:J$95,3,FALSE)),IF(AO304=1,VLOOKUP(F304,Tables!Q$1:S$137,2,FALSE),VLOOKUP(F304,Tables!Q$1:S$137,3,FALSE)))))</f>
        <v/>
      </c>
      <c r="AQ304" t="str">
        <f t="shared" si="255"/>
        <v/>
      </c>
      <c r="AR304" t="str">
        <f t="shared" si="220"/>
        <v/>
      </c>
      <c r="AS304" t="str">
        <f t="shared" si="221"/>
        <v/>
      </c>
      <c r="AT304" t="str">
        <f t="shared" si="210"/>
        <v/>
      </c>
      <c r="AU304" t="str">
        <f t="shared" si="222"/>
        <v/>
      </c>
      <c r="AV304" t="str">
        <f t="shared" si="223"/>
        <v/>
      </c>
      <c r="AW304" t="str">
        <f t="shared" si="256"/>
        <v/>
      </c>
      <c r="AX304" t="str">
        <f t="shared" si="257"/>
        <v/>
      </c>
      <c r="AY304" t="str">
        <f t="shared" si="258"/>
        <v/>
      </c>
      <c r="BA304" t="str">
        <f t="shared" si="224"/>
        <v/>
      </c>
      <c r="BB304" t="str">
        <f t="shared" si="225"/>
        <v/>
      </c>
      <c r="BC304" t="str">
        <f t="shared" si="226"/>
        <v/>
      </c>
      <c r="BD304" t="str">
        <f t="shared" si="261"/>
        <v/>
      </c>
      <c r="BE304" t="str">
        <f t="shared" si="259"/>
        <v/>
      </c>
      <c r="BF304" t="str">
        <f t="shared" si="260"/>
        <v/>
      </c>
    </row>
    <row r="305" spans="1:58" ht="15.75" x14ac:dyDescent="0.3">
      <c r="A305" t="str">
        <f t="shared" si="227"/>
        <v/>
      </c>
      <c r="B305" t="str">
        <f t="shared" si="228"/>
        <v/>
      </c>
      <c r="C305" t="str">
        <f t="shared" si="229"/>
        <v/>
      </c>
      <c r="D305" t="str">
        <f t="shared" si="230"/>
        <v/>
      </c>
      <c r="E305" t="str">
        <f t="shared" si="231"/>
        <v/>
      </c>
      <c r="F305" t="str">
        <f t="shared" si="232"/>
        <v/>
      </c>
      <c r="G305" t="str">
        <f t="shared" si="233"/>
        <v/>
      </c>
      <c r="H305" t="str">
        <f t="shared" si="212"/>
        <v/>
      </c>
      <c r="I305" t="str">
        <f t="shared" si="213"/>
        <v/>
      </c>
      <c r="J305" t="str">
        <f t="shared" si="214"/>
        <v/>
      </c>
      <c r="K305" t="str">
        <f>IF(A305="","",IF(OR(I305=1,I305="S"),IF(VLOOKUP(J305,Tables!E$1:F$50,2,FALSE)=1,IF(MOD(BE305,2)=1,1,2),IF(MOD(BE305,2)=1,2,1)),IF(MOD(BE305,2)=1,1,2)))</f>
        <v/>
      </c>
      <c r="L305" t="str">
        <f t="shared" si="211"/>
        <v/>
      </c>
      <c r="M305" s="1" t="str">
        <f t="shared" si="215"/>
        <v/>
      </c>
      <c r="N305" s="39"/>
      <c r="O305" s="39"/>
      <c r="P305" s="39"/>
      <c r="Q305" s="4" t="str">
        <f t="shared" si="234"/>
        <v/>
      </c>
      <c r="R305" s="4" t="str">
        <f t="shared" si="235"/>
        <v/>
      </c>
      <c r="S305" s="4" t="str">
        <f t="shared" si="236"/>
        <v/>
      </c>
      <c r="T305" s="4" t="str">
        <f t="shared" si="237"/>
        <v/>
      </c>
      <c r="U305" s="4" t="str">
        <f t="shared" si="238"/>
        <v/>
      </c>
      <c r="V305" s="4" t="str">
        <f t="shared" si="239"/>
        <v/>
      </c>
      <c r="W305" t="str">
        <f t="shared" si="240"/>
        <v/>
      </c>
      <c r="X305" t="str">
        <f t="shared" si="241"/>
        <v/>
      </c>
      <c r="Y305" t="str">
        <f t="shared" si="242"/>
        <v/>
      </c>
      <c r="Z305" t="str">
        <f t="shared" si="243"/>
        <v/>
      </c>
      <c r="AA305" s="4" t="str">
        <f t="shared" si="244"/>
        <v/>
      </c>
      <c r="AB305" s="4" t="str">
        <f t="shared" si="245"/>
        <v/>
      </c>
      <c r="AC305" s="5" t="str">
        <f t="shared" si="246"/>
        <v/>
      </c>
      <c r="AD305" t="str">
        <f t="shared" si="247"/>
        <v/>
      </c>
      <c r="AE305" t="str">
        <f t="shared" si="248"/>
        <v/>
      </c>
      <c r="AF305" s="2" t="str">
        <f t="shared" si="249"/>
        <v/>
      </c>
      <c r="AG305" t="str">
        <f t="shared" si="250"/>
        <v/>
      </c>
      <c r="AH305" t="str">
        <f t="shared" si="251"/>
        <v/>
      </c>
      <c r="AI305" t="str">
        <f t="shared" si="216"/>
        <v/>
      </c>
      <c r="AJ305" s="28" t="str">
        <f t="shared" si="252"/>
        <v/>
      </c>
      <c r="AK305" t="str">
        <f t="shared" si="253"/>
        <v/>
      </c>
      <c r="AL305" t="str">
        <f t="shared" si="254"/>
        <v/>
      </c>
      <c r="AM305" t="str">
        <f t="shared" si="217"/>
        <v/>
      </c>
      <c r="AN305" t="str">
        <f t="shared" si="218"/>
        <v/>
      </c>
      <c r="AO305" t="str">
        <f t="shared" si="219"/>
        <v/>
      </c>
      <c r="AP305" t="str">
        <f>IF(AN305="","",IF(I305=0,IF(AO305=1,VLOOKUP(F305,Tables!A$1:C$18,2,FALSE),VLOOKUP(F305,Tables!A$1:C$18,3,FALSE)),IF(I305=1, IF(AO305=1,VLOOKUP(F305,Tables!H$1:J$95,2,FALSE),VLOOKUP(F305,Tables!H$1:J$95,3,FALSE)),IF(AO305=1,VLOOKUP(F305,Tables!Q$1:S$137,2,FALSE),VLOOKUP(F305,Tables!Q$1:S$137,3,FALSE)))))</f>
        <v/>
      </c>
      <c r="AQ305" t="str">
        <f t="shared" si="255"/>
        <v/>
      </c>
      <c r="AR305" t="str">
        <f t="shared" si="220"/>
        <v/>
      </c>
      <c r="AS305" t="str">
        <f t="shared" si="221"/>
        <v/>
      </c>
      <c r="AT305" t="str">
        <f t="shared" si="210"/>
        <v/>
      </c>
      <c r="AU305" t="str">
        <f t="shared" si="222"/>
        <v/>
      </c>
      <c r="AV305" t="str">
        <f t="shared" si="223"/>
        <v/>
      </c>
      <c r="AW305" t="str">
        <f t="shared" si="256"/>
        <v/>
      </c>
      <c r="AX305" t="str">
        <f t="shared" si="257"/>
        <v/>
      </c>
      <c r="AY305" t="str">
        <f t="shared" si="258"/>
        <v/>
      </c>
      <c r="BA305" t="str">
        <f t="shared" si="224"/>
        <v/>
      </c>
      <c r="BB305" t="str">
        <f t="shared" si="225"/>
        <v/>
      </c>
      <c r="BC305" t="str">
        <f t="shared" si="226"/>
        <v/>
      </c>
      <c r="BD305" t="str">
        <f t="shared" si="261"/>
        <v/>
      </c>
      <c r="BE305" t="str">
        <f t="shared" si="259"/>
        <v/>
      </c>
      <c r="BF305" t="str">
        <f t="shared" si="260"/>
        <v/>
      </c>
    </row>
    <row r="306" spans="1:58" ht="15.75" x14ac:dyDescent="0.3">
      <c r="A306" t="str">
        <f t="shared" si="227"/>
        <v/>
      </c>
      <c r="B306" t="str">
        <f t="shared" si="228"/>
        <v/>
      </c>
      <c r="C306" t="str">
        <f t="shared" si="229"/>
        <v/>
      </c>
      <c r="D306" t="str">
        <f t="shared" si="230"/>
        <v/>
      </c>
      <c r="E306" t="str">
        <f t="shared" si="231"/>
        <v/>
      </c>
      <c r="F306" t="str">
        <f t="shared" si="232"/>
        <v/>
      </c>
      <c r="G306" t="str">
        <f t="shared" si="233"/>
        <v/>
      </c>
      <c r="H306" t="str">
        <f t="shared" si="212"/>
        <v/>
      </c>
      <c r="I306" t="str">
        <f t="shared" si="213"/>
        <v/>
      </c>
      <c r="J306" t="str">
        <f t="shared" si="214"/>
        <v/>
      </c>
      <c r="K306" t="str">
        <f>IF(A306="","",IF(OR(I306=1,I306="S"),IF(VLOOKUP(J306,Tables!E$1:F$50,2,FALSE)=1,IF(MOD(BE306,2)=1,1,2),IF(MOD(BE306,2)=1,2,1)),IF(MOD(BE306,2)=1,1,2)))</f>
        <v/>
      </c>
      <c r="L306" t="str">
        <f t="shared" si="211"/>
        <v/>
      </c>
      <c r="M306" s="1" t="str">
        <f t="shared" si="215"/>
        <v/>
      </c>
      <c r="N306" s="39"/>
      <c r="O306" s="39"/>
      <c r="P306" s="39"/>
      <c r="Q306" s="4" t="str">
        <f t="shared" si="234"/>
        <v/>
      </c>
      <c r="R306" s="4" t="str">
        <f t="shared" si="235"/>
        <v/>
      </c>
      <c r="S306" s="4" t="str">
        <f t="shared" si="236"/>
        <v/>
      </c>
      <c r="T306" s="4" t="str">
        <f t="shared" si="237"/>
        <v/>
      </c>
      <c r="U306" s="4" t="str">
        <f t="shared" si="238"/>
        <v/>
      </c>
      <c r="V306" s="4" t="str">
        <f t="shared" si="239"/>
        <v/>
      </c>
      <c r="W306" t="str">
        <f t="shared" si="240"/>
        <v/>
      </c>
      <c r="X306" t="str">
        <f t="shared" si="241"/>
        <v/>
      </c>
      <c r="Y306" t="str">
        <f t="shared" si="242"/>
        <v/>
      </c>
      <c r="Z306" t="str">
        <f t="shared" si="243"/>
        <v/>
      </c>
      <c r="AA306" s="4" t="str">
        <f t="shared" si="244"/>
        <v/>
      </c>
      <c r="AB306" s="4" t="str">
        <f t="shared" si="245"/>
        <v/>
      </c>
      <c r="AC306" s="5" t="str">
        <f t="shared" si="246"/>
        <v/>
      </c>
      <c r="AD306" t="str">
        <f t="shared" si="247"/>
        <v/>
      </c>
      <c r="AE306" t="str">
        <f t="shared" si="248"/>
        <v/>
      </c>
      <c r="AF306" s="2" t="str">
        <f t="shared" si="249"/>
        <v/>
      </c>
      <c r="AG306" t="str">
        <f t="shared" si="250"/>
        <v/>
      </c>
      <c r="AH306" t="str">
        <f t="shared" si="251"/>
        <v/>
      </c>
      <c r="AI306" t="str">
        <f t="shared" si="216"/>
        <v/>
      </c>
      <c r="AJ306" s="28" t="str">
        <f t="shared" si="252"/>
        <v/>
      </c>
      <c r="AK306" t="str">
        <f t="shared" si="253"/>
        <v/>
      </c>
      <c r="AL306" t="str">
        <f t="shared" si="254"/>
        <v/>
      </c>
      <c r="AM306" t="str">
        <f t="shared" si="217"/>
        <v/>
      </c>
      <c r="AN306" t="str">
        <f t="shared" si="218"/>
        <v/>
      </c>
      <c r="AO306" t="str">
        <f t="shared" si="219"/>
        <v/>
      </c>
      <c r="AP306" t="str">
        <f>IF(AN306="","",IF(I306=0,IF(AO306=1,VLOOKUP(F306,Tables!A$1:C$18,2,FALSE),VLOOKUP(F306,Tables!A$1:C$18,3,FALSE)),IF(I306=1, IF(AO306=1,VLOOKUP(F306,Tables!H$1:J$95,2,FALSE),VLOOKUP(F306,Tables!H$1:J$95,3,FALSE)),IF(AO306=1,VLOOKUP(F306,Tables!Q$1:S$137,2,FALSE),VLOOKUP(F306,Tables!Q$1:S$137,3,FALSE)))))</f>
        <v/>
      </c>
      <c r="AQ306" t="str">
        <f t="shared" si="255"/>
        <v/>
      </c>
      <c r="AR306" t="str">
        <f t="shared" si="220"/>
        <v/>
      </c>
      <c r="AS306" t="str">
        <f t="shared" si="221"/>
        <v/>
      </c>
      <c r="AT306" t="str">
        <f t="shared" si="210"/>
        <v/>
      </c>
      <c r="AU306" t="str">
        <f t="shared" si="222"/>
        <v/>
      </c>
      <c r="AV306" t="str">
        <f t="shared" si="223"/>
        <v/>
      </c>
      <c r="AW306" t="str">
        <f t="shared" si="256"/>
        <v/>
      </c>
      <c r="AX306" t="str">
        <f t="shared" si="257"/>
        <v/>
      </c>
      <c r="AY306" t="str">
        <f t="shared" si="258"/>
        <v/>
      </c>
      <c r="BA306" t="str">
        <f t="shared" si="224"/>
        <v/>
      </c>
      <c r="BB306" t="str">
        <f t="shared" si="225"/>
        <v/>
      </c>
      <c r="BC306" t="str">
        <f t="shared" si="226"/>
        <v/>
      </c>
      <c r="BD306" t="str">
        <f t="shared" si="261"/>
        <v/>
      </c>
      <c r="BE306" t="str">
        <f t="shared" si="259"/>
        <v/>
      </c>
      <c r="BF306" t="str">
        <f t="shared" si="260"/>
        <v/>
      </c>
    </row>
    <row r="307" spans="1:58" ht="15.75" x14ac:dyDescent="0.3">
      <c r="A307" t="str">
        <f t="shared" si="227"/>
        <v/>
      </c>
      <c r="B307" t="str">
        <f t="shared" si="228"/>
        <v/>
      </c>
      <c r="C307" t="str">
        <f t="shared" si="229"/>
        <v/>
      </c>
      <c r="D307" t="str">
        <f t="shared" si="230"/>
        <v/>
      </c>
      <c r="E307" t="str">
        <f t="shared" si="231"/>
        <v/>
      </c>
      <c r="F307" t="str">
        <f t="shared" si="232"/>
        <v/>
      </c>
      <c r="G307" t="str">
        <f t="shared" si="233"/>
        <v/>
      </c>
      <c r="H307" t="str">
        <f t="shared" si="212"/>
        <v/>
      </c>
      <c r="I307" t="str">
        <f t="shared" si="213"/>
        <v/>
      </c>
      <c r="J307" t="str">
        <f t="shared" si="214"/>
        <v/>
      </c>
      <c r="K307" t="str">
        <f>IF(A307="","",IF(OR(I307=1,I307="S"),IF(VLOOKUP(J307,Tables!E$1:F$50,2,FALSE)=1,IF(MOD(BE307,2)=1,1,2),IF(MOD(BE307,2)=1,2,1)),IF(MOD(BE307,2)=1,1,2)))</f>
        <v/>
      </c>
      <c r="L307" t="str">
        <f t="shared" si="211"/>
        <v/>
      </c>
      <c r="M307" s="1" t="str">
        <f t="shared" si="215"/>
        <v/>
      </c>
      <c r="N307" s="39"/>
      <c r="O307" s="39"/>
      <c r="P307" s="39"/>
      <c r="Q307" s="4" t="str">
        <f t="shared" si="234"/>
        <v/>
      </c>
      <c r="R307" s="4" t="str">
        <f t="shared" si="235"/>
        <v/>
      </c>
      <c r="S307" s="4" t="str">
        <f t="shared" si="236"/>
        <v/>
      </c>
      <c r="T307" s="4" t="str">
        <f t="shared" si="237"/>
        <v/>
      </c>
      <c r="U307" s="4" t="str">
        <f t="shared" si="238"/>
        <v/>
      </c>
      <c r="V307" s="4" t="str">
        <f t="shared" si="239"/>
        <v/>
      </c>
      <c r="W307" t="str">
        <f t="shared" si="240"/>
        <v/>
      </c>
      <c r="X307" t="str">
        <f t="shared" si="241"/>
        <v/>
      </c>
      <c r="Y307" t="str">
        <f t="shared" si="242"/>
        <v/>
      </c>
      <c r="Z307" t="str">
        <f t="shared" si="243"/>
        <v/>
      </c>
      <c r="AA307" s="4" t="str">
        <f t="shared" si="244"/>
        <v/>
      </c>
      <c r="AB307" s="4" t="str">
        <f t="shared" si="245"/>
        <v/>
      </c>
      <c r="AC307" s="5" t="str">
        <f t="shared" si="246"/>
        <v/>
      </c>
      <c r="AD307" t="str">
        <f t="shared" si="247"/>
        <v/>
      </c>
      <c r="AE307" t="str">
        <f t="shared" si="248"/>
        <v/>
      </c>
      <c r="AF307" s="2" t="str">
        <f t="shared" si="249"/>
        <v/>
      </c>
      <c r="AG307" t="str">
        <f t="shared" si="250"/>
        <v/>
      </c>
      <c r="AH307" t="str">
        <f t="shared" si="251"/>
        <v/>
      </c>
      <c r="AI307" t="str">
        <f t="shared" si="216"/>
        <v/>
      </c>
      <c r="AJ307" s="28" t="str">
        <f t="shared" si="252"/>
        <v/>
      </c>
      <c r="AK307" t="str">
        <f t="shared" si="253"/>
        <v/>
      </c>
      <c r="AL307" t="str">
        <f t="shared" si="254"/>
        <v/>
      </c>
      <c r="AM307" t="str">
        <f t="shared" si="217"/>
        <v/>
      </c>
      <c r="AN307" t="str">
        <f t="shared" si="218"/>
        <v/>
      </c>
      <c r="AO307" t="str">
        <f t="shared" si="219"/>
        <v/>
      </c>
      <c r="AP307" t="str">
        <f>IF(AN307="","",IF(I307=0,IF(AO307=1,VLOOKUP(F307,Tables!A$1:C$18,2,FALSE),VLOOKUP(F307,Tables!A$1:C$18,3,FALSE)),IF(I307=1, IF(AO307=1,VLOOKUP(F307,Tables!H$1:J$95,2,FALSE),VLOOKUP(F307,Tables!H$1:J$95,3,FALSE)),IF(AO307=1,VLOOKUP(F307,Tables!Q$1:S$137,2,FALSE),VLOOKUP(F307,Tables!Q$1:S$137,3,FALSE)))))</f>
        <v/>
      </c>
      <c r="AQ307" t="str">
        <f t="shared" si="255"/>
        <v/>
      </c>
      <c r="AR307" t="str">
        <f t="shared" si="220"/>
        <v/>
      </c>
      <c r="AS307" t="str">
        <f t="shared" si="221"/>
        <v/>
      </c>
      <c r="AT307" t="str">
        <f t="shared" si="210"/>
        <v/>
      </c>
      <c r="AU307" t="str">
        <f t="shared" si="222"/>
        <v/>
      </c>
      <c r="AV307" t="str">
        <f t="shared" si="223"/>
        <v/>
      </c>
      <c r="AW307" t="str">
        <f t="shared" si="256"/>
        <v/>
      </c>
      <c r="AX307" t="str">
        <f t="shared" si="257"/>
        <v/>
      </c>
      <c r="AY307" t="str">
        <f t="shared" si="258"/>
        <v/>
      </c>
      <c r="BA307" t="str">
        <f t="shared" si="224"/>
        <v/>
      </c>
      <c r="BB307" t="str">
        <f t="shared" si="225"/>
        <v/>
      </c>
      <c r="BC307" t="str">
        <f t="shared" si="226"/>
        <v/>
      </c>
      <c r="BD307" t="str">
        <f t="shared" si="261"/>
        <v/>
      </c>
      <c r="BE307" t="str">
        <f t="shared" si="259"/>
        <v/>
      </c>
      <c r="BF307" t="str">
        <f t="shared" si="260"/>
        <v/>
      </c>
    </row>
    <row r="308" spans="1:58" ht="15.75" x14ac:dyDescent="0.3">
      <c r="A308" t="str">
        <f t="shared" si="227"/>
        <v/>
      </c>
      <c r="B308" t="str">
        <f t="shared" si="228"/>
        <v/>
      </c>
      <c r="C308" t="str">
        <f t="shared" si="229"/>
        <v/>
      </c>
      <c r="D308" t="str">
        <f t="shared" si="230"/>
        <v/>
      </c>
      <c r="E308" t="str">
        <f t="shared" si="231"/>
        <v/>
      </c>
      <c r="F308" t="str">
        <f t="shared" si="232"/>
        <v/>
      </c>
      <c r="G308" t="str">
        <f t="shared" si="233"/>
        <v/>
      </c>
      <c r="H308" t="str">
        <f t="shared" si="212"/>
        <v/>
      </c>
      <c r="I308" t="str">
        <f t="shared" si="213"/>
        <v/>
      </c>
      <c r="J308" t="str">
        <f t="shared" si="214"/>
        <v/>
      </c>
      <c r="K308" t="str">
        <f>IF(A308="","",IF(OR(I308=1,I308="S"),IF(VLOOKUP(J308,Tables!E$1:F$50,2,FALSE)=1,IF(MOD(BE308,2)=1,1,2),IF(MOD(BE308,2)=1,2,1)),IF(MOD(BE308,2)=1,1,2)))</f>
        <v/>
      </c>
      <c r="L308" t="str">
        <f t="shared" si="211"/>
        <v/>
      </c>
      <c r="M308" s="1" t="str">
        <f t="shared" si="215"/>
        <v/>
      </c>
      <c r="N308" s="39"/>
      <c r="O308" s="39"/>
      <c r="P308" s="39"/>
      <c r="Q308" s="4" t="str">
        <f t="shared" si="234"/>
        <v/>
      </c>
      <c r="R308" s="4" t="str">
        <f t="shared" si="235"/>
        <v/>
      </c>
      <c r="S308" s="4" t="str">
        <f t="shared" si="236"/>
        <v/>
      </c>
      <c r="T308" s="4" t="str">
        <f t="shared" si="237"/>
        <v/>
      </c>
      <c r="U308" s="4" t="str">
        <f t="shared" si="238"/>
        <v/>
      </c>
      <c r="V308" s="4" t="str">
        <f t="shared" si="239"/>
        <v/>
      </c>
      <c r="W308" t="str">
        <f t="shared" si="240"/>
        <v/>
      </c>
      <c r="X308" t="str">
        <f t="shared" si="241"/>
        <v/>
      </c>
      <c r="Y308" t="str">
        <f t="shared" si="242"/>
        <v/>
      </c>
      <c r="Z308" t="str">
        <f t="shared" si="243"/>
        <v/>
      </c>
      <c r="AA308" s="4" t="str">
        <f t="shared" si="244"/>
        <v/>
      </c>
      <c r="AB308" s="4" t="str">
        <f t="shared" si="245"/>
        <v/>
      </c>
      <c r="AC308" s="5" t="str">
        <f t="shared" si="246"/>
        <v/>
      </c>
      <c r="AD308" t="str">
        <f t="shared" si="247"/>
        <v/>
      </c>
      <c r="AE308" t="str">
        <f t="shared" si="248"/>
        <v/>
      </c>
      <c r="AF308" s="2" t="str">
        <f t="shared" si="249"/>
        <v/>
      </c>
      <c r="AG308" t="str">
        <f t="shared" si="250"/>
        <v/>
      </c>
      <c r="AH308" t="str">
        <f t="shared" si="251"/>
        <v/>
      </c>
      <c r="AI308" t="str">
        <f t="shared" si="216"/>
        <v/>
      </c>
      <c r="AJ308" s="28" t="str">
        <f t="shared" si="252"/>
        <v/>
      </c>
      <c r="AK308" t="str">
        <f t="shared" si="253"/>
        <v/>
      </c>
      <c r="AL308" t="str">
        <f t="shared" si="254"/>
        <v/>
      </c>
      <c r="AM308" t="str">
        <f t="shared" si="217"/>
        <v/>
      </c>
      <c r="AN308" t="str">
        <f t="shared" si="218"/>
        <v/>
      </c>
      <c r="AO308" t="str">
        <f t="shared" si="219"/>
        <v/>
      </c>
      <c r="AP308" t="str">
        <f>IF(AN308="","",IF(I308=0,IF(AO308=1,VLOOKUP(F308,Tables!A$1:C$18,2,FALSE),VLOOKUP(F308,Tables!A$1:C$18,3,FALSE)),IF(I308=1, IF(AO308=1,VLOOKUP(F308,Tables!H$1:J$95,2,FALSE),VLOOKUP(F308,Tables!H$1:J$95,3,FALSE)),IF(AO308=1,VLOOKUP(F308,Tables!Q$1:S$137,2,FALSE),VLOOKUP(F308,Tables!Q$1:S$137,3,FALSE)))))</f>
        <v/>
      </c>
      <c r="AQ308" t="str">
        <f t="shared" si="255"/>
        <v/>
      </c>
      <c r="AR308" t="str">
        <f t="shared" si="220"/>
        <v/>
      </c>
      <c r="AS308" t="str">
        <f t="shared" si="221"/>
        <v/>
      </c>
      <c r="AT308" t="str">
        <f t="shared" si="210"/>
        <v/>
      </c>
      <c r="AU308" t="str">
        <f t="shared" si="222"/>
        <v/>
      </c>
      <c r="AV308" t="str">
        <f t="shared" si="223"/>
        <v/>
      </c>
      <c r="AW308" t="str">
        <f t="shared" si="256"/>
        <v/>
      </c>
      <c r="AX308" t="str">
        <f t="shared" si="257"/>
        <v/>
      </c>
      <c r="AY308" t="str">
        <f t="shared" si="258"/>
        <v/>
      </c>
      <c r="BA308" t="str">
        <f t="shared" si="224"/>
        <v/>
      </c>
      <c r="BB308" t="str">
        <f t="shared" si="225"/>
        <v/>
      </c>
      <c r="BC308" t="str">
        <f t="shared" si="226"/>
        <v/>
      </c>
      <c r="BD308" t="str">
        <f t="shared" si="261"/>
        <v/>
      </c>
      <c r="BE308" t="str">
        <f t="shared" si="259"/>
        <v/>
      </c>
      <c r="BF308" t="str">
        <f t="shared" si="260"/>
        <v/>
      </c>
    </row>
    <row r="309" spans="1:58" ht="15.75" x14ac:dyDescent="0.3">
      <c r="A309" t="str">
        <f t="shared" si="227"/>
        <v/>
      </c>
      <c r="B309" t="str">
        <f t="shared" si="228"/>
        <v/>
      </c>
      <c r="C309" t="str">
        <f t="shared" si="229"/>
        <v/>
      </c>
      <c r="D309" t="str">
        <f t="shared" si="230"/>
        <v/>
      </c>
      <c r="E309" t="str">
        <f t="shared" si="231"/>
        <v/>
      </c>
      <c r="F309" t="str">
        <f t="shared" si="232"/>
        <v/>
      </c>
      <c r="G309" t="str">
        <f t="shared" si="233"/>
        <v/>
      </c>
      <c r="H309" t="str">
        <f t="shared" si="212"/>
        <v/>
      </c>
      <c r="I309" t="str">
        <f t="shared" si="213"/>
        <v/>
      </c>
      <c r="J309" t="str">
        <f t="shared" si="214"/>
        <v/>
      </c>
      <c r="K309" t="str">
        <f>IF(A309="","",IF(OR(I309=1,I309="S"),IF(VLOOKUP(J309,Tables!E$1:F$50,2,FALSE)=1,IF(MOD(BE309,2)=1,1,2),IF(MOD(BE309,2)=1,2,1)),IF(MOD(BE309,2)=1,1,2)))</f>
        <v/>
      </c>
      <c r="L309" t="str">
        <f t="shared" si="211"/>
        <v/>
      </c>
      <c r="M309" s="1" t="str">
        <f t="shared" si="215"/>
        <v/>
      </c>
      <c r="N309" s="39"/>
      <c r="O309" s="39"/>
      <c r="P309" s="39"/>
      <c r="Q309" s="4" t="str">
        <f t="shared" si="234"/>
        <v/>
      </c>
      <c r="R309" s="4" t="str">
        <f t="shared" si="235"/>
        <v/>
      </c>
      <c r="S309" s="4" t="str">
        <f t="shared" si="236"/>
        <v/>
      </c>
      <c r="T309" s="4" t="str">
        <f t="shared" si="237"/>
        <v/>
      </c>
      <c r="U309" s="4" t="str">
        <f t="shared" si="238"/>
        <v/>
      </c>
      <c r="V309" s="4" t="str">
        <f t="shared" si="239"/>
        <v/>
      </c>
      <c r="W309" t="str">
        <f t="shared" si="240"/>
        <v/>
      </c>
      <c r="X309" t="str">
        <f t="shared" si="241"/>
        <v/>
      </c>
      <c r="Y309" t="str">
        <f t="shared" si="242"/>
        <v/>
      </c>
      <c r="Z309" t="str">
        <f t="shared" si="243"/>
        <v/>
      </c>
      <c r="AA309" s="4" t="str">
        <f t="shared" si="244"/>
        <v/>
      </c>
      <c r="AB309" s="4" t="str">
        <f t="shared" si="245"/>
        <v/>
      </c>
      <c r="AC309" s="5" t="str">
        <f t="shared" si="246"/>
        <v/>
      </c>
      <c r="AD309" t="str">
        <f t="shared" si="247"/>
        <v/>
      </c>
      <c r="AE309" t="str">
        <f t="shared" si="248"/>
        <v/>
      </c>
      <c r="AF309" s="2" t="str">
        <f t="shared" si="249"/>
        <v/>
      </c>
      <c r="AG309" t="str">
        <f t="shared" si="250"/>
        <v/>
      </c>
      <c r="AH309" t="str">
        <f t="shared" si="251"/>
        <v/>
      </c>
      <c r="AI309" t="str">
        <f t="shared" si="216"/>
        <v/>
      </c>
      <c r="AJ309" s="28" t="str">
        <f t="shared" si="252"/>
        <v/>
      </c>
      <c r="AK309" t="str">
        <f t="shared" si="253"/>
        <v/>
      </c>
      <c r="AL309" t="str">
        <f t="shared" si="254"/>
        <v/>
      </c>
      <c r="AM309" t="str">
        <f t="shared" si="217"/>
        <v/>
      </c>
      <c r="AN309" t="str">
        <f t="shared" si="218"/>
        <v/>
      </c>
      <c r="AO309" t="str">
        <f t="shared" si="219"/>
        <v/>
      </c>
      <c r="AP309" t="str">
        <f>IF(AN309="","",IF(I309=0,IF(AO309=1,VLOOKUP(F309,Tables!A$1:C$18,2,FALSE),VLOOKUP(F309,Tables!A$1:C$18,3,FALSE)),IF(I309=1, IF(AO309=1,VLOOKUP(F309,Tables!H$1:J$95,2,FALSE),VLOOKUP(F309,Tables!H$1:J$95,3,FALSE)),IF(AO309=1,VLOOKUP(F309,Tables!Q$1:S$137,2,FALSE),VLOOKUP(F309,Tables!Q$1:S$137,3,FALSE)))))</f>
        <v/>
      </c>
      <c r="AQ309" t="str">
        <f t="shared" si="255"/>
        <v/>
      </c>
      <c r="AR309" t="str">
        <f t="shared" si="220"/>
        <v/>
      </c>
      <c r="AS309" t="str">
        <f t="shared" si="221"/>
        <v/>
      </c>
      <c r="AT309" t="str">
        <f t="shared" si="210"/>
        <v/>
      </c>
      <c r="AU309" t="str">
        <f t="shared" si="222"/>
        <v/>
      </c>
      <c r="AV309" t="str">
        <f t="shared" si="223"/>
        <v/>
      </c>
      <c r="AW309" t="str">
        <f t="shared" si="256"/>
        <v/>
      </c>
      <c r="AX309" t="str">
        <f t="shared" si="257"/>
        <v/>
      </c>
      <c r="AY309" t="str">
        <f t="shared" si="258"/>
        <v/>
      </c>
      <c r="BA309" t="str">
        <f t="shared" si="224"/>
        <v/>
      </c>
      <c r="BB309" t="str">
        <f t="shared" si="225"/>
        <v/>
      </c>
      <c r="BC309" t="str">
        <f t="shared" si="226"/>
        <v/>
      </c>
      <c r="BD309" t="str">
        <f t="shared" si="261"/>
        <v/>
      </c>
      <c r="BE309" t="str">
        <f t="shared" si="259"/>
        <v/>
      </c>
      <c r="BF309" t="str">
        <f t="shared" si="260"/>
        <v/>
      </c>
    </row>
    <row r="310" spans="1:58" ht="15.75" x14ac:dyDescent="0.3">
      <c r="A310" t="str">
        <f t="shared" si="227"/>
        <v/>
      </c>
      <c r="B310" t="str">
        <f t="shared" si="228"/>
        <v/>
      </c>
      <c r="C310" t="str">
        <f t="shared" si="229"/>
        <v/>
      </c>
      <c r="D310" t="str">
        <f t="shared" si="230"/>
        <v/>
      </c>
      <c r="E310" t="str">
        <f t="shared" si="231"/>
        <v/>
      </c>
      <c r="F310" t="str">
        <f t="shared" si="232"/>
        <v/>
      </c>
      <c r="G310" t="str">
        <f t="shared" si="233"/>
        <v/>
      </c>
      <c r="H310" t="str">
        <f t="shared" si="212"/>
        <v/>
      </c>
      <c r="I310" t="str">
        <f t="shared" si="213"/>
        <v/>
      </c>
      <c r="J310" t="str">
        <f t="shared" si="214"/>
        <v/>
      </c>
      <c r="K310" t="str">
        <f>IF(A310="","",IF(OR(I310=1,I310="S"),IF(VLOOKUP(J310,Tables!E$1:F$50,2,FALSE)=1,IF(MOD(BE310,2)=1,1,2),IF(MOD(BE310,2)=1,2,1)),IF(MOD(BE310,2)=1,1,2)))</f>
        <v/>
      </c>
      <c r="L310" t="str">
        <f t="shared" si="211"/>
        <v/>
      </c>
      <c r="M310" s="1" t="str">
        <f t="shared" si="215"/>
        <v/>
      </c>
      <c r="N310" s="39"/>
      <c r="O310" s="39"/>
      <c r="P310" s="39"/>
      <c r="Q310" s="4" t="str">
        <f t="shared" si="234"/>
        <v/>
      </c>
      <c r="R310" s="4" t="str">
        <f t="shared" si="235"/>
        <v/>
      </c>
      <c r="S310" s="4" t="str">
        <f t="shared" si="236"/>
        <v/>
      </c>
      <c r="T310" s="4" t="str">
        <f t="shared" si="237"/>
        <v/>
      </c>
      <c r="U310" s="4" t="str">
        <f t="shared" si="238"/>
        <v/>
      </c>
      <c r="V310" s="4" t="str">
        <f t="shared" si="239"/>
        <v/>
      </c>
      <c r="W310" t="str">
        <f t="shared" si="240"/>
        <v/>
      </c>
      <c r="X310" t="str">
        <f t="shared" si="241"/>
        <v/>
      </c>
      <c r="Y310" t="str">
        <f t="shared" si="242"/>
        <v/>
      </c>
      <c r="Z310" t="str">
        <f t="shared" si="243"/>
        <v/>
      </c>
      <c r="AA310" s="4" t="str">
        <f t="shared" si="244"/>
        <v/>
      </c>
      <c r="AB310" s="4" t="str">
        <f t="shared" si="245"/>
        <v/>
      </c>
      <c r="AC310" s="5" t="str">
        <f t="shared" si="246"/>
        <v/>
      </c>
      <c r="AD310" t="str">
        <f t="shared" si="247"/>
        <v/>
      </c>
      <c r="AE310" t="str">
        <f t="shared" si="248"/>
        <v/>
      </c>
      <c r="AF310" s="2" t="str">
        <f t="shared" si="249"/>
        <v/>
      </c>
      <c r="AG310" t="str">
        <f t="shared" si="250"/>
        <v/>
      </c>
      <c r="AH310" t="str">
        <f t="shared" si="251"/>
        <v/>
      </c>
      <c r="AI310" t="str">
        <f t="shared" si="216"/>
        <v/>
      </c>
      <c r="AJ310" s="28" t="str">
        <f t="shared" si="252"/>
        <v/>
      </c>
      <c r="AK310" t="str">
        <f t="shared" si="253"/>
        <v/>
      </c>
      <c r="AL310" t="str">
        <f t="shared" si="254"/>
        <v/>
      </c>
      <c r="AM310" t="str">
        <f t="shared" si="217"/>
        <v/>
      </c>
      <c r="AN310" t="str">
        <f t="shared" si="218"/>
        <v/>
      </c>
      <c r="AO310" t="str">
        <f t="shared" si="219"/>
        <v/>
      </c>
      <c r="AP310" t="str">
        <f>IF(AN310="","",IF(I310=0,IF(AO310=1,VLOOKUP(F310,Tables!A$1:C$18,2,FALSE),VLOOKUP(F310,Tables!A$1:C$18,3,FALSE)),IF(I310=1, IF(AO310=1,VLOOKUP(F310,Tables!H$1:J$95,2,FALSE),VLOOKUP(F310,Tables!H$1:J$95,3,FALSE)),IF(AO310=1,VLOOKUP(F310,Tables!Q$1:S$137,2,FALSE),VLOOKUP(F310,Tables!Q$1:S$137,3,FALSE)))))</f>
        <v/>
      </c>
      <c r="AQ310" t="str">
        <f t="shared" si="255"/>
        <v/>
      </c>
      <c r="AR310" t="str">
        <f t="shared" si="220"/>
        <v/>
      </c>
      <c r="AS310" t="str">
        <f t="shared" si="221"/>
        <v/>
      </c>
      <c r="AT310" t="str">
        <f t="shared" si="210"/>
        <v/>
      </c>
      <c r="AU310" t="str">
        <f t="shared" si="222"/>
        <v/>
      </c>
      <c r="AV310" t="str">
        <f t="shared" si="223"/>
        <v/>
      </c>
      <c r="AW310" t="str">
        <f t="shared" si="256"/>
        <v/>
      </c>
      <c r="AX310" t="str">
        <f t="shared" si="257"/>
        <v/>
      </c>
      <c r="AY310" t="str">
        <f t="shared" si="258"/>
        <v/>
      </c>
      <c r="BA310" t="str">
        <f t="shared" si="224"/>
        <v/>
      </c>
      <c r="BB310" t="str">
        <f t="shared" si="225"/>
        <v/>
      </c>
      <c r="BC310" t="str">
        <f t="shared" si="226"/>
        <v/>
      </c>
      <c r="BD310" t="str">
        <f t="shared" si="261"/>
        <v/>
      </c>
      <c r="BE310" t="str">
        <f t="shared" si="259"/>
        <v/>
      </c>
      <c r="BF310" t="str">
        <f t="shared" si="260"/>
        <v/>
      </c>
    </row>
    <row r="311" spans="1:58" ht="15.75" x14ac:dyDescent="0.3">
      <c r="A311" t="str">
        <f t="shared" si="227"/>
        <v/>
      </c>
      <c r="B311" t="str">
        <f t="shared" si="228"/>
        <v/>
      </c>
      <c r="C311" t="str">
        <f t="shared" si="229"/>
        <v/>
      </c>
      <c r="D311" t="str">
        <f t="shared" si="230"/>
        <v/>
      </c>
      <c r="E311" t="str">
        <f t="shared" si="231"/>
        <v/>
      </c>
      <c r="F311" t="str">
        <f t="shared" si="232"/>
        <v/>
      </c>
      <c r="G311" t="str">
        <f t="shared" si="233"/>
        <v/>
      </c>
      <c r="H311" t="str">
        <f t="shared" si="212"/>
        <v/>
      </c>
      <c r="I311" t="str">
        <f t="shared" si="213"/>
        <v/>
      </c>
      <c r="J311" t="str">
        <f t="shared" si="214"/>
        <v/>
      </c>
      <c r="K311" t="str">
        <f>IF(A311="","",IF(OR(I311=1,I311="S"),IF(VLOOKUP(J311,Tables!E$1:F$50,2,FALSE)=1,IF(MOD(BE311,2)=1,1,2),IF(MOD(BE311,2)=1,2,1)),IF(MOD(BE311,2)=1,1,2)))</f>
        <v/>
      </c>
      <c r="L311" t="str">
        <f t="shared" si="211"/>
        <v/>
      </c>
      <c r="M311" s="1" t="str">
        <f t="shared" si="215"/>
        <v/>
      </c>
      <c r="N311" s="39"/>
      <c r="O311" s="39"/>
      <c r="P311" s="39"/>
      <c r="Q311" s="4" t="str">
        <f t="shared" si="234"/>
        <v/>
      </c>
      <c r="R311" s="4" t="str">
        <f t="shared" si="235"/>
        <v/>
      </c>
      <c r="S311" s="4" t="str">
        <f t="shared" si="236"/>
        <v/>
      </c>
      <c r="T311" s="4" t="str">
        <f t="shared" si="237"/>
        <v/>
      </c>
      <c r="U311" s="4" t="str">
        <f t="shared" si="238"/>
        <v/>
      </c>
      <c r="V311" s="4" t="str">
        <f t="shared" si="239"/>
        <v/>
      </c>
      <c r="W311" t="str">
        <f t="shared" si="240"/>
        <v/>
      </c>
      <c r="X311" t="str">
        <f t="shared" si="241"/>
        <v/>
      </c>
      <c r="Y311" t="str">
        <f t="shared" si="242"/>
        <v/>
      </c>
      <c r="Z311" t="str">
        <f t="shared" si="243"/>
        <v/>
      </c>
      <c r="AA311" s="4" t="str">
        <f t="shared" si="244"/>
        <v/>
      </c>
      <c r="AB311" s="4" t="str">
        <f t="shared" si="245"/>
        <v/>
      </c>
      <c r="AC311" s="5" t="str">
        <f t="shared" si="246"/>
        <v/>
      </c>
      <c r="AD311" t="str">
        <f t="shared" si="247"/>
        <v/>
      </c>
      <c r="AE311" t="str">
        <f t="shared" si="248"/>
        <v/>
      </c>
      <c r="AF311" s="2" t="str">
        <f t="shared" si="249"/>
        <v/>
      </c>
      <c r="AG311" t="str">
        <f t="shared" si="250"/>
        <v/>
      </c>
      <c r="AH311" t="str">
        <f t="shared" si="251"/>
        <v/>
      </c>
      <c r="AI311" t="str">
        <f t="shared" si="216"/>
        <v/>
      </c>
      <c r="AJ311" s="28" t="str">
        <f t="shared" si="252"/>
        <v/>
      </c>
      <c r="AK311" t="str">
        <f t="shared" si="253"/>
        <v/>
      </c>
      <c r="AL311" t="str">
        <f t="shared" si="254"/>
        <v/>
      </c>
      <c r="AM311" t="str">
        <f t="shared" si="217"/>
        <v/>
      </c>
      <c r="AN311" t="str">
        <f t="shared" si="218"/>
        <v/>
      </c>
      <c r="AO311" t="str">
        <f t="shared" si="219"/>
        <v/>
      </c>
      <c r="AP311" t="str">
        <f>IF(AN311="","",IF(I311=0,IF(AO311=1,VLOOKUP(F311,Tables!A$1:C$18,2,FALSE),VLOOKUP(F311,Tables!A$1:C$18,3,FALSE)),IF(I311=1, IF(AO311=1,VLOOKUP(F311,Tables!H$1:J$95,2,FALSE),VLOOKUP(F311,Tables!H$1:J$95,3,FALSE)),IF(AO311=1,VLOOKUP(F311,Tables!Q$1:S$137,2,FALSE),VLOOKUP(F311,Tables!Q$1:S$137,3,FALSE)))))</f>
        <v/>
      </c>
      <c r="AQ311" t="str">
        <f t="shared" si="255"/>
        <v/>
      </c>
      <c r="AR311" t="str">
        <f t="shared" si="220"/>
        <v/>
      </c>
      <c r="AS311" t="str">
        <f t="shared" si="221"/>
        <v/>
      </c>
      <c r="AT311" t="str">
        <f t="shared" si="210"/>
        <v/>
      </c>
      <c r="AU311" t="str">
        <f t="shared" si="222"/>
        <v/>
      </c>
      <c r="AV311" t="str">
        <f t="shared" si="223"/>
        <v/>
      </c>
      <c r="AW311" t="str">
        <f t="shared" si="256"/>
        <v/>
      </c>
      <c r="AX311" t="str">
        <f t="shared" si="257"/>
        <v/>
      </c>
      <c r="AY311" t="str">
        <f t="shared" si="258"/>
        <v/>
      </c>
      <c r="BA311" t="str">
        <f t="shared" si="224"/>
        <v/>
      </c>
      <c r="BB311" t="str">
        <f t="shared" si="225"/>
        <v/>
      </c>
      <c r="BC311" t="str">
        <f t="shared" si="226"/>
        <v/>
      </c>
      <c r="BD311" t="str">
        <f t="shared" si="261"/>
        <v/>
      </c>
      <c r="BE311" t="str">
        <f t="shared" si="259"/>
        <v/>
      </c>
      <c r="BF311" t="str">
        <f t="shared" si="260"/>
        <v/>
      </c>
    </row>
    <row r="312" spans="1:58" ht="15.75" x14ac:dyDescent="0.3">
      <c r="A312" t="str">
        <f t="shared" si="227"/>
        <v/>
      </c>
      <c r="B312" t="str">
        <f t="shared" si="228"/>
        <v/>
      </c>
      <c r="C312" t="str">
        <f t="shared" si="229"/>
        <v/>
      </c>
      <c r="D312" t="str">
        <f t="shared" si="230"/>
        <v/>
      </c>
      <c r="E312" t="str">
        <f t="shared" si="231"/>
        <v/>
      </c>
      <c r="F312" t="str">
        <f t="shared" si="232"/>
        <v/>
      </c>
      <c r="G312" t="str">
        <f t="shared" si="233"/>
        <v/>
      </c>
      <c r="H312" t="str">
        <f t="shared" si="212"/>
        <v/>
      </c>
      <c r="I312" t="str">
        <f t="shared" si="213"/>
        <v/>
      </c>
      <c r="J312" t="str">
        <f t="shared" si="214"/>
        <v/>
      </c>
      <c r="K312" t="str">
        <f>IF(A312="","",IF(OR(I312=1,I312="S"),IF(VLOOKUP(J312,Tables!E$1:F$50,2,FALSE)=1,IF(MOD(BE312,2)=1,1,2),IF(MOD(BE312,2)=1,2,1)),IF(MOD(BE312,2)=1,1,2)))</f>
        <v/>
      </c>
      <c r="L312" t="str">
        <f t="shared" si="211"/>
        <v/>
      </c>
      <c r="M312" s="1" t="str">
        <f t="shared" si="215"/>
        <v/>
      </c>
      <c r="N312" s="39"/>
      <c r="O312" s="39"/>
      <c r="P312" s="39"/>
      <c r="Q312" s="4" t="str">
        <f t="shared" si="234"/>
        <v/>
      </c>
      <c r="R312" s="4" t="str">
        <f t="shared" si="235"/>
        <v/>
      </c>
      <c r="S312" s="4" t="str">
        <f t="shared" si="236"/>
        <v/>
      </c>
      <c r="T312" s="4" t="str">
        <f t="shared" si="237"/>
        <v/>
      </c>
      <c r="U312" s="4" t="str">
        <f t="shared" si="238"/>
        <v/>
      </c>
      <c r="V312" s="4" t="str">
        <f t="shared" si="239"/>
        <v/>
      </c>
      <c r="W312" t="str">
        <f t="shared" si="240"/>
        <v/>
      </c>
      <c r="X312" t="str">
        <f t="shared" si="241"/>
        <v/>
      </c>
      <c r="Y312" t="str">
        <f t="shared" si="242"/>
        <v/>
      </c>
      <c r="Z312" t="str">
        <f t="shared" si="243"/>
        <v/>
      </c>
      <c r="AA312" s="4" t="str">
        <f t="shared" si="244"/>
        <v/>
      </c>
      <c r="AB312" s="4" t="str">
        <f t="shared" si="245"/>
        <v/>
      </c>
      <c r="AC312" s="5" t="str">
        <f t="shared" si="246"/>
        <v/>
      </c>
      <c r="AD312" t="str">
        <f t="shared" si="247"/>
        <v/>
      </c>
      <c r="AE312" t="str">
        <f t="shared" si="248"/>
        <v/>
      </c>
      <c r="AF312" s="2" t="str">
        <f t="shared" si="249"/>
        <v/>
      </c>
      <c r="AG312" t="str">
        <f t="shared" si="250"/>
        <v/>
      </c>
      <c r="AH312" t="str">
        <f t="shared" si="251"/>
        <v/>
      </c>
      <c r="AI312" t="str">
        <f t="shared" si="216"/>
        <v/>
      </c>
      <c r="AJ312" s="28" t="str">
        <f t="shared" si="252"/>
        <v/>
      </c>
      <c r="AK312" t="str">
        <f t="shared" si="253"/>
        <v/>
      </c>
      <c r="AL312" t="str">
        <f t="shared" si="254"/>
        <v/>
      </c>
      <c r="AM312" t="str">
        <f t="shared" si="217"/>
        <v/>
      </c>
      <c r="AN312" t="str">
        <f t="shared" si="218"/>
        <v/>
      </c>
      <c r="AO312" t="str">
        <f t="shared" si="219"/>
        <v/>
      </c>
      <c r="AP312" t="str">
        <f>IF(AN312="","",IF(I312=0,IF(AO312=1,VLOOKUP(F312,Tables!A$1:C$18,2,FALSE),VLOOKUP(F312,Tables!A$1:C$18,3,FALSE)),IF(I312=1, IF(AO312=1,VLOOKUP(F312,Tables!H$1:J$95,2,FALSE),VLOOKUP(F312,Tables!H$1:J$95,3,FALSE)),IF(AO312=1,VLOOKUP(F312,Tables!Q$1:S$137,2,FALSE),VLOOKUP(F312,Tables!Q$1:S$137,3,FALSE)))))</f>
        <v/>
      </c>
      <c r="AQ312" t="str">
        <f t="shared" si="255"/>
        <v/>
      </c>
      <c r="AR312" t="str">
        <f t="shared" si="220"/>
        <v/>
      </c>
      <c r="AS312" t="str">
        <f t="shared" si="221"/>
        <v/>
      </c>
      <c r="AT312" t="str">
        <f t="shared" si="210"/>
        <v/>
      </c>
      <c r="AU312" t="str">
        <f t="shared" si="222"/>
        <v/>
      </c>
      <c r="AV312" t="str">
        <f t="shared" si="223"/>
        <v/>
      </c>
      <c r="AW312" t="str">
        <f t="shared" si="256"/>
        <v/>
      </c>
      <c r="AX312" t="str">
        <f t="shared" si="257"/>
        <v/>
      </c>
      <c r="AY312" t="str">
        <f t="shared" si="258"/>
        <v/>
      </c>
      <c r="BA312" t="str">
        <f t="shared" si="224"/>
        <v/>
      </c>
      <c r="BB312" t="str">
        <f t="shared" si="225"/>
        <v/>
      </c>
      <c r="BC312" t="str">
        <f t="shared" si="226"/>
        <v/>
      </c>
      <c r="BD312" t="str">
        <f t="shared" si="261"/>
        <v/>
      </c>
      <c r="BE312" t="str">
        <f t="shared" si="259"/>
        <v/>
      </c>
      <c r="BF312" t="str">
        <f t="shared" si="260"/>
        <v/>
      </c>
    </row>
    <row r="313" spans="1:58" ht="15.75" x14ac:dyDescent="0.3">
      <c r="A313" t="str">
        <f t="shared" si="227"/>
        <v/>
      </c>
      <c r="B313" t="str">
        <f t="shared" si="228"/>
        <v/>
      </c>
      <c r="C313" t="str">
        <f t="shared" si="229"/>
        <v/>
      </c>
      <c r="D313" t="str">
        <f t="shared" si="230"/>
        <v/>
      </c>
      <c r="E313" t="str">
        <f t="shared" si="231"/>
        <v/>
      </c>
      <c r="F313" t="str">
        <f t="shared" si="232"/>
        <v/>
      </c>
      <c r="G313" t="str">
        <f t="shared" si="233"/>
        <v/>
      </c>
      <c r="H313" t="str">
        <f t="shared" si="212"/>
        <v/>
      </c>
      <c r="I313" t="str">
        <f t="shared" si="213"/>
        <v/>
      </c>
      <c r="J313" t="str">
        <f t="shared" si="214"/>
        <v/>
      </c>
      <c r="K313" t="str">
        <f>IF(A313="","",IF(OR(I313=1,I313="S"),IF(VLOOKUP(J313,Tables!E$1:F$50,2,FALSE)=1,IF(MOD(BE313,2)=1,1,2),IF(MOD(BE313,2)=1,2,1)),IF(MOD(BE313,2)=1,1,2)))</f>
        <v/>
      </c>
      <c r="L313" t="str">
        <f t="shared" si="211"/>
        <v/>
      </c>
      <c r="M313" s="1" t="str">
        <f t="shared" si="215"/>
        <v/>
      </c>
      <c r="N313" s="39"/>
      <c r="O313" s="39"/>
      <c r="P313" s="39"/>
      <c r="Q313" s="4" t="str">
        <f t="shared" si="234"/>
        <v/>
      </c>
      <c r="R313" s="4" t="str">
        <f t="shared" si="235"/>
        <v/>
      </c>
      <c r="S313" s="4" t="str">
        <f t="shared" si="236"/>
        <v/>
      </c>
      <c r="T313" s="4" t="str">
        <f t="shared" si="237"/>
        <v/>
      </c>
      <c r="U313" s="4" t="str">
        <f t="shared" si="238"/>
        <v/>
      </c>
      <c r="V313" s="4" t="str">
        <f t="shared" si="239"/>
        <v/>
      </c>
      <c r="W313" t="str">
        <f t="shared" si="240"/>
        <v/>
      </c>
      <c r="X313" t="str">
        <f t="shared" si="241"/>
        <v/>
      </c>
      <c r="Y313" t="str">
        <f t="shared" si="242"/>
        <v/>
      </c>
      <c r="Z313" t="str">
        <f t="shared" si="243"/>
        <v/>
      </c>
      <c r="AA313" s="4" t="str">
        <f t="shared" si="244"/>
        <v/>
      </c>
      <c r="AB313" s="4" t="str">
        <f t="shared" si="245"/>
        <v/>
      </c>
      <c r="AC313" s="5" t="str">
        <f t="shared" si="246"/>
        <v/>
      </c>
      <c r="AD313" t="str">
        <f t="shared" si="247"/>
        <v/>
      </c>
      <c r="AE313" t="str">
        <f t="shared" si="248"/>
        <v/>
      </c>
      <c r="AF313" s="2" t="str">
        <f t="shared" si="249"/>
        <v/>
      </c>
      <c r="AG313" t="str">
        <f t="shared" si="250"/>
        <v/>
      </c>
      <c r="AH313" t="str">
        <f t="shared" si="251"/>
        <v/>
      </c>
      <c r="AI313" t="str">
        <f t="shared" si="216"/>
        <v/>
      </c>
      <c r="AJ313" s="28" t="str">
        <f t="shared" si="252"/>
        <v/>
      </c>
      <c r="AK313" t="str">
        <f t="shared" si="253"/>
        <v/>
      </c>
      <c r="AL313" t="str">
        <f t="shared" si="254"/>
        <v/>
      </c>
      <c r="AM313" t="str">
        <f t="shared" si="217"/>
        <v/>
      </c>
      <c r="AN313" t="str">
        <f t="shared" si="218"/>
        <v/>
      </c>
      <c r="AO313" t="str">
        <f t="shared" si="219"/>
        <v/>
      </c>
      <c r="AP313" t="str">
        <f>IF(AN313="","",IF(I313=0,IF(AO313=1,VLOOKUP(F313,Tables!A$1:C$18,2,FALSE),VLOOKUP(F313,Tables!A$1:C$18,3,FALSE)),IF(I313=1, IF(AO313=1,VLOOKUP(F313,Tables!H$1:J$95,2,FALSE),VLOOKUP(F313,Tables!H$1:J$95,3,FALSE)),IF(AO313=1,VLOOKUP(F313,Tables!Q$1:S$137,2,FALSE),VLOOKUP(F313,Tables!Q$1:S$137,3,FALSE)))))</f>
        <v/>
      </c>
      <c r="AQ313" t="str">
        <f t="shared" si="255"/>
        <v/>
      </c>
      <c r="AR313" t="str">
        <f t="shared" si="220"/>
        <v/>
      </c>
      <c r="AS313" t="str">
        <f t="shared" si="221"/>
        <v/>
      </c>
      <c r="AT313" t="str">
        <f t="shared" si="210"/>
        <v/>
      </c>
      <c r="AU313" t="str">
        <f t="shared" si="222"/>
        <v/>
      </c>
      <c r="AV313" t="str">
        <f t="shared" si="223"/>
        <v/>
      </c>
      <c r="AW313" t="str">
        <f t="shared" si="256"/>
        <v/>
      </c>
      <c r="AX313" t="str">
        <f t="shared" si="257"/>
        <v/>
      </c>
      <c r="AY313" t="str">
        <f t="shared" si="258"/>
        <v/>
      </c>
      <c r="BA313" t="str">
        <f t="shared" si="224"/>
        <v/>
      </c>
      <c r="BB313" t="str">
        <f t="shared" si="225"/>
        <v/>
      </c>
      <c r="BC313" t="str">
        <f t="shared" si="226"/>
        <v/>
      </c>
      <c r="BD313" t="str">
        <f t="shared" si="261"/>
        <v/>
      </c>
      <c r="BE313" t="str">
        <f t="shared" si="259"/>
        <v/>
      </c>
      <c r="BF313" t="str">
        <f t="shared" si="260"/>
        <v/>
      </c>
    </row>
    <row r="314" spans="1:58" ht="15.75" x14ac:dyDescent="0.3">
      <c r="A314" t="str">
        <f t="shared" si="227"/>
        <v/>
      </c>
      <c r="B314" t="str">
        <f t="shared" si="228"/>
        <v/>
      </c>
      <c r="C314" t="str">
        <f t="shared" si="229"/>
        <v/>
      </c>
      <c r="D314" t="str">
        <f t="shared" si="230"/>
        <v/>
      </c>
      <c r="E314" t="str">
        <f t="shared" si="231"/>
        <v/>
      </c>
      <c r="F314" t="str">
        <f t="shared" si="232"/>
        <v/>
      </c>
      <c r="G314" t="str">
        <f t="shared" si="233"/>
        <v/>
      </c>
      <c r="H314" t="str">
        <f t="shared" si="212"/>
        <v/>
      </c>
      <c r="I314" t="str">
        <f t="shared" si="213"/>
        <v/>
      </c>
      <c r="J314" t="str">
        <f t="shared" si="214"/>
        <v/>
      </c>
      <c r="K314" t="str">
        <f>IF(A314="","",IF(OR(I314=1,I314="S"),IF(VLOOKUP(J314,Tables!E$1:F$50,2,FALSE)=1,IF(MOD(BE314,2)=1,1,2),IF(MOD(BE314,2)=1,2,1)),IF(MOD(BE314,2)=1,1,2)))</f>
        <v/>
      </c>
      <c r="L314" t="str">
        <f t="shared" si="211"/>
        <v/>
      </c>
      <c r="M314" s="1" t="str">
        <f t="shared" si="215"/>
        <v/>
      </c>
      <c r="N314" s="39"/>
      <c r="O314" s="39"/>
      <c r="P314" s="39"/>
      <c r="Q314" s="4" t="str">
        <f t="shared" si="234"/>
        <v/>
      </c>
      <c r="R314" s="4" t="str">
        <f t="shared" si="235"/>
        <v/>
      </c>
      <c r="S314" s="4" t="str">
        <f t="shared" si="236"/>
        <v/>
      </c>
      <c r="T314" s="4" t="str">
        <f t="shared" si="237"/>
        <v/>
      </c>
      <c r="U314" s="4" t="str">
        <f t="shared" si="238"/>
        <v/>
      </c>
      <c r="V314" s="4" t="str">
        <f t="shared" si="239"/>
        <v/>
      </c>
      <c r="W314" t="str">
        <f t="shared" si="240"/>
        <v/>
      </c>
      <c r="X314" t="str">
        <f t="shared" si="241"/>
        <v/>
      </c>
      <c r="Y314" t="str">
        <f t="shared" si="242"/>
        <v/>
      </c>
      <c r="Z314" t="str">
        <f t="shared" si="243"/>
        <v/>
      </c>
      <c r="AA314" s="4" t="str">
        <f t="shared" si="244"/>
        <v/>
      </c>
      <c r="AB314" s="4" t="str">
        <f t="shared" si="245"/>
        <v/>
      </c>
      <c r="AC314" s="5" t="str">
        <f t="shared" si="246"/>
        <v/>
      </c>
      <c r="AD314" t="str">
        <f t="shared" si="247"/>
        <v/>
      </c>
      <c r="AE314" t="str">
        <f t="shared" si="248"/>
        <v/>
      </c>
      <c r="AF314" s="2" t="str">
        <f t="shared" si="249"/>
        <v/>
      </c>
      <c r="AG314" t="str">
        <f t="shared" si="250"/>
        <v/>
      </c>
      <c r="AH314" t="str">
        <f t="shared" si="251"/>
        <v/>
      </c>
      <c r="AI314" t="str">
        <f t="shared" si="216"/>
        <v/>
      </c>
      <c r="AJ314" s="28" t="str">
        <f t="shared" si="252"/>
        <v/>
      </c>
      <c r="AK314" t="str">
        <f t="shared" si="253"/>
        <v/>
      </c>
      <c r="AL314" t="str">
        <f t="shared" si="254"/>
        <v/>
      </c>
      <c r="AM314" t="str">
        <f t="shared" si="217"/>
        <v/>
      </c>
      <c r="AN314" t="str">
        <f t="shared" si="218"/>
        <v/>
      </c>
      <c r="AO314" t="str">
        <f t="shared" si="219"/>
        <v/>
      </c>
      <c r="AP314" t="str">
        <f>IF(AN314="","",IF(I314=0,IF(AO314=1,VLOOKUP(F314,Tables!A$1:C$18,2,FALSE),VLOOKUP(F314,Tables!A$1:C$18,3,FALSE)),IF(I314=1, IF(AO314=1,VLOOKUP(F314,Tables!H$1:J$95,2,FALSE),VLOOKUP(F314,Tables!H$1:J$95,3,FALSE)),IF(AO314=1,VLOOKUP(F314,Tables!Q$1:S$137,2,FALSE),VLOOKUP(F314,Tables!Q$1:S$137,3,FALSE)))))</f>
        <v/>
      </c>
      <c r="AQ314" t="str">
        <f t="shared" si="255"/>
        <v/>
      </c>
      <c r="AR314" t="str">
        <f t="shared" si="220"/>
        <v/>
      </c>
      <c r="AS314" t="str">
        <f t="shared" si="221"/>
        <v/>
      </c>
      <c r="AT314" t="str">
        <f t="shared" si="210"/>
        <v/>
      </c>
      <c r="AU314" t="str">
        <f t="shared" si="222"/>
        <v/>
      </c>
      <c r="AV314" t="str">
        <f t="shared" si="223"/>
        <v/>
      </c>
      <c r="AW314" t="str">
        <f t="shared" si="256"/>
        <v/>
      </c>
      <c r="AX314" t="str">
        <f t="shared" si="257"/>
        <v/>
      </c>
      <c r="AY314" t="str">
        <f t="shared" si="258"/>
        <v/>
      </c>
      <c r="BA314" t="str">
        <f t="shared" si="224"/>
        <v/>
      </c>
      <c r="BB314" t="str">
        <f t="shared" si="225"/>
        <v/>
      </c>
      <c r="BC314" t="str">
        <f t="shared" si="226"/>
        <v/>
      </c>
      <c r="BD314" t="str">
        <f t="shared" si="261"/>
        <v/>
      </c>
      <c r="BE314" t="str">
        <f t="shared" si="259"/>
        <v/>
      </c>
      <c r="BF314" t="str">
        <f t="shared" si="260"/>
        <v/>
      </c>
    </row>
    <row r="315" spans="1:58" ht="15.75" x14ac:dyDescent="0.3">
      <c r="A315" t="str">
        <f t="shared" si="227"/>
        <v/>
      </c>
      <c r="B315" t="str">
        <f t="shared" si="228"/>
        <v/>
      </c>
      <c r="C315" t="str">
        <f t="shared" si="229"/>
        <v/>
      </c>
      <c r="D315" t="str">
        <f t="shared" si="230"/>
        <v/>
      </c>
      <c r="E315" t="str">
        <f t="shared" si="231"/>
        <v/>
      </c>
      <c r="F315" t="str">
        <f t="shared" si="232"/>
        <v/>
      </c>
      <c r="G315" t="str">
        <f t="shared" si="233"/>
        <v/>
      </c>
      <c r="H315" t="str">
        <f t="shared" si="212"/>
        <v/>
      </c>
      <c r="I315" t="str">
        <f t="shared" si="213"/>
        <v/>
      </c>
      <c r="J315" t="str">
        <f t="shared" si="214"/>
        <v/>
      </c>
      <c r="K315" t="str">
        <f>IF(A315="","",IF(OR(I315=1,I315="S"),IF(VLOOKUP(J315,Tables!E$1:F$50,2,FALSE)=1,IF(MOD(BE315,2)=1,1,2),IF(MOD(BE315,2)=1,2,1)),IF(MOD(BE315,2)=1,1,2)))</f>
        <v/>
      </c>
      <c r="L315" t="str">
        <f t="shared" si="211"/>
        <v/>
      </c>
      <c r="M315" s="1" t="str">
        <f t="shared" si="215"/>
        <v/>
      </c>
      <c r="N315" s="39"/>
      <c r="O315" s="39"/>
      <c r="P315" s="39"/>
      <c r="Q315" s="4" t="str">
        <f t="shared" si="234"/>
        <v/>
      </c>
      <c r="R315" s="4" t="str">
        <f t="shared" si="235"/>
        <v/>
      </c>
      <c r="S315" s="4" t="str">
        <f t="shared" si="236"/>
        <v/>
      </c>
      <c r="T315" s="4" t="str">
        <f t="shared" si="237"/>
        <v/>
      </c>
      <c r="U315" s="4" t="str">
        <f t="shared" si="238"/>
        <v/>
      </c>
      <c r="V315" s="4" t="str">
        <f t="shared" si="239"/>
        <v/>
      </c>
      <c r="W315" t="str">
        <f t="shared" si="240"/>
        <v/>
      </c>
      <c r="X315" t="str">
        <f t="shared" si="241"/>
        <v/>
      </c>
      <c r="Y315" t="str">
        <f t="shared" si="242"/>
        <v/>
      </c>
      <c r="Z315" t="str">
        <f t="shared" si="243"/>
        <v/>
      </c>
      <c r="AA315" s="4" t="str">
        <f t="shared" si="244"/>
        <v/>
      </c>
      <c r="AB315" s="4" t="str">
        <f t="shared" si="245"/>
        <v/>
      </c>
      <c r="AC315" s="5" t="str">
        <f t="shared" si="246"/>
        <v/>
      </c>
      <c r="AD315" t="str">
        <f t="shared" si="247"/>
        <v/>
      </c>
      <c r="AE315" t="str">
        <f t="shared" si="248"/>
        <v/>
      </c>
      <c r="AF315" s="2" t="str">
        <f t="shared" si="249"/>
        <v/>
      </c>
      <c r="AG315" t="str">
        <f t="shared" si="250"/>
        <v/>
      </c>
      <c r="AH315" t="str">
        <f t="shared" si="251"/>
        <v/>
      </c>
      <c r="AI315" t="str">
        <f t="shared" si="216"/>
        <v/>
      </c>
      <c r="AJ315" s="28" t="str">
        <f t="shared" si="252"/>
        <v/>
      </c>
      <c r="AK315" t="str">
        <f t="shared" si="253"/>
        <v/>
      </c>
      <c r="AL315" t="str">
        <f t="shared" si="254"/>
        <v/>
      </c>
      <c r="AM315" t="str">
        <f t="shared" si="217"/>
        <v/>
      </c>
      <c r="AN315" t="str">
        <f t="shared" si="218"/>
        <v/>
      </c>
      <c r="AO315" t="str">
        <f t="shared" si="219"/>
        <v/>
      </c>
      <c r="AP315" t="str">
        <f>IF(AN315="","",IF(I315=0,IF(AO315=1,VLOOKUP(F315,Tables!A$1:C$18,2,FALSE),VLOOKUP(F315,Tables!A$1:C$18,3,FALSE)),IF(I315=1, IF(AO315=1,VLOOKUP(F315,Tables!H$1:J$95,2,FALSE),VLOOKUP(F315,Tables!H$1:J$95,3,FALSE)),IF(AO315=1,VLOOKUP(F315,Tables!Q$1:S$137,2,FALSE),VLOOKUP(F315,Tables!Q$1:S$137,3,FALSE)))))</f>
        <v/>
      </c>
      <c r="AQ315" t="str">
        <f t="shared" si="255"/>
        <v/>
      </c>
      <c r="AR315" t="str">
        <f t="shared" si="220"/>
        <v/>
      </c>
      <c r="AS315" t="str">
        <f t="shared" si="221"/>
        <v/>
      </c>
      <c r="AT315" t="str">
        <f t="shared" si="210"/>
        <v/>
      </c>
      <c r="AU315" t="str">
        <f t="shared" si="222"/>
        <v/>
      </c>
      <c r="AV315" t="str">
        <f t="shared" si="223"/>
        <v/>
      </c>
      <c r="AW315" t="str">
        <f t="shared" si="256"/>
        <v/>
      </c>
      <c r="AX315" t="str">
        <f t="shared" si="257"/>
        <v/>
      </c>
      <c r="AY315" t="str">
        <f t="shared" si="258"/>
        <v/>
      </c>
      <c r="BA315" t="str">
        <f t="shared" si="224"/>
        <v/>
      </c>
      <c r="BB315" t="str">
        <f t="shared" si="225"/>
        <v/>
      </c>
      <c r="BC315" t="str">
        <f t="shared" si="226"/>
        <v/>
      </c>
      <c r="BD315" t="str">
        <f t="shared" si="261"/>
        <v/>
      </c>
      <c r="BE315" t="str">
        <f t="shared" si="259"/>
        <v/>
      </c>
      <c r="BF315" t="str">
        <f t="shared" si="260"/>
        <v/>
      </c>
    </row>
    <row r="316" spans="1:58" ht="15.75" x14ac:dyDescent="0.3">
      <c r="A316" t="str">
        <f t="shared" si="227"/>
        <v/>
      </c>
      <c r="B316" t="str">
        <f t="shared" si="228"/>
        <v/>
      </c>
      <c r="C316" t="str">
        <f t="shared" si="229"/>
        <v/>
      </c>
      <c r="D316" t="str">
        <f t="shared" si="230"/>
        <v/>
      </c>
      <c r="E316" t="str">
        <f t="shared" si="231"/>
        <v/>
      </c>
      <c r="F316" t="str">
        <f t="shared" si="232"/>
        <v/>
      </c>
      <c r="G316" t="str">
        <f t="shared" si="233"/>
        <v/>
      </c>
      <c r="H316" t="str">
        <f t="shared" si="212"/>
        <v/>
      </c>
      <c r="I316" t="str">
        <f t="shared" si="213"/>
        <v/>
      </c>
      <c r="J316" t="str">
        <f t="shared" si="214"/>
        <v/>
      </c>
      <c r="K316" t="str">
        <f>IF(A316="","",IF(OR(I316=1,I316="S"),IF(VLOOKUP(J316,Tables!E$1:F$50,2,FALSE)=1,IF(MOD(BE316,2)=1,1,2),IF(MOD(BE316,2)=1,2,1)),IF(MOD(BE316,2)=1,1,2)))</f>
        <v/>
      </c>
      <c r="L316" t="str">
        <f t="shared" si="211"/>
        <v/>
      </c>
      <c r="M316" s="1" t="str">
        <f t="shared" si="215"/>
        <v/>
      </c>
      <c r="N316" s="39"/>
      <c r="O316" s="39"/>
      <c r="P316" s="39"/>
      <c r="Q316" s="4" t="str">
        <f t="shared" si="234"/>
        <v/>
      </c>
      <c r="R316" s="4" t="str">
        <f t="shared" si="235"/>
        <v/>
      </c>
      <c r="S316" s="4" t="str">
        <f t="shared" si="236"/>
        <v/>
      </c>
      <c r="T316" s="4" t="str">
        <f t="shared" si="237"/>
        <v/>
      </c>
      <c r="U316" s="4" t="str">
        <f t="shared" si="238"/>
        <v/>
      </c>
      <c r="V316" s="4" t="str">
        <f t="shared" si="239"/>
        <v/>
      </c>
      <c r="W316" t="str">
        <f t="shared" si="240"/>
        <v/>
      </c>
      <c r="X316" t="str">
        <f t="shared" si="241"/>
        <v/>
      </c>
      <c r="Y316" t="str">
        <f t="shared" si="242"/>
        <v/>
      </c>
      <c r="Z316" t="str">
        <f t="shared" si="243"/>
        <v/>
      </c>
      <c r="AA316" s="4" t="str">
        <f t="shared" si="244"/>
        <v/>
      </c>
      <c r="AB316" s="4" t="str">
        <f t="shared" si="245"/>
        <v/>
      </c>
      <c r="AC316" s="5" t="str">
        <f t="shared" si="246"/>
        <v/>
      </c>
      <c r="AD316" t="str">
        <f t="shared" si="247"/>
        <v/>
      </c>
      <c r="AE316" t="str">
        <f t="shared" si="248"/>
        <v/>
      </c>
      <c r="AF316" s="2" t="str">
        <f t="shared" si="249"/>
        <v/>
      </c>
      <c r="AG316" t="str">
        <f t="shared" si="250"/>
        <v/>
      </c>
      <c r="AH316" t="str">
        <f t="shared" si="251"/>
        <v/>
      </c>
      <c r="AI316" t="str">
        <f t="shared" si="216"/>
        <v/>
      </c>
      <c r="AJ316" s="28" t="str">
        <f t="shared" si="252"/>
        <v/>
      </c>
      <c r="AK316" t="str">
        <f t="shared" si="253"/>
        <v/>
      </c>
      <c r="AL316" t="str">
        <f t="shared" si="254"/>
        <v/>
      </c>
      <c r="AM316" t="str">
        <f t="shared" si="217"/>
        <v/>
      </c>
      <c r="AN316" t="str">
        <f t="shared" si="218"/>
        <v/>
      </c>
      <c r="AO316" t="str">
        <f t="shared" si="219"/>
        <v/>
      </c>
      <c r="AP316" t="str">
        <f>IF(AN316="","",IF(I316=0,IF(AO316=1,VLOOKUP(F316,Tables!A$1:C$18,2,FALSE),VLOOKUP(F316,Tables!A$1:C$18,3,FALSE)),IF(I316=1, IF(AO316=1,VLOOKUP(F316,Tables!H$1:J$95,2,FALSE),VLOOKUP(F316,Tables!H$1:J$95,3,FALSE)),IF(AO316=1,VLOOKUP(F316,Tables!Q$1:S$137,2,FALSE),VLOOKUP(F316,Tables!Q$1:S$137,3,FALSE)))))</f>
        <v/>
      </c>
      <c r="AQ316" t="str">
        <f t="shared" si="255"/>
        <v/>
      </c>
      <c r="AR316" t="str">
        <f t="shared" si="220"/>
        <v/>
      </c>
      <c r="AS316" t="str">
        <f t="shared" si="221"/>
        <v/>
      </c>
      <c r="AT316" t="str">
        <f t="shared" si="210"/>
        <v/>
      </c>
      <c r="AU316" t="str">
        <f t="shared" si="222"/>
        <v/>
      </c>
      <c r="AV316" t="str">
        <f t="shared" si="223"/>
        <v/>
      </c>
      <c r="AW316" t="str">
        <f t="shared" si="256"/>
        <v/>
      </c>
      <c r="AX316" t="str">
        <f t="shared" si="257"/>
        <v/>
      </c>
      <c r="AY316" t="str">
        <f t="shared" si="258"/>
        <v/>
      </c>
      <c r="BA316" t="str">
        <f t="shared" si="224"/>
        <v/>
      </c>
      <c r="BB316" t="str">
        <f t="shared" si="225"/>
        <v/>
      </c>
      <c r="BC316" t="str">
        <f t="shared" si="226"/>
        <v/>
      </c>
      <c r="BD316" t="str">
        <f t="shared" si="261"/>
        <v/>
      </c>
      <c r="BE316" t="str">
        <f t="shared" si="259"/>
        <v/>
      </c>
      <c r="BF316" t="str">
        <f t="shared" si="260"/>
        <v/>
      </c>
    </row>
    <row r="317" spans="1:58" ht="15.75" x14ac:dyDescent="0.3">
      <c r="A317" t="str">
        <f t="shared" si="227"/>
        <v/>
      </c>
      <c r="B317" t="str">
        <f t="shared" si="228"/>
        <v/>
      </c>
      <c r="C317" t="str">
        <f t="shared" si="229"/>
        <v/>
      </c>
      <c r="D317" t="str">
        <f t="shared" si="230"/>
        <v/>
      </c>
      <c r="E317" t="str">
        <f t="shared" si="231"/>
        <v/>
      </c>
      <c r="F317" t="str">
        <f t="shared" si="232"/>
        <v/>
      </c>
      <c r="G317" t="str">
        <f t="shared" si="233"/>
        <v/>
      </c>
      <c r="H317" t="str">
        <f t="shared" si="212"/>
        <v/>
      </c>
      <c r="I317" t="str">
        <f t="shared" si="213"/>
        <v/>
      </c>
      <c r="J317" t="str">
        <f t="shared" si="214"/>
        <v/>
      </c>
      <c r="K317" t="str">
        <f>IF(A317="","",IF(OR(I317=1,I317="S"),IF(VLOOKUP(J317,Tables!E$1:F$50,2,FALSE)=1,IF(MOD(BE317,2)=1,1,2),IF(MOD(BE317,2)=1,2,1)),IF(MOD(BE317,2)=1,1,2)))</f>
        <v/>
      </c>
      <c r="L317" t="str">
        <f t="shared" si="211"/>
        <v/>
      </c>
      <c r="M317" s="1" t="str">
        <f t="shared" si="215"/>
        <v/>
      </c>
      <c r="N317" s="39"/>
      <c r="O317" s="39"/>
      <c r="P317" s="39"/>
      <c r="Q317" s="4" t="str">
        <f t="shared" si="234"/>
        <v/>
      </c>
      <c r="R317" s="4" t="str">
        <f t="shared" si="235"/>
        <v/>
      </c>
      <c r="S317" s="4" t="str">
        <f t="shared" si="236"/>
        <v/>
      </c>
      <c r="T317" s="4" t="str">
        <f t="shared" si="237"/>
        <v/>
      </c>
      <c r="U317" s="4" t="str">
        <f t="shared" si="238"/>
        <v/>
      </c>
      <c r="V317" s="4" t="str">
        <f t="shared" si="239"/>
        <v/>
      </c>
      <c r="W317" t="str">
        <f t="shared" si="240"/>
        <v/>
      </c>
      <c r="X317" t="str">
        <f t="shared" si="241"/>
        <v/>
      </c>
      <c r="Y317" t="str">
        <f t="shared" si="242"/>
        <v/>
      </c>
      <c r="Z317" t="str">
        <f t="shared" si="243"/>
        <v/>
      </c>
      <c r="AA317" s="4" t="str">
        <f t="shared" si="244"/>
        <v/>
      </c>
      <c r="AB317" s="4" t="str">
        <f t="shared" si="245"/>
        <v/>
      </c>
      <c r="AC317" s="5" t="str">
        <f t="shared" si="246"/>
        <v/>
      </c>
      <c r="AD317" t="str">
        <f t="shared" si="247"/>
        <v/>
      </c>
      <c r="AE317" t="str">
        <f t="shared" si="248"/>
        <v/>
      </c>
      <c r="AF317" s="2" t="str">
        <f t="shared" si="249"/>
        <v/>
      </c>
      <c r="AG317" t="str">
        <f t="shared" si="250"/>
        <v/>
      </c>
      <c r="AH317" t="str">
        <f t="shared" si="251"/>
        <v/>
      </c>
      <c r="AI317" t="str">
        <f t="shared" si="216"/>
        <v/>
      </c>
      <c r="AJ317" s="28" t="str">
        <f t="shared" si="252"/>
        <v/>
      </c>
      <c r="AK317" t="str">
        <f t="shared" si="253"/>
        <v/>
      </c>
      <c r="AL317" t="str">
        <f t="shared" si="254"/>
        <v/>
      </c>
      <c r="AM317" t="str">
        <f t="shared" si="217"/>
        <v/>
      </c>
      <c r="AN317" t="str">
        <f t="shared" si="218"/>
        <v/>
      </c>
      <c r="AO317" t="str">
        <f t="shared" si="219"/>
        <v/>
      </c>
      <c r="AP317" t="str">
        <f>IF(AN317="","",IF(I317=0,IF(AO317=1,VLOOKUP(F317,Tables!A$1:C$18,2,FALSE),VLOOKUP(F317,Tables!A$1:C$18,3,FALSE)),IF(I317=1, IF(AO317=1,VLOOKUP(F317,Tables!H$1:J$95,2,FALSE),VLOOKUP(F317,Tables!H$1:J$95,3,FALSE)),IF(AO317=1,VLOOKUP(F317,Tables!Q$1:S$137,2,FALSE),VLOOKUP(F317,Tables!Q$1:S$137,3,FALSE)))))</f>
        <v/>
      </c>
      <c r="AQ317" t="str">
        <f t="shared" si="255"/>
        <v/>
      </c>
      <c r="AR317" t="str">
        <f t="shared" si="220"/>
        <v/>
      </c>
      <c r="AS317" t="str">
        <f t="shared" si="221"/>
        <v/>
      </c>
      <c r="AT317" t="str">
        <f t="shared" si="210"/>
        <v/>
      </c>
      <c r="AU317" t="str">
        <f t="shared" si="222"/>
        <v/>
      </c>
      <c r="AV317" t="str">
        <f t="shared" si="223"/>
        <v/>
      </c>
      <c r="AW317" t="str">
        <f t="shared" si="256"/>
        <v/>
      </c>
      <c r="AX317" t="str">
        <f t="shared" si="257"/>
        <v/>
      </c>
      <c r="AY317" t="str">
        <f t="shared" si="258"/>
        <v/>
      </c>
      <c r="BA317" t="str">
        <f t="shared" si="224"/>
        <v/>
      </c>
      <c r="BB317" t="str">
        <f t="shared" si="225"/>
        <v/>
      </c>
      <c r="BC317" t="str">
        <f t="shared" si="226"/>
        <v/>
      </c>
      <c r="BD317" t="str">
        <f t="shared" si="261"/>
        <v/>
      </c>
      <c r="BE317" t="str">
        <f t="shared" si="259"/>
        <v/>
      </c>
      <c r="BF317" t="str">
        <f t="shared" si="260"/>
        <v/>
      </c>
    </row>
    <row r="318" spans="1:58" ht="15.75" x14ac:dyDescent="0.3">
      <c r="A318" t="str">
        <f t="shared" si="227"/>
        <v/>
      </c>
      <c r="B318" t="str">
        <f t="shared" si="228"/>
        <v/>
      </c>
      <c r="C318" t="str">
        <f t="shared" si="229"/>
        <v/>
      </c>
      <c r="D318" t="str">
        <f t="shared" si="230"/>
        <v/>
      </c>
      <c r="E318" t="str">
        <f t="shared" si="231"/>
        <v/>
      </c>
      <c r="F318" t="str">
        <f t="shared" si="232"/>
        <v/>
      </c>
      <c r="G318" t="str">
        <f t="shared" si="233"/>
        <v/>
      </c>
      <c r="H318" t="str">
        <f t="shared" si="212"/>
        <v/>
      </c>
      <c r="I318" t="str">
        <f t="shared" si="213"/>
        <v/>
      </c>
      <c r="J318" t="str">
        <f t="shared" si="214"/>
        <v/>
      </c>
      <c r="K318" t="str">
        <f>IF(A318="","",IF(OR(I318=1,I318="S"),IF(VLOOKUP(J318,Tables!E$1:F$50,2,FALSE)=1,IF(MOD(BE318,2)=1,1,2),IF(MOD(BE318,2)=1,2,1)),IF(MOD(BE318,2)=1,1,2)))</f>
        <v/>
      </c>
      <c r="L318" t="str">
        <f t="shared" si="211"/>
        <v/>
      </c>
      <c r="M318" s="1" t="str">
        <f t="shared" si="215"/>
        <v/>
      </c>
      <c r="N318" s="39"/>
      <c r="O318" s="39"/>
      <c r="P318" s="39"/>
      <c r="Q318" s="4" t="str">
        <f t="shared" si="234"/>
        <v/>
      </c>
      <c r="R318" s="4" t="str">
        <f t="shared" si="235"/>
        <v/>
      </c>
      <c r="S318" s="4" t="str">
        <f t="shared" si="236"/>
        <v/>
      </c>
      <c r="T318" s="4" t="str">
        <f t="shared" si="237"/>
        <v/>
      </c>
      <c r="U318" s="4" t="str">
        <f t="shared" si="238"/>
        <v/>
      </c>
      <c r="V318" s="4" t="str">
        <f t="shared" si="239"/>
        <v/>
      </c>
      <c r="W318" t="str">
        <f t="shared" si="240"/>
        <v/>
      </c>
      <c r="X318" t="str">
        <f t="shared" si="241"/>
        <v/>
      </c>
      <c r="Y318" t="str">
        <f t="shared" si="242"/>
        <v/>
      </c>
      <c r="Z318" t="str">
        <f t="shared" si="243"/>
        <v/>
      </c>
      <c r="AA318" s="4" t="str">
        <f t="shared" si="244"/>
        <v/>
      </c>
      <c r="AB318" s="4" t="str">
        <f t="shared" si="245"/>
        <v/>
      </c>
      <c r="AC318" s="5" t="str">
        <f t="shared" si="246"/>
        <v/>
      </c>
      <c r="AD318" t="str">
        <f t="shared" si="247"/>
        <v/>
      </c>
      <c r="AE318" t="str">
        <f t="shared" si="248"/>
        <v/>
      </c>
      <c r="AF318" s="2" t="str">
        <f t="shared" si="249"/>
        <v/>
      </c>
      <c r="AG318" t="str">
        <f t="shared" si="250"/>
        <v/>
      </c>
      <c r="AH318" t="str">
        <f t="shared" si="251"/>
        <v/>
      </c>
      <c r="AI318" t="str">
        <f t="shared" si="216"/>
        <v/>
      </c>
      <c r="AJ318" s="28" t="str">
        <f t="shared" si="252"/>
        <v/>
      </c>
      <c r="AK318" t="str">
        <f t="shared" si="253"/>
        <v/>
      </c>
      <c r="AL318" t="str">
        <f t="shared" si="254"/>
        <v/>
      </c>
      <c r="AM318" t="str">
        <f t="shared" si="217"/>
        <v/>
      </c>
      <c r="AN318" t="str">
        <f t="shared" si="218"/>
        <v/>
      </c>
      <c r="AO318" t="str">
        <f t="shared" si="219"/>
        <v/>
      </c>
      <c r="AP318" t="str">
        <f>IF(AN318="","",IF(I318=0,IF(AO318=1,VLOOKUP(F318,Tables!A$1:C$18,2,FALSE),VLOOKUP(F318,Tables!A$1:C$18,3,FALSE)),IF(I318=1, IF(AO318=1,VLOOKUP(F318,Tables!H$1:J$95,2,FALSE),VLOOKUP(F318,Tables!H$1:J$95,3,FALSE)),IF(AO318=1,VLOOKUP(F318,Tables!Q$1:S$137,2,FALSE),VLOOKUP(F318,Tables!Q$1:S$137,3,FALSE)))))</f>
        <v/>
      </c>
      <c r="AQ318" t="str">
        <f t="shared" si="255"/>
        <v/>
      </c>
      <c r="AR318" t="str">
        <f t="shared" si="220"/>
        <v/>
      </c>
      <c r="AS318" t="str">
        <f t="shared" si="221"/>
        <v/>
      </c>
      <c r="AT318" t="str">
        <f t="shared" si="210"/>
        <v/>
      </c>
      <c r="AU318" t="str">
        <f t="shared" si="222"/>
        <v/>
      </c>
      <c r="AV318" t="str">
        <f t="shared" si="223"/>
        <v/>
      </c>
      <c r="AW318" t="str">
        <f t="shared" si="256"/>
        <v/>
      </c>
      <c r="AX318" t="str">
        <f t="shared" si="257"/>
        <v/>
      </c>
      <c r="AY318" t="str">
        <f t="shared" si="258"/>
        <v/>
      </c>
      <c r="BA318" t="str">
        <f t="shared" si="224"/>
        <v/>
      </c>
      <c r="BB318" t="str">
        <f t="shared" si="225"/>
        <v/>
      </c>
      <c r="BC318" t="str">
        <f t="shared" si="226"/>
        <v/>
      </c>
      <c r="BD318" t="str">
        <f t="shared" si="261"/>
        <v/>
      </c>
      <c r="BE318" t="str">
        <f t="shared" si="259"/>
        <v/>
      </c>
      <c r="BF318" t="str">
        <f t="shared" si="260"/>
        <v/>
      </c>
    </row>
    <row r="319" spans="1:58" ht="15.75" x14ac:dyDescent="0.3">
      <c r="A319" t="str">
        <f t="shared" si="227"/>
        <v/>
      </c>
      <c r="B319" t="str">
        <f t="shared" si="228"/>
        <v/>
      </c>
      <c r="C319" t="str">
        <f t="shared" si="229"/>
        <v/>
      </c>
      <c r="D319" t="str">
        <f t="shared" si="230"/>
        <v/>
      </c>
      <c r="E319" t="str">
        <f t="shared" si="231"/>
        <v/>
      </c>
      <c r="F319" t="str">
        <f t="shared" si="232"/>
        <v/>
      </c>
      <c r="G319" t="str">
        <f t="shared" si="233"/>
        <v/>
      </c>
      <c r="H319" t="str">
        <f t="shared" si="212"/>
        <v/>
      </c>
      <c r="I319" t="str">
        <f t="shared" si="213"/>
        <v/>
      </c>
      <c r="J319" t="str">
        <f t="shared" si="214"/>
        <v/>
      </c>
      <c r="K319" t="str">
        <f>IF(A319="","",IF(OR(I319=1,I319="S"),IF(VLOOKUP(J319,Tables!E$1:F$50,2,FALSE)=1,IF(MOD(BE319,2)=1,1,2),IF(MOD(BE319,2)=1,2,1)),IF(MOD(BE319,2)=1,1,2)))</f>
        <v/>
      </c>
      <c r="L319" t="str">
        <f t="shared" si="211"/>
        <v/>
      </c>
      <c r="M319" s="1" t="str">
        <f t="shared" si="215"/>
        <v/>
      </c>
      <c r="N319" s="39"/>
      <c r="O319" s="39"/>
      <c r="P319" s="39"/>
      <c r="Q319" s="4" t="str">
        <f t="shared" si="234"/>
        <v/>
      </c>
      <c r="R319" s="4" t="str">
        <f t="shared" si="235"/>
        <v/>
      </c>
      <c r="S319" s="4" t="str">
        <f t="shared" si="236"/>
        <v/>
      </c>
      <c r="T319" s="4" t="str">
        <f t="shared" si="237"/>
        <v/>
      </c>
      <c r="U319" s="4" t="str">
        <f t="shared" si="238"/>
        <v/>
      </c>
      <c r="V319" s="4" t="str">
        <f t="shared" si="239"/>
        <v/>
      </c>
      <c r="W319" t="str">
        <f t="shared" si="240"/>
        <v/>
      </c>
      <c r="X319" t="str">
        <f t="shared" si="241"/>
        <v/>
      </c>
      <c r="Y319" t="str">
        <f t="shared" si="242"/>
        <v/>
      </c>
      <c r="Z319" t="str">
        <f t="shared" si="243"/>
        <v/>
      </c>
      <c r="AA319" s="4" t="str">
        <f t="shared" si="244"/>
        <v/>
      </c>
      <c r="AB319" s="4" t="str">
        <f t="shared" si="245"/>
        <v/>
      </c>
      <c r="AC319" s="5" t="str">
        <f t="shared" si="246"/>
        <v/>
      </c>
      <c r="AD319" t="str">
        <f t="shared" si="247"/>
        <v/>
      </c>
      <c r="AE319" t="str">
        <f t="shared" si="248"/>
        <v/>
      </c>
      <c r="AF319" s="2" t="str">
        <f t="shared" si="249"/>
        <v/>
      </c>
      <c r="AG319" t="str">
        <f t="shared" si="250"/>
        <v/>
      </c>
      <c r="AH319" t="str">
        <f t="shared" si="251"/>
        <v/>
      </c>
      <c r="AI319" t="str">
        <f t="shared" si="216"/>
        <v/>
      </c>
      <c r="AJ319" s="28" t="str">
        <f t="shared" si="252"/>
        <v/>
      </c>
      <c r="AK319" t="str">
        <f t="shared" si="253"/>
        <v/>
      </c>
      <c r="AL319" t="str">
        <f t="shared" si="254"/>
        <v/>
      </c>
      <c r="AM319" t="str">
        <f t="shared" si="217"/>
        <v/>
      </c>
      <c r="AN319" t="str">
        <f t="shared" si="218"/>
        <v/>
      </c>
      <c r="AO319" t="str">
        <f t="shared" si="219"/>
        <v/>
      </c>
      <c r="AP319" t="str">
        <f>IF(AN319="","",IF(I319=0,IF(AO319=1,VLOOKUP(F319,Tables!A$1:C$18,2,FALSE),VLOOKUP(F319,Tables!A$1:C$18,3,FALSE)),IF(I319=1, IF(AO319=1,VLOOKUP(F319,Tables!H$1:J$95,2,FALSE),VLOOKUP(F319,Tables!H$1:J$95,3,FALSE)),IF(AO319=1,VLOOKUP(F319,Tables!Q$1:S$137,2,FALSE),VLOOKUP(F319,Tables!Q$1:S$137,3,FALSE)))))</f>
        <v/>
      </c>
      <c r="AQ319" t="str">
        <f t="shared" si="255"/>
        <v/>
      </c>
      <c r="AR319" t="str">
        <f t="shared" si="220"/>
        <v/>
      </c>
      <c r="AS319" t="str">
        <f t="shared" si="221"/>
        <v/>
      </c>
      <c r="AT319" t="str">
        <f t="shared" si="210"/>
        <v/>
      </c>
      <c r="AU319" t="str">
        <f t="shared" si="222"/>
        <v/>
      </c>
      <c r="AV319" t="str">
        <f t="shared" si="223"/>
        <v/>
      </c>
      <c r="AW319" t="str">
        <f t="shared" si="256"/>
        <v/>
      </c>
      <c r="AX319" t="str">
        <f t="shared" si="257"/>
        <v/>
      </c>
      <c r="AY319" t="str">
        <f t="shared" si="258"/>
        <v/>
      </c>
      <c r="BA319" t="str">
        <f t="shared" si="224"/>
        <v/>
      </c>
      <c r="BB319" t="str">
        <f t="shared" si="225"/>
        <v/>
      </c>
      <c r="BC319" t="str">
        <f t="shared" si="226"/>
        <v/>
      </c>
      <c r="BD319" t="str">
        <f t="shared" si="261"/>
        <v/>
      </c>
      <c r="BE319" t="str">
        <f t="shared" si="259"/>
        <v/>
      </c>
      <c r="BF319" t="str">
        <f t="shared" si="260"/>
        <v/>
      </c>
    </row>
    <row r="320" spans="1:58" ht="15.75" x14ac:dyDescent="0.3">
      <c r="A320" t="str">
        <f t="shared" si="227"/>
        <v/>
      </c>
      <c r="B320" t="str">
        <f t="shared" si="228"/>
        <v/>
      </c>
      <c r="C320" t="str">
        <f t="shared" si="229"/>
        <v/>
      </c>
      <c r="D320" t="str">
        <f t="shared" si="230"/>
        <v/>
      </c>
      <c r="E320" t="str">
        <f t="shared" si="231"/>
        <v/>
      </c>
      <c r="F320" t="str">
        <f t="shared" si="232"/>
        <v/>
      </c>
      <c r="G320" t="str">
        <f t="shared" si="233"/>
        <v/>
      </c>
      <c r="H320" t="str">
        <f t="shared" si="212"/>
        <v/>
      </c>
      <c r="I320" t="str">
        <f t="shared" si="213"/>
        <v/>
      </c>
      <c r="J320" t="str">
        <f t="shared" si="214"/>
        <v/>
      </c>
      <c r="K320" t="str">
        <f>IF(A320="","",IF(OR(I320=1,I320="S"),IF(VLOOKUP(J320,Tables!E$1:F$50,2,FALSE)=1,IF(MOD(BE320,2)=1,1,2),IF(MOD(BE320,2)=1,2,1)),IF(MOD(BE320,2)=1,1,2)))</f>
        <v/>
      </c>
      <c r="L320" t="str">
        <f t="shared" si="211"/>
        <v/>
      </c>
      <c r="M320" s="1" t="str">
        <f t="shared" si="215"/>
        <v/>
      </c>
      <c r="N320" s="39"/>
      <c r="O320" s="39"/>
      <c r="P320" s="39"/>
      <c r="Q320" s="4" t="str">
        <f t="shared" si="234"/>
        <v/>
      </c>
      <c r="R320" s="4" t="str">
        <f t="shared" si="235"/>
        <v/>
      </c>
      <c r="S320" s="4" t="str">
        <f t="shared" si="236"/>
        <v/>
      </c>
      <c r="T320" s="4" t="str">
        <f t="shared" si="237"/>
        <v/>
      </c>
      <c r="U320" s="4" t="str">
        <f t="shared" si="238"/>
        <v/>
      </c>
      <c r="V320" s="4" t="str">
        <f t="shared" si="239"/>
        <v/>
      </c>
      <c r="W320" t="str">
        <f t="shared" si="240"/>
        <v/>
      </c>
      <c r="X320" t="str">
        <f t="shared" si="241"/>
        <v/>
      </c>
      <c r="Y320" t="str">
        <f t="shared" si="242"/>
        <v/>
      </c>
      <c r="Z320" t="str">
        <f t="shared" si="243"/>
        <v/>
      </c>
      <c r="AA320" s="4" t="str">
        <f t="shared" si="244"/>
        <v/>
      </c>
      <c r="AB320" s="4" t="str">
        <f t="shared" si="245"/>
        <v/>
      </c>
      <c r="AC320" s="5" t="str">
        <f t="shared" si="246"/>
        <v/>
      </c>
      <c r="AD320" t="str">
        <f t="shared" si="247"/>
        <v/>
      </c>
      <c r="AE320" t="str">
        <f t="shared" si="248"/>
        <v/>
      </c>
      <c r="AF320" s="2" t="str">
        <f t="shared" si="249"/>
        <v/>
      </c>
      <c r="AG320" t="str">
        <f t="shared" si="250"/>
        <v/>
      </c>
      <c r="AH320" t="str">
        <f t="shared" si="251"/>
        <v/>
      </c>
      <c r="AI320" t="str">
        <f t="shared" si="216"/>
        <v/>
      </c>
      <c r="AJ320" s="28" t="str">
        <f t="shared" si="252"/>
        <v/>
      </c>
      <c r="AK320" t="str">
        <f t="shared" si="253"/>
        <v/>
      </c>
      <c r="AL320" t="str">
        <f t="shared" si="254"/>
        <v/>
      </c>
      <c r="AM320" t="str">
        <f t="shared" si="217"/>
        <v/>
      </c>
      <c r="AN320" t="str">
        <f t="shared" si="218"/>
        <v/>
      </c>
      <c r="AO320" t="str">
        <f t="shared" si="219"/>
        <v/>
      </c>
      <c r="AP320" t="str">
        <f>IF(AN320="","",IF(I320=0,IF(AO320=1,VLOOKUP(F320,Tables!A$1:C$18,2,FALSE),VLOOKUP(F320,Tables!A$1:C$18,3,FALSE)),IF(I320=1, IF(AO320=1,VLOOKUP(F320,Tables!H$1:J$95,2,FALSE),VLOOKUP(F320,Tables!H$1:J$95,3,FALSE)),IF(AO320=1,VLOOKUP(F320,Tables!Q$1:S$137,2,FALSE),VLOOKUP(F320,Tables!Q$1:S$137,3,FALSE)))))</f>
        <v/>
      </c>
      <c r="AQ320" t="str">
        <f t="shared" si="255"/>
        <v/>
      </c>
      <c r="AR320" t="str">
        <f t="shared" si="220"/>
        <v/>
      </c>
      <c r="AS320" t="str">
        <f t="shared" si="221"/>
        <v/>
      </c>
      <c r="AT320" t="str">
        <f t="shared" si="210"/>
        <v/>
      </c>
      <c r="AU320" t="str">
        <f t="shared" si="222"/>
        <v/>
      </c>
      <c r="AV320" t="str">
        <f t="shared" si="223"/>
        <v/>
      </c>
      <c r="AW320" t="str">
        <f t="shared" si="256"/>
        <v/>
      </c>
      <c r="AX320" t="str">
        <f t="shared" si="257"/>
        <v/>
      </c>
      <c r="AY320" t="str">
        <f t="shared" si="258"/>
        <v/>
      </c>
      <c r="BA320" t="str">
        <f t="shared" si="224"/>
        <v/>
      </c>
      <c r="BB320" t="str">
        <f t="shared" si="225"/>
        <v/>
      </c>
      <c r="BC320" t="str">
        <f t="shared" si="226"/>
        <v/>
      </c>
      <c r="BD320" t="str">
        <f t="shared" si="261"/>
        <v/>
      </c>
      <c r="BE320" t="str">
        <f t="shared" si="259"/>
        <v/>
      </c>
      <c r="BF320" t="str">
        <f t="shared" si="260"/>
        <v/>
      </c>
    </row>
    <row r="321" spans="1:58" ht="15.75" x14ac:dyDescent="0.3">
      <c r="A321" t="str">
        <f t="shared" si="227"/>
        <v/>
      </c>
      <c r="B321" t="str">
        <f t="shared" si="228"/>
        <v/>
      </c>
      <c r="C321" t="str">
        <f t="shared" si="229"/>
        <v/>
      </c>
      <c r="D321" t="str">
        <f t="shared" si="230"/>
        <v/>
      </c>
      <c r="E321" t="str">
        <f t="shared" si="231"/>
        <v/>
      </c>
      <c r="F321" t="str">
        <f t="shared" si="232"/>
        <v/>
      </c>
      <c r="G321" t="str">
        <f t="shared" si="233"/>
        <v/>
      </c>
      <c r="H321" t="str">
        <f t="shared" si="212"/>
        <v/>
      </c>
      <c r="I321" t="str">
        <f t="shared" si="213"/>
        <v/>
      </c>
      <c r="J321" t="str">
        <f t="shared" si="214"/>
        <v/>
      </c>
      <c r="K321" t="str">
        <f>IF(A321="","",IF(OR(I321=1,I321="S"),IF(VLOOKUP(J321,Tables!E$1:F$50,2,FALSE)=1,IF(MOD(BE321,2)=1,1,2),IF(MOD(BE321,2)=1,2,1)),IF(MOD(BE321,2)=1,1,2)))</f>
        <v/>
      </c>
      <c r="L321" t="str">
        <f t="shared" si="211"/>
        <v/>
      </c>
      <c r="M321" s="1" t="str">
        <f t="shared" si="215"/>
        <v/>
      </c>
      <c r="N321" s="39"/>
      <c r="O321" s="39"/>
      <c r="P321" s="39"/>
      <c r="Q321" s="4" t="str">
        <f t="shared" si="234"/>
        <v/>
      </c>
      <c r="R321" s="4" t="str">
        <f t="shared" si="235"/>
        <v/>
      </c>
      <c r="S321" s="4" t="str">
        <f t="shared" si="236"/>
        <v/>
      </c>
      <c r="T321" s="4" t="str">
        <f t="shared" si="237"/>
        <v/>
      </c>
      <c r="U321" s="4" t="str">
        <f t="shared" si="238"/>
        <v/>
      </c>
      <c r="V321" s="4" t="str">
        <f t="shared" si="239"/>
        <v/>
      </c>
      <c r="W321" t="str">
        <f t="shared" si="240"/>
        <v/>
      </c>
      <c r="X321" t="str">
        <f t="shared" si="241"/>
        <v/>
      </c>
      <c r="Y321" t="str">
        <f t="shared" si="242"/>
        <v/>
      </c>
      <c r="Z321" t="str">
        <f t="shared" si="243"/>
        <v/>
      </c>
      <c r="AA321" s="4" t="str">
        <f t="shared" si="244"/>
        <v/>
      </c>
      <c r="AB321" s="4" t="str">
        <f t="shared" si="245"/>
        <v/>
      </c>
      <c r="AC321" s="5" t="str">
        <f t="shared" si="246"/>
        <v/>
      </c>
      <c r="AD321" t="str">
        <f t="shared" si="247"/>
        <v/>
      </c>
      <c r="AE321" t="str">
        <f t="shared" si="248"/>
        <v/>
      </c>
      <c r="AF321" s="2" t="str">
        <f t="shared" si="249"/>
        <v/>
      </c>
      <c r="AG321" t="str">
        <f t="shared" si="250"/>
        <v/>
      </c>
      <c r="AH321" t="str">
        <f t="shared" si="251"/>
        <v/>
      </c>
      <c r="AI321" t="str">
        <f t="shared" si="216"/>
        <v/>
      </c>
      <c r="AJ321" s="28" t="str">
        <f t="shared" si="252"/>
        <v/>
      </c>
      <c r="AK321" t="str">
        <f t="shared" si="253"/>
        <v/>
      </c>
      <c r="AL321" t="str">
        <f t="shared" si="254"/>
        <v/>
      </c>
      <c r="AM321" t="str">
        <f t="shared" si="217"/>
        <v/>
      </c>
      <c r="AN321" t="str">
        <f t="shared" si="218"/>
        <v/>
      </c>
      <c r="AO321" t="str">
        <f t="shared" si="219"/>
        <v/>
      </c>
      <c r="AP321" t="str">
        <f>IF(AN321="","",IF(I321=0,IF(AO321=1,VLOOKUP(F321,Tables!A$1:C$18,2,FALSE),VLOOKUP(F321,Tables!A$1:C$18,3,FALSE)),IF(I321=1, IF(AO321=1,VLOOKUP(F321,Tables!H$1:J$95,2,FALSE),VLOOKUP(F321,Tables!H$1:J$95,3,FALSE)),IF(AO321=1,VLOOKUP(F321,Tables!Q$1:S$137,2,FALSE),VLOOKUP(F321,Tables!Q$1:S$137,3,FALSE)))))</f>
        <v/>
      </c>
      <c r="AQ321" t="str">
        <f t="shared" si="255"/>
        <v/>
      </c>
      <c r="AR321" t="str">
        <f t="shared" si="220"/>
        <v/>
      </c>
      <c r="AS321" t="str">
        <f t="shared" si="221"/>
        <v/>
      </c>
      <c r="AT321" t="str">
        <f t="shared" si="210"/>
        <v/>
      </c>
      <c r="AU321" t="str">
        <f t="shared" si="222"/>
        <v/>
      </c>
      <c r="AV321" t="str">
        <f t="shared" si="223"/>
        <v/>
      </c>
      <c r="AW321" t="str">
        <f t="shared" si="256"/>
        <v/>
      </c>
      <c r="AX321" t="str">
        <f t="shared" si="257"/>
        <v/>
      </c>
      <c r="AY321" t="str">
        <f t="shared" si="258"/>
        <v/>
      </c>
      <c r="BA321" t="str">
        <f t="shared" si="224"/>
        <v/>
      </c>
      <c r="BB321" t="str">
        <f t="shared" si="225"/>
        <v/>
      </c>
      <c r="BC321" t="str">
        <f t="shared" si="226"/>
        <v/>
      </c>
      <c r="BD321" t="str">
        <f t="shared" si="261"/>
        <v/>
      </c>
      <c r="BE321" t="str">
        <f t="shared" si="259"/>
        <v/>
      </c>
      <c r="BF321" t="str">
        <f t="shared" si="260"/>
        <v/>
      </c>
    </row>
    <row r="322" spans="1:58" ht="15.75" x14ac:dyDescent="0.3">
      <c r="A322" t="str">
        <f t="shared" si="227"/>
        <v/>
      </c>
      <c r="B322" t="str">
        <f t="shared" si="228"/>
        <v/>
      </c>
      <c r="C322" t="str">
        <f t="shared" si="229"/>
        <v/>
      </c>
      <c r="D322" t="str">
        <f t="shared" si="230"/>
        <v/>
      </c>
      <c r="E322" t="str">
        <f t="shared" si="231"/>
        <v/>
      </c>
      <c r="F322" t="str">
        <f t="shared" si="232"/>
        <v/>
      </c>
      <c r="G322" t="str">
        <f t="shared" si="233"/>
        <v/>
      </c>
      <c r="H322" t="str">
        <f t="shared" si="212"/>
        <v/>
      </c>
      <c r="I322" t="str">
        <f t="shared" si="213"/>
        <v/>
      </c>
      <c r="J322" t="str">
        <f t="shared" si="214"/>
        <v/>
      </c>
      <c r="K322" t="str">
        <f>IF(A322="","",IF(OR(I322=1,I322="S"),IF(VLOOKUP(J322,Tables!E$1:F$50,2,FALSE)=1,IF(MOD(BE322,2)=1,1,2),IF(MOD(BE322,2)=1,2,1)),IF(MOD(BE322,2)=1,1,2)))</f>
        <v/>
      </c>
      <c r="L322" t="str">
        <f t="shared" si="211"/>
        <v/>
      </c>
      <c r="M322" s="1" t="str">
        <f t="shared" si="215"/>
        <v/>
      </c>
      <c r="N322" s="39"/>
      <c r="O322" s="39"/>
      <c r="P322" s="39"/>
      <c r="Q322" s="4" t="str">
        <f t="shared" si="234"/>
        <v/>
      </c>
      <c r="R322" s="4" t="str">
        <f t="shared" si="235"/>
        <v/>
      </c>
      <c r="S322" s="4" t="str">
        <f t="shared" si="236"/>
        <v/>
      </c>
      <c r="T322" s="4" t="str">
        <f t="shared" si="237"/>
        <v/>
      </c>
      <c r="U322" s="4" t="str">
        <f t="shared" si="238"/>
        <v/>
      </c>
      <c r="V322" s="4" t="str">
        <f t="shared" si="239"/>
        <v/>
      </c>
      <c r="W322" t="str">
        <f t="shared" si="240"/>
        <v/>
      </c>
      <c r="X322" t="str">
        <f t="shared" si="241"/>
        <v/>
      </c>
      <c r="Y322" t="str">
        <f t="shared" si="242"/>
        <v/>
      </c>
      <c r="Z322" t="str">
        <f t="shared" si="243"/>
        <v/>
      </c>
      <c r="AA322" s="4" t="str">
        <f t="shared" si="244"/>
        <v/>
      </c>
      <c r="AB322" s="4" t="str">
        <f t="shared" si="245"/>
        <v/>
      </c>
      <c r="AC322" s="5" t="str">
        <f t="shared" si="246"/>
        <v/>
      </c>
      <c r="AD322" t="str">
        <f t="shared" si="247"/>
        <v/>
      </c>
      <c r="AE322" t="str">
        <f t="shared" si="248"/>
        <v/>
      </c>
      <c r="AF322" s="2" t="str">
        <f t="shared" si="249"/>
        <v/>
      </c>
      <c r="AG322" t="str">
        <f t="shared" si="250"/>
        <v/>
      </c>
      <c r="AH322" t="str">
        <f t="shared" si="251"/>
        <v/>
      </c>
      <c r="AI322" t="str">
        <f t="shared" si="216"/>
        <v/>
      </c>
      <c r="AJ322" s="28" t="str">
        <f t="shared" si="252"/>
        <v/>
      </c>
      <c r="AK322" t="str">
        <f t="shared" si="253"/>
        <v/>
      </c>
      <c r="AL322" t="str">
        <f t="shared" si="254"/>
        <v/>
      </c>
      <c r="AM322" t="str">
        <f t="shared" si="217"/>
        <v/>
      </c>
      <c r="AN322" t="str">
        <f t="shared" si="218"/>
        <v/>
      </c>
      <c r="AO322" t="str">
        <f t="shared" si="219"/>
        <v/>
      </c>
      <c r="AP322" t="str">
        <f>IF(AN322="","",IF(I322=0,IF(AO322=1,VLOOKUP(F322,Tables!A$1:C$18,2,FALSE),VLOOKUP(F322,Tables!A$1:C$18,3,FALSE)),IF(I322=1, IF(AO322=1,VLOOKUP(F322,Tables!H$1:J$95,2,FALSE),VLOOKUP(F322,Tables!H$1:J$95,3,FALSE)),IF(AO322=1,VLOOKUP(F322,Tables!Q$1:S$137,2,FALSE),VLOOKUP(F322,Tables!Q$1:S$137,3,FALSE)))))</f>
        <v/>
      </c>
      <c r="AQ322" t="str">
        <f t="shared" si="255"/>
        <v/>
      </c>
      <c r="AR322" t="str">
        <f t="shared" si="220"/>
        <v/>
      </c>
      <c r="AS322" t="str">
        <f t="shared" si="221"/>
        <v/>
      </c>
      <c r="AT322" t="str">
        <f t="shared" si="210"/>
        <v/>
      </c>
      <c r="AU322" t="str">
        <f t="shared" si="222"/>
        <v/>
      </c>
      <c r="AV322" t="str">
        <f t="shared" si="223"/>
        <v/>
      </c>
      <c r="AW322" t="str">
        <f t="shared" si="256"/>
        <v/>
      </c>
      <c r="AX322" t="str">
        <f t="shared" si="257"/>
        <v/>
      </c>
      <c r="AY322" t="str">
        <f t="shared" si="258"/>
        <v/>
      </c>
      <c r="BA322" t="str">
        <f t="shared" si="224"/>
        <v/>
      </c>
      <c r="BB322" t="str">
        <f t="shared" si="225"/>
        <v/>
      </c>
      <c r="BC322" t="str">
        <f t="shared" si="226"/>
        <v/>
      </c>
      <c r="BD322" t="str">
        <f t="shared" si="261"/>
        <v/>
      </c>
      <c r="BE322" t="str">
        <f t="shared" si="259"/>
        <v/>
      </c>
      <c r="BF322" t="str">
        <f t="shared" si="260"/>
        <v/>
      </c>
    </row>
    <row r="323" spans="1:58" ht="15.75" x14ac:dyDescent="0.3">
      <c r="A323" t="str">
        <f t="shared" si="227"/>
        <v/>
      </c>
      <c r="B323" t="str">
        <f t="shared" si="228"/>
        <v/>
      </c>
      <c r="C323" t="str">
        <f t="shared" si="229"/>
        <v/>
      </c>
      <c r="D323" t="str">
        <f t="shared" si="230"/>
        <v/>
      </c>
      <c r="E323" t="str">
        <f t="shared" si="231"/>
        <v/>
      </c>
      <c r="F323" t="str">
        <f t="shared" si="232"/>
        <v/>
      </c>
      <c r="G323" t="str">
        <f t="shared" si="233"/>
        <v/>
      </c>
      <c r="H323" t="str">
        <f t="shared" si="212"/>
        <v/>
      </c>
      <c r="I323" t="str">
        <f t="shared" si="213"/>
        <v/>
      </c>
      <c r="J323" t="str">
        <f t="shared" si="214"/>
        <v/>
      </c>
      <c r="K323" t="str">
        <f>IF(A323="","",IF(OR(I323=1,I323="S"),IF(VLOOKUP(J323,Tables!E$1:F$50,2,FALSE)=1,IF(MOD(BE323,2)=1,1,2),IF(MOD(BE323,2)=1,2,1)),IF(MOD(BE323,2)=1,1,2)))</f>
        <v/>
      </c>
      <c r="L323" t="str">
        <f t="shared" si="211"/>
        <v/>
      </c>
      <c r="M323" s="1" t="str">
        <f t="shared" si="215"/>
        <v/>
      </c>
      <c r="N323" s="39"/>
      <c r="O323" s="39"/>
      <c r="P323" s="39"/>
      <c r="Q323" s="4" t="str">
        <f t="shared" si="234"/>
        <v/>
      </c>
      <c r="R323" s="4" t="str">
        <f t="shared" si="235"/>
        <v/>
      </c>
      <c r="S323" s="4" t="str">
        <f t="shared" si="236"/>
        <v/>
      </c>
      <c r="T323" s="4" t="str">
        <f t="shared" si="237"/>
        <v/>
      </c>
      <c r="U323" s="4" t="str">
        <f t="shared" si="238"/>
        <v/>
      </c>
      <c r="V323" s="4" t="str">
        <f t="shared" si="239"/>
        <v/>
      </c>
      <c r="W323" t="str">
        <f t="shared" si="240"/>
        <v/>
      </c>
      <c r="X323" t="str">
        <f t="shared" si="241"/>
        <v/>
      </c>
      <c r="Y323" t="str">
        <f t="shared" si="242"/>
        <v/>
      </c>
      <c r="Z323" t="str">
        <f t="shared" si="243"/>
        <v/>
      </c>
      <c r="AA323" s="4" t="str">
        <f t="shared" si="244"/>
        <v/>
      </c>
      <c r="AB323" s="4" t="str">
        <f t="shared" si="245"/>
        <v/>
      </c>
      <c r="AC323" s="5" t="str">
        <f t="shared" si="246"/>
        <v/>
      </c>
      <c r="AD323" t="str">
        <f t="shared" si="247"/>
        <v/>
      </c>
      <c r="AE323" t="str">
        <f t="shared" si="248"/>
        <v/>
      </c>
      <c r="AF323" s="2" t="str">
        <f t="shared" si="249"/>
        <v/>
      </c>
      <c r="AG323" t="str">
        <f t="shared" si="250"/>
        <v/>
      </c>
      <c r="AH323" t="str">
        <f t="shared" si="251"/>
        <v/>
      </c>
      <c r="AI323" t="str">
        <f t="shared" si="216"/>
        <v/>
      </c>
      <c r="AJ323" s="28" t="str">
        <f t="shared" si="252"/>
        <v/>
      </c>
      <c r="AK323" t="str">
        <f t="shared" si="253"/>
        <v/>
      </c>
      <c r="AL323" t="str">
        <f t="shared" si="254"/>
        <v/>
      </c>
      <c r="AM323" t="str">
        <f t="shared" si="217"/>
        <v/>
      </c>
      <c r="AN323" t="str">
        <f t="shared" si="218"/>
        <v/>
      </c>
      <c r="AO323" t="str">
        <f t="shared" si="219"/>
        <v/>
      </c>
      <c r="AP323" t="str">
        <f>IF(AN323="","",IF(I323=0,IF(AO323=1,VLOOKUP(F323,Tables!A$1:C$18,2,FALSE),VLOOKUP(F323,Tables!A$1:C$18,3,FALSE)),IF(I323=1, IF(AO323=1,VLOOKUP(F323,Tables!H$1:J$95,2,FALSE),VLOOKUP(F323,Tables!H$1:J$95,3,FALSE)),IF(AO323=1,VLOOKUP(F323,Tables!Q$1:S$137,2,FALSE),VLOOKUP(F323,Tables!Q$1:S$137,3,FALSE)))))</f>
        <v/>
      </c>
      <c r="AQ323" t="str">
        <f t="shared" si="255"/>
        <v/>
      </c>
      <c r="AR323" t="str">
        <f t="shared" si="220"/>
        <v/>
      </c>
      <c r="AS323" t="str">
        <f t="shared" si="221"/>
        <v/>
      </c>
      <c r="AT323" t="str">
        <f t="shared" si="210"/>
        <v/>
      </c>
      <c r="AU323" t="str">
        <f t="shared" si="222"/>
        <v/>
      </c>
      <c r="AV323" t="str">
        <f t="shared" si="223"/>
        <v/>
      </c>
      <c r="AW323" t="str">
        <f t="shared" si="256"/>
        <v/>
      </c>
      <c r="AX323" t="str">
        <f t="shared" si="257"/>
        <v/>
      </c>
      <c r="AY323" t="str">
        <f t="shared" si="258"/>
        <v/>
      </c>
      <c r="BA323" t="str">
        <f t="shared" si="224"/>
        <v/>
      </c>
      <c r="BB323" t="str">
        <f t="shared" si="225"/>
        <v/>
      </c>
      <c r="BC323" t="str">
        <f t="shared" si="226"/>
        <v/>
      </c>
      <c r="BD323" t="str">
        <f t="shared" si="261"/>
        <v/>
      </c>
      <c r="BE323" t="str">
        <f t="shared" si="259"/>
        <v/>
      </c>
      <c r="BF323" t="str">
        <f t="shared" si="260"/>
        <v/>
      </c>
    </row>
    <row r="324" spans="1:58" ht="15.75" x14ac:dyDescent="0.3">
      <c r="A324" t="str">
        <f t="shared" si="227"/>
        <v/>
      </c>
      <c r="B324" t="str">
        <f t="shared" si="228"/>
        <v/>
      </c>
      <c r="C324" t="str">
        <f t="shared" si="229"/>
        <v/>
      </c>
      <c r="D324" t="str">
        <f t="shared" si="230"/>
        <v/>
      </c>
      <c r="E324" t="str">
        <f t="shared" si="231"/>
        <v/>
      </c>
      <c r="F324" t="str">
        <f t="shared" si="232"/>
        <v/>
      </c>
      <c r="G324" t="str">
        <f t="shared" si="233"/>
        <v/>
      </c>
      <c r="H324" t="str">
        <f t="shared" si="212"/>
        <v/>
      </c>
      <c r="I324" t="str">
        <f t="shared" si="213"/>
        <v/>
      </c>
      <c r="J324" t="str">
        <f t="shared" si="214"/>
        <v/>
      </c>
      <c r="K324" t="str">
        <f>IF(A324="","",IF(OR(I324=1,I324="S"),IF(VLOOKUP(J324,Tables!E$1:F$50,2,FALSE)=1,IF(MOD(BE324,2)=1,1,2),IF(MOD(BE324,2)=1,2,1)),IF(MOD(BE324,2)=1,1,2)))</f>
        <v/>
      </c>
      <c r="L324" t="str">
        <f t="shared" si="211"/>
        <v/>
      </c>
      <c r="M324" s="1" t="str">
        <f t="shared" si="215"/>
        <v/>
      </c>
      <c r="N324" s="39"/>
      <c r="O324" s="39"/>
      <c r="P324" s="39"/>
      <c r="Q324" s="4" t="str">
        <f t="shared" si="234"/>
        <v/>
      </c>
      <c r="R324" s="4" t="str">
        <f t="shared" si="235"/>
        <v/>
      </c>
      <c r="S324" s="4" t="str">
        <f t="shared" si="236"/>
        <v/>
      </c>
      <c r="T324" s="4" t="str">
        <f t="shared" si="237"/>
        <v/>
      </c>
      <c r="U324" s="4" t="str">
        <f t="shared" si="238"/>
        <v/>
      </c>
      <c r="V324" s="4" t="str">
        <f t="shared" si="239"/>
        <v/>
      </c>
      <c r="W324" t="str">
        <f t="shared" si="240"/>
        <v/>
      </c>
      <c r="X324" t="str">
        <f t="shared" si="241"/>
        <v/>
      </c>
      <c r="Y324" t="str">
        <f t="shared" si="242"/>
        <v/>
      </c>
      <c r="Z324" t="str">
        <f t="shared" si="243"/>
        <v/>
      </c>
      <c r="AA324" s="4" t="str">
        <f t="shared" si="244"/>
        <v/>
      </c>
      <c r="AB324" s="4" t="str">
        <f t="shared" si="245"/>
        <v/>
      </c>
      <c r="AC324" s="5" t="str">
        <f t="shared" si="246"/>
        <v/>
      </c>
      <c r="AD324" t="str">
        <f t="shared" si="247"/>
        <v/>
      </c>
      <c r="AE324" t="str">
        <f t="shared" si="248"/>
        <v/>
      </c>
      <c r="AF324" s="2" t="str">
        <f t="shared" si="249"/>
        <v/>
      </c>
      <c r="AG324" t="str">
        <f t="shared" si="250"/>
        <v/>
      </c>
      <c r="AH324" t="str">
        <f t="shared" si="251"/>
        <v/>
      </c>
      <c r="AI324" t="str">
        <f t="shared" si="216"/>
        <v/>
      </c>
      <c r="AJ324" s="28" t="str">
        <f t="shared" si="252"/>
        <v/>
      </c>
      <c r="AK324" t="str">
        <f t="shared" si="253"/>
        <v/>
      </c>
      <c r="AL324" t="str">
        <f t="shared" si="254"/>
        <v/>
      </c>
      <c r="AM324" t="str">
        <f t="shared" si="217"/>
        <v/>
      </c>
      <c r="AN324" t="str">
        <f t="shared" si="218"/>
        <v/>
      </c>
      <c r="AO324" t="str">
        <f t="shared" si="219"/>
        <v/>
      </c>
      <c r="AP324" t="str">
        <f>IF(AN324="","",IF(I324=0,IF(AO324=1,VLOOKUP(F324,Tables!A$1:C$18,2,FALSE),VLOOKUP(F324,Tables!A$1:C$18,3,FALSE)),IF(I324=1, IF(AO324=1,VLOOKUP(F324,Tables!H$1:J$95,2,FALSE),VLOOKUP(F324,Tables!H$1:J$95,3,FALSE)),IF(AO324=1,VLOOKUP(F324,Tables!Q$1:S$137,2,FALSE),VLOOKUP(F324,Tables!Q$1:S$137,3,FALSE)))))</f>
        <v/>
      </c>
      <c r="AQ324" t="str">
        <f t="shared" si="255"/>
        <v/>
      </c>
      <c r="AR324" t="str">
        <f t="shared" si="220"/>
        <v/>
      </c>
      <c r="AS324" t="str">
        <f t="shared" si="221"/>
        <v/>
      </c>
      <c r="AT324" t="str">
        <f t="shared" si="210"/>
        <v/>
      </c>
      <c r="AU324" t="str">
        <f t="shared" si="222"/>
        <v/>
      </c>
      <c r="AV324" t="str">
        <f t="shared" si="223"/>
        <v/>
      </c>
      <c r="AW324" t="str">
        <f t="shared" si="256"/>
        <v/>
      </c>
      <c r="AX324" t="str">
        <f t="shared" si="257"/>
        <v/>
      </c>
      <c r="AY324" t="str">
        <f t="shared" si="258"/>
        <v/>
      </c>
      <c r="BA324" t="str">
        <f t="shared" si="224"/>
        <v/>
      </c>
      <c r="BB324" t="str">
        <f t="shared" si="225"/>
        <v/>
      </c>
      <c r="BC324" t="str">
        <f t="shared" si="226"/>
        <v/>
      </c>
      <c r="BD324" t="str">
        <f t="shared" si="261"/>
        <v/>
      </c>
      <c r="BE324" t="str">
        <f t="shared" si="259"/>
        <v/>
      </c>
      <c r="BF324" t="str">
        <f t="shared" si="260"/>
        <v/>
      </c>
    </row>
    <row r="325" spans="1:58" ht="15.75" x14ac:dyDescent="0.3">
      <c r="A325" t="str">
        <f t="shared" si="227"/>
        <v/>
      </c>
      <c r="B325" t="str">
        <f t="shared" si="228"/>
        <v/>
      </c>
      <c r="C325" t="str">
        <f t="shared" si="229"/>
        <v/>
      </c>
      <c r="D325" t="str">
        <f t="shared" si="230"/>
        <v/>
      </c>
      <c r="E325" t="str">
        <f t="shared" si="231"/>
        <v/>
      </c>
      <c r="F325" t="str">
        <f t="shared" si="232"/>
        <v/>
      </c>
      <c r="G325" t="str">
        <f t="shared" si="233"/>
        <v/>
      </c>
      <c r="H325" t="str">
        <f t="shared" si="212"/>
        <v/>
      </c>
      <c r="I325" t="str">
        <f t="shared" si="213"/>
        <v/>
      </c>
      <c r="J325" t="str">
        <f t="shared" si="214"/>
        <v/>
      </c>
      <c r="K325" t="str">
        <f>IF(A325="","",IF(OR(I325=1,I325="S"),IF(VLOOKUP(J325,Tables!E$1:F$50,2,FALSE)=1,IF(MOD(BE325,2)=1,1,2),IF(MOD(BE325,2)=1,2,1)),IF(MOD(BE325,2)=1,1,2)))</f>
        <v/>
      </c>
      <c r="L325" t="str">
        <f t="shared" si="211"/>
        <v/>
      </c>
      <c r="M325" s="1" t="str">
        <f t="shared" si="215"/>
        <v/>
      </c>
      <c r="N325" s="39"/>
      <c r="O325" s="39"/>
      <c r="P325" s="39"/>
      <c r="Q325" s="4" t="str">
        <f t="shared" si="234"/>
        <v/>
      </c>
      <c r="R325" s="4" t="str">
        <f t="shared" si="235"/>
        <v/>
      </c>
      <c r="S325" s="4" t="str">
        <f t="shared" si="236"/>
        <v/>
      </c>
      <c r="T325" s="4" t="str">
        <f t="shared" si="237"/>
        <v/>
      </c>
      <c r="U325" s="4" t="str">
        <f t="shared" si="238"/>
        <v/>
      </c>
      <c r="V325" s="4" t="str">
        <f t="shared" si="239"/>
        <v/>
      </c>
      <c r="W325" t="str">
        <f t="shared" si="240"/>
        <v/>
      </c>
      <c r="X325" t="str">
        <f t="shared" si="241"/>
        <v/>
      </c>
      <c r="Y325" t="str">
        <f t="shared" si="242"/>
        <v/>
      </c>
      <c r="Z325" t="str">
        <f t="shared" si="243"/>
        <v/>
      </c>
      <c r="AA325" s="4" t="str">
        <f t="shared" si="244"/>
        <v/>
      </c>
      <c r="AB325" s="4" t="str">
        <f t="shared" si="245"/>
        <v/>
      </c>
      <c r="AC325" s="5" t="str">
        <f t="shared" si="246"/>
        <v/>
      </c>
      <c r="AD325" t="str">
        <f t="shared" si="247"/>
        <v/>
      </c>
      <c r="AE325" t="str">
        <f t="shared" si="248"/>
        <v/>
      </c>
      <c r="AF325" s="2" t="str">
        <f t="shared" si="249"/>
        <v/>
      </c>
      <c r="AG325" t="str">
        <f t="shared" si="250"/>
        <v/>
      </c>
      <c r="AH325" t="str">
        <f t="shared" si="251"/>
        <v/>
      </c>
      <c r="AI325" t="str">
        <f t="shared" si="216"/>
        <v/>
      </c>
      <c r="AJ325" s="28" t="str">
        <f t="shared" si="252"/>
        <v/>
      </c>
      <c r="AK325" t="str">
        <f t="shared" si="253"/>
        <v/>
      </c>
      <c r="AL325" t="str">
        <f t="shared" si="254"/>
        <v/>
      </c>
      <c r="AM325" t="str">
        <f t="shared" si="217"/>
        <v/>
      </c>
      <c r="AN325" t="str">
        <f t="shared" si="218"/>
        <v/>
      </c>
      <c r="AO325" t="str">
        <f t="shared" si="219"/>
        <v/>
      </c>
      <c r="AP325" t="str">
        <f>IF(AN325="","",IF(I325=0,IF(AO325=1,VLOOKUP(F325,Tables!A$1:C$18,2,FALSE),VLOOKUP(F325,Tables!A$1:C$18,3,FALSE)),IF(I325=1, IF(AO325=1,VLOOKUP(F325,Tables!H$1:J$95,2,FALSE),VLOOKUP(F325,Tables!H$1:J$95,3,FALSE)),IF(AO325=1,VLOOKUP(F325,Tables!Q$1:S$137,2,FALSE),VLOOKUP(F325,Tables!Q$1:S$137,3,FALSE)))))</f>
        <v/>
      </c>
      <c r="AQ325" t="str">
        <f t="shared" si="255"/>
        <v/>
      </c>
      <c r="AR325" t="str">
        <f t="shared" si="220"/>
        <v/>
      </c>
      <c r="AS325" t="str">
        <f t="shared" si="221"/>
        <v/>
      </c>
      <c r="AT325" t="str">
        <f t="shared" si="210"/>
        <v/>
      </c>
      <c r="AU325" t="str">
        <f t="shared" si="222"/>
        <v/>
      </c>
      <c r="AV325" t="str">
        <f t="shared" si="223"/>
        <v/>
      </c>
      <c r="AW325" t="str">
        <f t="shared" si="256"/>
        <v/>
      </c>
      <c r="AX325" t="str">
        <f t="shared" si="257"/>
        <v/>
      </c>
      <c r="AY325" t="str">
        <f t="shared" si="258"/>
        <v/>
      </c>
      <c r="BA325" t="str">
        <f t="shared" si="224"/>
        <v/>
      </c>
      <c r="BB325" t="str">
        <f t="shared" si="225"/>
        <v/>
      </c>
      <c r="BC325" t="str">
        <f t="shared" si="226"/>
        <v/>
      </c>
      <c r="BD325" t="str">
        <f t="shared" si="261"/>
        <v/>
      </c>
      <c r="BE325" t="str">
        <f t="shared" si="259"/>
        <v/>
      </c>
      <c r="BF325" t="str">
        <f t="shared" si="260"/>
        <v/>
      </c>
    </row>
    <row r="326" spans="1:58" ht="15.75" x14ac:dyDescent="0.3">
      <c r="A326" t="str">
        <f t="shared" si="227"/>
        <v/>
      </c>
      <c r="B326" t="str">
        <f t="shared" si="228"/>
        <v/>
      </c>
      <c r="C326" t="str">
        <f t="shared" si="229"/>
        <v/>
      </c>
      <c r="D326" t="str">
        <f t="shared" si="230"/>
        <v/>
      </c>
      <c r="E326" t="str">
        <f t="shared" si="231"/>
        <v/>
      </c>
      <c r="F326" t="str">
        <f t="shared" si="232"/>
        <v/>
      </c>
      <c r="G326" t="str">
        <f t="shared" si="233"/>
        <v/>
      </c>
      <c r="H326" t="str">
        <f t="shared" si="212"/>
        <v/>
      </c>
      <c r="I326" t="str">
        <f t="shared" si="213"/>
        <v/>
      </c>
      <c r="J326" t="str">
        <f t="shared" si="214"/>
        <v/>
      </c>
      <c r="K326" t="str">
        <f>IF(A326="","",IF(OR(I326=1,I326="S"),IF(VLOOKUP(J326,Tables!E$1:F$50,2,FALSE)=1,IF(MOD(BE326,2)=1,1,2),IF(MOD(BE326,2)=1,2,1)),IF(MOD(BE326,2)=1,1,2)))</f>
        <v/>
      </c>
      <c r="L326" t="str">
        <f t="shared" si="211"/>
        <v/>
      </c>
      <c r="M326" s="1" t="str">
        <f t="shared" si="215"/>
        <v/>
      </c>
      <c r="N326" s="39"/>
      <c r="O326" s="39"/>
      <c r="P326" s="39"/>
      <c r="Q326" s="4" t="str">
        <f t="shared" si="234"/>
        <v/>
      </c>
      <c r="R326" s="4" t="str">
        <f t="shared" si="235"/>
        <v/>
      </c>
      <c r="S326" s="4" t="str">
        <f t="shared" si="236"/>
        <v/>
      </c>
      <c r="T326" s="4" t="str">
        <f t="shared" si="237"/>
        <v/>
      </c>
      <c r="U326" s="4" t="str">
        <f t="shared" si="238"/>
        <v/>
      </c>
      <c r="V326" s="4" t="str">
        <f t="shared" si="239"/>
        <v/>
      </c>
      <c r="W326" t="str">
        <f t="shared" si="240"/>
        <v/>
      </c>
      <c r="X326" t="str">
        <f t="shared" si="241"/>
        <v/>
      </c>
      <c r="Y326" t="str">
        <f t="shared" si="242"/>
        <v/>
      </c>
      <c r="Z326" t="str">
        <f t="shared" si="243"/>
        <v/>
      </c>
      <c r="AA326" s="4" t="str">
        <f t="shared" si="244"/>
        <v/>
      </c>
      <c r="AB326" s="4" t="str">
        <f t="shared" si="245"/>
        <v/>
      </c>
      <c r="AC326" s="5" t="str">
        <f t="shared" si="246"/>
        <v/>
      </c>
      <c r="AD326" t="str">
        <f t="shared" si="247"/>
        <v/>
      </c>
      <c r="AE326" t="str">
        <f t="shared" si="248"/>
        <v/>
      </c>
      <c r="AF326" s="2" t="str">
        <f t="shared" si="249"/>
        <v/>
      </c>
      <c r="AG326" t="str">
        <f t="shared" si="250"/>
        <v/>
      </c>
      <c r="AH326" t="str">
        <f t="shared" si="251"/>
        <v/>
      </c>
      <c r="AI326" t="str">
        <f t="shared" si="216"/>
        <v/>
      </c>
      <c r="AJ326" s="28" t="str">
        <f t="shared" si="252"/>
        <v/>
      </c>
      <c r="AK326" t="str">
        <f t="shared" si="253"/>
        <v/>
      </c>
      <c r="AL326" t="str">
        <f t="shared" si="254"/>
        <v/>
      </c>
      <c r="AM326" t="str">
        <f t="shared" si="217"/>
        <v/>
      </c>
      <c r="AN326" t="str">
        <f t="shared" si="218"/>
        <v/>
      </c>
      <c r="AO326" t="str">
        <f t="shared" si="219"/>
        <v/>
      </c>
      <c r="AP326" t="str">
        <f>IF(AN326="","",IF(I326=0,IF(AO326=1,VLOOKUP(F326,Tables!A$1:C$18,2,FALSE),VLOOKUP(F326,Tables!A$1:C$18,3,FALSE)),IF(I326=1, IF(AO326=1,VLOOKUP(F326,Tables!H$1:J$95,2,FALSE),VLOOKUP(F326,Tables!H$1:J$95,3,FALSE)),IF(AO326=1,VLOOKUP(F326,Tables!Q$1:S$137,2,FALSE),VLOOKUP(F326,Tables!Q$1:S$137,3,FALSE)))))</f>
        <v/>
      </c>
      <c r="AQ326" t="str">
        <f t="shared" si="255"/>
        <v/>
      </c>
      <c r="AR326" t="str">
        <f t="shared" si="220"/>
        <v/>
      </c>
      <c r="AS326" t="str">
        <f t="shared" si="221"/>
        <v/>
      </c>
      <c r="AT326" t="str">
        <f t="shared" ref="AT326:AT389" si="262">IF(AN326="","",IF(AND(AR326&gt;5,(AR326-AS326)&gt;1),1,IF(AND(AS326&gt;5,(AS326-AR326)&gt;1),2,IF(AND(H326=1,AR326=$J$14),1,IF(AND(H326=1,AS326=$J$14),2,IF(AND(I326="S",AR326=1),1,IF(AND(I326="S",AS326=1),2,0)))))))</f>
        <v/>
      </c>
      <c r="AU326" t="str">
        <f t="shared" si="222"/>
        <v/>
      </c>
      <c r="AV326" t="str">
        <f t="shared" si="223"/>
        <v/>
      </c>
      <c r="AW326" t="str">
        <f t="shared" si="256"/>
        <v/>
      </c>
      <c r="AX326" t="str">
        <f t="shared" si="257"/>
        <v/>
      </c>
      <c r="AY326" t="str">
        <f t="shared" si="258"/>
        <v/>
      </c>
      <c r="BA326" t="str">
        <f t="shared" si="224"/>
        <v/>
      </c>
      <c r="BB326" t="str">
        <f t="shared" si="225"/>
        <v/>
      </c>
      <c r="BC326" t="str">
        <f t="shared" si="226"/>
        <v/>
      </c>
      <c r="BD326" t="str">
        <f t="shared" si="261"/>
        <v/>
      </c>
      <c r="BE326" t="str">
        <f t="shared" si="259"/>
        <v/>
      </c>
      <c r="BF326" t="str">
        <f t="shared" si="260"/>
        <v/>
      </c>
    </row>
    <row r="327" spans="1:58" ht="15.75" x14ac:dyDescent="0.3">
      <c r="A327" t="str">
        <f t="shared" si="227"/>
        <v/>
      </c>
      <c r="B327" t="str">
        <f t="shared" si="228"/>
        <v/>
      </c>
      <c r="C327" t="str">
        <f t="shared" si="229"/>
        <v/>
      </c>
      <c r="D327" t="str">
        <f t="shared" si="230"/>
        <v/>
      </c>
      <c r="E327" t="str">
        <f t="shared" si="231"/>
        <v/>
      </c>
      <c r="F327" t="str">
        <f t="shared" si="232"/>
        <v/>
      </c>
      <c r="G327" t="str">
        <f t="shared" si="233"/>
        <v/>
      </c>
      <c r="H327" t="str">
        <f t="shared" si="212"/>
        <v/>
      </c>
      <c r="I327" t="str">
        <f t="shared" si="213"/>
        <v/>
      </c>
      <c r="J327" t="str">
        <f t="shared" si="214"/>
        <v/>
      </c>
      <c r="K327" t="str">
        <f>IF(A327="","",IF(OR(I327=1,I327="S"),IF(VLOOKUP(J327,Tables!E$1:F$50,2,FALSE)=1,IF(MOD(BE327,2)=1,1,2),IF(MOD(BE327,2)=1,2,1)),IF(MOD(BE327,2)=1,1,2)))</f>
        <v/>
      </c>
      <c r="L327" t="str">
        <f t="shared" si="211"/>
        <v/>
      </c>
      <c r="M327" s="1" t="str">
        <f t="shared" si="215"/>
        <v/>
      </c>
      <c r="N327" s="39"/>
      <c r="O327" s="39"/>
      <c r="P327" s="39"/>
      <c r="Q327" s="4" t="str">
        <f t="shared" si="234"/>
        <v/>
      </c>
      <c r="R327" s="4" t="str">
        <f t="shared" si="235"/>
        <v/>
      </c>
      <c r="S327" s="4" t="str">
        <f t="shared" si="236"/>
        <v/>
      </c>
      <c r="T327" s="4" t="str">
        <f t="shared" si="237"/>
        <v/>
      </c>
      <c r="U327" s="4" t="str">
        <f t="shared" si="238"/>
        <v/>
      </c>
      <c r="V327" s="4" t="str">
        <f t="shared" si="239"/>
        <v/>
      </c>
      <c r="W327" t="str">
        <f t="shared" si="240"/>
        <v/>
      </c>
      <c r="X327" t="str">
        <f t="shared" si="241"/>
        <v/>
      </c>
      <c r="Y327" t="str">
        <f t="shared" si="242"/>
        <v/>
      </c>
      <c r="Z327" t="str">
        <f t="shared" si="243"/>
        <v/>
      </c>
      <c r="AA327" s="4" t="str">
        <f t="shared" si="244"/>
        <v/>
      </c>
      <c r="AB327" s="4" t="str">
        <f t="shared" si="245"/>
        <v/>
      </c>
      <c r="AC327" s="5" t="str">
        <f t="shared" si="246"/>
        <v/>
      </c>
      <c r="AD327" t="str">
        <f t="shared" si="247"/>
        <v/>
      </c>
      <c r="AE327" t="str">
        <f t="shared" si="248"/>
        <v/>
      </c>
      <c r="AF327" s="2" t="str">
        <f t="shared" si="249"/>
        <v/>
      </c>
      <c r="AG327" t="str">
        <f t="shared" si="250"/>
        <v/>
      </c>
      <c r="AH327" t="str">
        <f t="shared" si="251"/>
        <v/>
      </c>
      <c r="AI327" t="str">
        <f t="shared" si="216"/>
        <v/>
      </c>
      <c r="AJ327" s="28" t="str">
        <f t="shared" si="252"/>
        <v/>
      </c>
      <c r="AK327" t="str">
        <f t="shared" si="253"/>
        <v/>
      </c>
      <c r="AL327" t="str">
        <f t="shared" si="254"/>
        <v/>
      </c>
      <c r="AM327" t="str">
        <f t="shared" si="217"/>
        <v/>
      </c>
      <c r="AN327" t="str">
        <f t="shared" si="218"/>
        <v/>
      </c>
      <c r="AO327" t="str">
        <f t="shared" si="219"/>
        <v/>
      </c>
      <c r="AP327" t="str">
        <f>IF(AN327="","",IF(I327=0,IF(AO327=1,VLOOKUP(F327,Tables!A$1:C$18,2,FALSE),VLOOKUP(F327,Tables!A$1:C$18,3,FALSE)),IF(I327=1, IF(AO327=1,VLOOKUP(F327,Tables!H$1:J$95,2,FALSE),VLOOKUP(F327,Tables!H$1:J$95,3,FALSE)),IF(AO327=1,VLOOKUP(F327,Tables!Q$1:S$137,2,FALSE),VLOOKUP(F327,Tables!Q$1:S$137,3,FALSE)))))</f>
        <v/>
      </c>
      <c r="AQ327" t="str">
        <f t="shared" si="255"/>
        <v/>
      </c>
      <c r="AR327" t="str">
        <f t="shared" si="220"/>
        <v/>
      </c>
      <c r="AS327" t="str">
        <f t="shared" si="221"/>
        <v/>
      </c>
      <c r="AT327" t="str">
        <f t="shared" si="262"/>
        <v/>
      </c>
      <c r="AU327" t="str">
        <f t="shared" si="222"/>
        <v/>
      </c>
      <c r="AV327" t="str">
        <f t="shared" si="223"/>
        <v/>
      </c>
      <c r="AW327" t="str">
        <f t="shared" si="256"/>
        <v/>
      </c>
      <c r="AX327" t="str">
        <f t="shared" si="257"/>
        <v/>
      </c>
      <c r="AY327" t="str">
        <f t="shared" si="258"/>
        <v/>
      </c>
      <c r="BA327" t="str">
        <f t="shared" si="224"/>
        <v/>
      </c>
      <c r="BB327" t="str">
        <f t="shared" si="225"/>
        <v/>
      </c>
      <c r="BC327" t="str">
        <f t="shared" si="226"/>
        <v/>
      </c>
      <c r="BD327" t="str">
        <f t="shared" si="261"/>
        <v/>
      </c>
      <c r="BE327" t="str">
        <f t="shared" si="259"/>
        <v/>
      </c>
      <c r="BF327" t="str">
        <f t="shared" si="260"/>
        <v/>
      </c>
    </row>
    <row r="328" spans="1:58" ht="15.75" x14ac:dyDescent="0.3">
      <c r="A328" t="str">
        <f t="shared" si="227"/>
        <v/>
      </c>
      <c r="B328" t="str">
        <f t="shared" si="228"/>
        <v/>
      </c>
      <c r="C328" t="str">
        <f t="shared" si="229"/>
        <v/>
      </c>
      <c r="D328" t="str">
        <f t="shared" si="230"/>
        <v/>
      </c>
      <c r="E328" t="str">
        <f t="shared" si="231"/>
        <v/>
      </c>
      <c r="F328" t="str">
        <f t="shared" si="232"/>
        <v/>
      </c>
      <c r="G328" t="str">
        <f t="shared" si="233"/>
        <v/>
      </c>
      <c r="H328" t="str">
        <f t="shared" si="212"/>
        <v/>
      </c>
      <c r="I328" t="str">
        <f t="shared" si="213"/>
        <v/>
      </c>
      <c r="J328" t="str">
        <f t="shared" si="214"/>
        <v/>
      </c>
      <c r="K328" t="str">
        <f>IF(A328="","",IF(OR(I328=1,I328="S"),IF(VLOOKUP(J328,Tables!E$1:F$50,2,FALSE)=1,IF(MOD(BE328,2)=1,1,2),IF(MOD(BE328,2)=1,2,1)),IF(MOD(BE328,2)=1,1,2)))</f>
        <v/>
      </c>
      <c r="L328" t="str">
        <f t="shared" ref="L328:L391" si="263">IF(A328="","",IF(MOD(K328,2)=1,2,1))</f>
        <v/>
      </c>
      <c r="M328" s="1" t="str">
        <f t="shared" si="215"/>
        <v/>
      </c>
      <c r="N328" s="39"/>
      <c r="O328" s="39"/>
      <c r="P328" s="39"/>
      <c r="Q328" s="4" t="str">
        <f t="shared" si="234"/>
        <v/>
      </c>
      <c r="R328" s="4" t="str">
        <f t="shared" si="235"/>
        <v/>
      </c>
      <c r="S328" s="4" t="str">
        <f t="shared" si="236"/>
        <v/>
      </c>
      <c r="T328" s="4" t="str">
        <f t="shared" si="237"/>
        <v/>
      </c>
      <c r="U328" s="4" t="str">
        <f t="shared" si="238"/>
        <v/>
      </c>
      <c r="V328" s="4" t="str">
        <f t="shared" si="239"/>
        <v/>
      </c>
      <c r="W328" t="str">
        <f t="shared" si="240"/>
        <v/>
      </c>
      <c r="X328" t="str">
        <f t="shared" si="241"/>
        <v/>
      </c>
      <c r="Y328" t="str">
        <f t="shared" si="242"/>
        <v/>
      </c>
      <c r="Z328" t="str">
        <f t="shared" si="243"/>
        <v/>
      </c>
      <c r="AA328" s="4" t="str">
        <f t="shared" si="244"/>
        <v/>
      </c>
      <c r="AB328" s="4" t="str">
        <f t="shared" si="245"/>
        <v/>
      </c>
      <c r="AC328" s="5" t="str">
        <f t="shared" si="246"/>
        <v/>
      </c>
      <c r="AD328" t="str">
        <f t="shared" si="247"/>
        <v/>
      </c>
      <c r="AE328" t="str">
        <f t="shared" si="248"/>
        <v/>
      </c>
      <c r="AF328" s="2" t="str">
        <f t="shared" si="249"/>
        <v/>
      </c>
      <c r="AG328" t="str">
        <f t="shared" si="250"/>
        <v/>
      </c>
      <c r="AH328" t="str">
        <f t="shared" si="251"/>
        <v/>
      </c>
      <c r="AI328" t="str">
        <f t="shared" si="216"/>
        <v/>
      </c>
      <c r="AJ328" s="28" t="str">
        <f t="shared" si="252"/>
        <v/>
      </c>
      <c r="AK328" t="str">
        <f t="shared" si="253"/>
        <v/>
      </c>
      <c r="AL328" t="str">
        <f t="shared" si="254"/>
        <v/>
      </c>
      <c r="AM328" t="str">
        <f t="shared" si="217"/>
        <v/>
      </c>
      <c r="AN328" t="str">
        <f t="shared" si="218"/>
        <v/>
      </c>
      <c r="AO328" t="str">
        <f t="shared" si="219"/>
        <v/>
      </c>
      <c r="AP328" t="str">
        <f>IF(AN328="","",IF(I328=0,IF(AO328=1,VLOOKUP(F328,Tables!A$1:C$18,2,FALSE),VLOOKUP(F328,Tables!A$1:C$18,3,FALSE)),IF(I328=1, IF(AO328=1,VLOOKUP(F328,Tables!H$1:J$95,2,FALSE),VLOOKUP(F328,Tables!H$1:J$95,3,FALSE)),IF(AO328=1,VLOOKUP(F328,Tables!Q$1:S$137,2,FALSE),VLOOKUP(F328,Tables!Q$1:S$137,3,FALSE)))))</f>
        <v/>
      </c>
      <c r="AQ328" t="str">
        <f t="shared" si="255"/>
        <v/>
      </c>
      <c r="AR328" t="str">
        <f t="shared" si="220"/>
        <v/>
      </c>
      <c r="AS328" t="str">
        <f t="shared" si="221"/>
        <v/>
      </c>
      <c r="AT328" t="str">
        <f t="shared" si="262"/>
        <v/>
      </c>
      <c r="AU328" t="str">
        <f t="shared" si="222"/>
        <v/>
      </c>
      <c r="AV328" t="str">
        <f t="shared" si="223"/>
        <v/>
      </c>
      <c r="AW328" t="str">
        <f t="shared" si="256"/>
        <v/>
      </c>
      <c r="AX328" t="str">
        <f t="shared" si="257"/>
        <v/>
      </c>
      <c r="AY328" t="str">
        <f t="shared" si="258"/>
        <v/>
      </c>
      <c r="BA328" t="str">
        <f t="shared" si="224"/>
        <v/>
      </c>
      <c r="BB328" t="str">
        <f t="shared" si="225"/>
        <v/>
      </c>
      <c r="BC328" t="str">
        <f t="shared" si="226"/>
        <v/>
      </c>
      <c r="BD328" t="str">
        <f t="shared" si="261"/>
        <v/>
      </c>
      <c r="BE328" t="str">
        <f t="shared" si="259"/>
        <v/>
      </c>
      <c r="BF328" t="str">
        <f t="shared" si="260"/>
        <v/>
      </c>
    </row>
    <row r="329" spans="1:58" ht="15.75" x14ac:dyDescent="0.3">
      <c r="A329" t="str">
        <f t="shared" si="227"/>
        <v/>
      </c>
      <c r="B329" t="str">
        <f t="shared" si="228"/>
        <v/>
      </c>
      <c r="C329" t="str">
        <f t="shared" si="229"/>
        <v/>
      </c>
      <c r="D329" t="str">
        <f t="shared" si="230"/>
        <v/>
      </c>
      <c r="E329" t="str">
        <f t="shared" si="231"/>
        <v/>
      </c>
      <c r="F329" t="str">
        <f t="shared" si="232"/>
        <v/>
      </c>
      <c r="G329" t="str">
        <f t="shared" si="233"/>
        <v/>
      </c>
      <c r="H329" t="str">
        <f t="shared" si="212"/>
        <v/>
      </c>
      <c r="I329" t="str">
        <f t="shared" si="213"/>
        <v/>
      </c>
      <c r="J329" t="str">
        <f t="shared" si="214"/>
        <v/>
      </c>
      <c r="K329" t="str">
        <f>IF(A329="","",IF(OR(I329=1,I329="S"),IF(VLOOKUP(J329,Tables!E$1:F$50,2,FALSE)=1,IF(MOD(BE329,2)=1,1,2),IF(MOD(BE329,2)=1,2,1)),IF(MOD(BE329,2)=1,1,2)))</f>
        <v/>
      </c>
      <c r="L329" t="str">
        <f t="shared" si="263"/>
        <v/>
      </c>
      <c r="M329" s="1" t="str">
        <f t="shared" si="215"/>
        <v/>
      </c>
      <c r="N329" s="39"/>
      <c r="O329" s="39"/>
      <c r="P329" s="39"/>
      <c r="Q329" s="4" t="str">
        <f t="shared" si="234"/>
        <v/>
      </c>
      <c r="R329" s="4" t="str">
        <f t="shared" si="235"/>
        <v/>
      </c>
      <c r="S329" s="4" t="str">
        <f t="shared" si="236"/>
        <v/>
      </c>
      <c r="T329" s="4" t="str">
        <f t="shared" si="237"/>
        <v/>
      </c>
      <c r="U329" s="4" t="str">
        <f t="shared" si="238"/>
        <v/>
      </c>
      <c r="V329" s="4" t="str">
        <f t="shared" si="239"/>
        <v/>
      </c>
      <c r="W329" t="str">
        <f t="shared" si="240"/>
        <v/>
      </c>
      <c r="X329" t="str">
        <f t="shared" si="241"/>
        <v/>
      </c>
      <c r="Y329" t="str">
        <f t="shared" si="242"/>
        <v/>
      </c>
      <c r="Z329" t="str">
        <f t="shared" si="243"/>
        <v/>
      </c>
      <c r="AA329" s="4" t="str">
        <f t="shared" si="244"/>
        <v/>
      </c>
      <c r="AB329" s="4" t="str">
        <f t="shared" si="245"/>
        <v/>
      </c>
      <c r="AC329" s="5" t="str">
        <f t="shared" si="246"/>
        <v/>
      </c>
      <c r="AD329" t="str">
        <f t="shared" si="247"/>
        <v/>
      </c>
      <c r="AE329" t="str">
        <f t="shared" si="248"/>
        <v/>
      </c>
      <c r="AF329" s="2" t="str">
        <f t="shared" si="249"/>
        <v/>
      </c>
      <c r="AG329" t="str">
        <f t="shared" si="250"/>
        <v/>
      </c>
      <c r="AH329" t="str">
        <f t="shared" si="251"/>
        <v/>
      </c>
      <c r="AI329" t="str">
        <f t="shared" si="216"/>
        <v/>
      </c>
      <c r="AJ329" s="28" t="str">
        <f t="shared" si="252"/>
        <v/>
      </c>
      <c r="AK329" t="str">
        <f t="shared" si="253"/>
        <v/>
      </c>
      <c r="AL329" t="str">
        <f t="shared" si="254"/>
        <v/>
      </c>
      <c r="AM329" t="str">
        <f t="shared" si="217"/>
        <v/>
      </c>
      <c r="AN329" t="str">
        <f t="shared" si="218"/>
        <v/>
      </c>
      <c r="AO329" t="str">
        <f t="shared" si="219"/>
        <v/>
      </c>
      <c r="AP329" t="str">
        <f>IF(AN329="","",IF(I329=0,IF(AO329=1,VLOOKUP(F329,Tables!A$1:C$18,2,FALSE),VLOOKUP(F329,Tables!A$1:C$18,3,FALSE)),IF(I329=1, IF(AO329=1,VLOOKUP(F329,Tables!H$1:J$95,2,FALSE),VLOOKUP(F329,Tables!H$1:J$95,3,FALSE)),IF(AO329=1,VLOOKUP(F329,Tables!Q$1:S$137,2,FALSE),VLOOKUP(F329,Tables!Q$1:S$137,3,FALSE)))))</f>
        <v/>
      </c>
      <c r="AQ329" t="str">
        <f t="shared" si="255"/>
        <v/>
      </c>
      <c r="AR329" t="str">
        <f t="shared" si="220"/>
        <v/>
      </c>
      <c r="AS329" t="str">
        <f t="shared" si="221"/>
        <v/>
      </c>
      <c r="AT329" t="str">
        <f t="shared" si="262"/>
        <v/>
      </c>
      <c r="AU329" t="str">
        <f t="shared" si="222"/>
        <v/>
      </c>
      <c r="AV329" t="str">
        <f t="shared" si="223"/>
        <v/>
      </c>
      <c r="AW329" t="str">
        <f t="shared" si="256"/>
        <v/>
      </c>
      <c r="AX329" t="str">
        <f t="shared" si="257"/>
        <v/>
      </c>
      <c r="AY329" t="str">
        <f t="shared" si="258"/>
        <v/>
      </c>
      <c r="BA329" t="str">
        <f t="shared" si="224"/>
        <v/>
      </c>
      <c r="BB329" t="str">
        <f t="shared" si="225"/>
        <v/>
      </c>
      <c r="BC329" t="str">
        <f t="shared" si="226"/>
        <v/>
      </c>
      <c r="BD329" t="str">
        <f t="shared" si="261"/>
        <v/>
      </c>
      <c r="BE329" t="str">
        <f t="shared" si="259"/>
        <v/>
      </c>
      <c r="BF329" t="str">
        <f t="shared" si="260"/>
        <v/>
      </c>
    </row>
    <row r="330" spans="1:58" ht="15.75" x14ac:dyDescent="0.3">
      <c r="A330" t="str">
        <f t="shared" si="227"/>
        <v/>
      </c>
      <c r="B330" t="str">
        <f t="shared" si="228"/>
        <v/>
      </c>
      <c r="C330" t="str">
        <f t="shared" si="229"/>
        <v/>
      </c>
      <c r="D330" t="str">
        <f t="shared" si="230"/>
        <v/>
      </c>
      <c r="E330" t="str">
        <f t="shared" si="231"/>
        <v/>
      </c>
      <c r="F330" t="str">
        <f t="shared" si="232"/>
        <v/>
      </c>
      <c r="G330" t="str">
        <f t="shared" si="233"/>
        <v/>
      </c>
      <c r="H330" t="str">
        <f t="shared" si="212"/>
        <v/>
      </c>
      <c r="I330" t="str">
        <f t="shared" si="213"/>
        <v/>
      </c>
      <c r="J330" t="str">
        <f t="shared" si="214"/>
        <v/>
      </c>
      <c r="K330" t="str">
        <f>IF(A330="","",IF(OR(I330=1,I330="S"),IF(VLOOKUP(J330,Tables!E$1:F$50,2,FALSE)=1,IF(MOD(BE330,2)=1,1,2),IF(MOD(BE330,2)=1,2,1)),IF(MOD(BE330,2)=1,1,2)))</f>
        <v/>
      </c>
      <c r="L330" t="str">
        <f t="shared" si="263"/>
        <v/>
      </c>
      <c r="M330" s="1" t="str">
        <f t="shared" si="215"/>
        <v/>
      </c>
      <c r="N330" s="39"/>
      <c r="O330" s="39"/>
      <c r="P330" s="39"/>
      <c r="Q330" s="4" t="str">
        <f t="shared" si="234"/>
        <v/>
      </c>
      <c r="R330" s="4" t="str">
        <f t="shared" si="235"/>
        <v/>
      </c>
      <c r="S330" s="4" t="str">
        <f t="shared" si="236"/>
        <v/>
      </c>
      <c r="T330" s="4" t="str">
        <f t="shared" si="237"/>
        <v/>
      </c>
      <c r="U330" s="4" t="str">
        <f t="shared" si="238"/>
        <v/>
      </c>
      <c r="V330" s="4" t="str">
        <f t="shared" si="239"/>
        <v/>
      </c>
      <c r="W330" t="str">
        <f t="shared" si="240"/>
        <v/>
      </c>
      <c r="X330" t="str">
        <f t="shared" si="241"/>
        <v/>
      </c>
      <c r="Y330" t="str">
        <f t="shared" si="242"/>
        <v/>
      </c>
      <c r="Z330" t="str">
        <f t="shared" si="243"/>
        <v/>
      </c>
      <c r="AA330" s="4" t="str">
        <f t="shared" si="244"/>
        <v/>
      </c>
      <c r="AB330" s="4" t="str">
        <f t="shared" si="245"/>
        <v/>
      </c>
      <c r="AC330" s="5" t="str">
        <f t="shared" si="246"/>
        <v/>
      </c>
      <c r="AD330" t="str">
        <f t="shared" si="247"/>
        <v/>
      </c>
      <c r="AE330" t="str">
        <f t="shared" si="248"/>
        <v/>
      </c>
      <c r="AF330" s="2" t="str">
        <f t="shared" si="249"/>
        <v/>
      </c>
      <c r="AG330" t="str">
        <f t="shared" si="250"/>
        <v/>
      </c>
      <c r="AH330" t="str">
        <f t="shared" si="251"/>
        <v/>
      </c>
      <c r="AI330" t="str">
        <f t="shared" si="216"/>
        <v/>
      </c>
      <c r="AJ330" s="28" t="str">
        <f t="shared" si="252"/>
        <v/>
      </c>
      <c r="AK330" t="str">
        <f t="shared" si="253"/>
        <v/>
      </c>
      <c r="AL330" t="str">
        <f t="shared" si="254"/>
        <v/>
      </c>
      <c r="AM330" t="str">
        <f t="shared" si="217"/>
        <v/>
      </c>
      <c r="AN330" t="str">
        <f t="shared" si="218"/>
        <v/>
      </c>
      <c r="AO330" t="str">
        <f t="shared" si="219"/>
        <v/>
      </c>
      <c r="AP330" t="str">
        <f>IF(AN330="","",IF(I330=0,IF(AO330=1,VLOOKUP(F330,Tables!A$1:C$18,2,FALSE),VLOOKUP(F330,Tables!A$1:C$18,3,FALSE)),IF(I330=1, IF(AO330=1,VLOOKUP(F330,Tables!H$1:J$95,2,FALSE),VLOOKUP(F330,Tables!H$1:J$95,3,FALSE)),IF(AO330=1,VLOOKUP(F330,Tables!Q$1:S$137,2,FALSE),VLOOKUP(F330,Tables!Q$1:S$137,3,FALSE)))))</f>
        <v/>
      </c>
      <c r="AQ330" t="str">
        <f t="shared" si="255"/>
        <v/>
      </c>
      <c r="AR330" t="str">
        <f t="shared" si="220"/>
        <v/>
      </c>
      <c r="AS330" t="str">
        <f t="shared" si="221"/>
        <v/>
      </c>
      <c r="AT330" t="str">
        <f t="shared" si="262"/>
        <v/>
      </c>
      <c r="AU330" t="str">
        <f t="shared" si="222"/>
        <v/>
      </c>
      <c r="AV330" t="str">
        <f t="shared" si="223"/>
        <v/>
      </c>
      <c r="AW330" t="str">
        <f t="shared" si="256"/>
        <v/>
      </c>
      <c r="AX330" t="str">
        <f t="shared" si="257"/>
        <v/>
      </c>
      <c r="AY330" t="str">
        <f t="shared" si="258"/>
        <v/>
      </c>
      <c r="BA330" t="str">
        <f t="shared" si="224"/>
        <v/>
      </c>
      <c r="BB330" t="str">
        <f t="shared" si="225"/>
        <v/>
      </c>
      <c r="BC330" t="str">
        <f t="shared" si="226"/>
        <v/>
      </c>
      <c r="BD330" t="str">
        <f t="shared" si="261"/>
        <v/>
      </c>
      <c r="BE330" t="str">
        <f t="shared" si="259"/>
        <v/>
      </c>
      <c r="BF330" t="str">
        <f t="shared" si="260"/>
        <v/>
      </c>
    </row>
    <row r="331" spans="1:58" ht="15.75" x14ac:dyDescent="0.3">
      <c r="A331" t="str">
        <f t="shared" si="227"/>
        <v/>
      </c>
      <c r="B331" t="str">
        <f t="shared" si="228"/>
        <v/>
      </c>
      <c r="C331" t="str">
        <f t="shared" si="229"/>
        <v/>
      </c>
      <c r="D331" t="str">
        <f t="shared" si="230"/>
        <v/>
      </c>
      <c r="E331" t="str">
        <f t="shared" si="231"/>
        <v/>
      </c>
      <c r="F331" t="str">
        <f t="shared" si="232"/>
        <v/>
      </c>
      <c r="G331" t="str">
        <f t="shared" si="233"/>
        <v/>
      </c>
      <c r="H331" t="str">
        <f t="shared" si="212"/>
        <v/>
      </c>
      <c r="I331" t="str">
        <f t="shared" si="213"/>
        <v/>
      </c>
      <c r="J331" t="str">
        <f t="shared" si="214"/>
        <v/>
      </c>
      <c r="K331" t="str">
        <f>IF(A331="","",IF(OR(I331=1,I331="S"),IF(VLOOKUP(J331,Tables!E$1:F$50,2,FALSE)=1,IF(MOD(BE331,2)=1,1,2),IF(MOD(BE331,2)=1,2,1)),IF(MOD(BE331,2)=1,1,2)))</f>
        <v/>
      </c>
      <c r="L331" t="str">
        <f t="shared" si="263"/>
        <v/>
      </c>
      <c r="M331" s="1" t="str">
        <f t="shared" si="215"/>
        <v/>
      </c>
      <c r="N331" s="39"/>
      <c r="O331" s="39"/>
      <c r="P331" s="39"/>
      <c r="Q331" s="4" t="str">
        <f t="shared" si="234"/>
        <v/>
      </c>
      <c r="R331" s="4" t="str">
        <f t="shared" si="235"/>
        <v/>
      </c>
      <c r="S331" s="4" t="str">
        <f t="shared" si="236"/>
        <v/>
      </c>
      <c r="T331" s="4" t="str">
        <f t="shared" si="237"/>
        <v/>
      </c>
      <c r="U331" s="4" t="str">
        <f t="shared" si="238"/>
        <v/>
      </c>
      <c r="V331" s="4" t="str">
        <f t="shared" si="239"/>
        <v/>
      </c>
      <c r="W331" t="str">
        <f t="shared" si="240"/>
        <v/>
      </c>
      <c r="X331" t="str">
        <f t="shared" si="241"/>
        <v/>
      </c>
      <c r="Y331" t="str">
        <f t="shared" si="242"/>
        <v/>
      </c>
      <c r="Z331" t="str">
        <f t="shared" si="243"/>
        <v/>
      </c>
      <c r="AA331" s="4" t="str">
        <f t="shared" si="244"/>
        <v/>
      </c>
      <c r="AB331" s="4" t="str">
        <f t="shared" si="245"/>
        <v/>
      </c>
      <c r="AC331" s="5" t="str">
        <f t="shared" si="246"/>
        <v/>
      </c>
      <c r="AD331" t="str">
        <f t="shared" si="247"/>
        <v/>
      </c>
      <c r="AE331" t="str">
        <f t="shared" si="248"/>
        <v/>
      </c>
      <c r="AF331" s="2" t="str">
        <f t="shared" si="249"/>
        <v/>
      </c>
      <c r="AG331" t="str">
        <f t="shared" si="250"/>
        <v/>
      </c>
      <c r="AH331" t="str">
        <f t="shared" si="251"/>
        <v/>
      </c>
      <c r="AI331" t="str">
        <f t="shared" si="216"/>
        <v/>
      </c>
      <c r="AJ331" s="28" t="str">
        <f t="shared" si="252"/>
        <v/>
      </c>
      <c r="AK331" t="str">
        <f t="shared" si="253"/>
        <v/>
      </c>
      <c r="AL331" t="str">
        <f t="shared" si="254"/>
        <v/>
      </c>
      <c r="AM331" t="str">
        <f t="shared" si="217"/>
        <v/>
      </c>
      <c r="AN331" t="str">
        <f t="shared" si="218"/>
        <v/>
      </c>
      <c r="AO331" t="str">
        <f t="shared" si="219"/>
        <v/>
      </c>
      <c r="AP331" t="str">
        <f>IF(AN331="","",IF(I331=0,IF(AO331=1,VLOOKUP(F331,Tables!A$1:C$18,2,FALSE),VLOOKUP(F331,Tables!A$1:C$18,3,FALSE)),IF(I331=1, IF(AO331=1,VLOOKUP(F331,Tables!H$1:J$95,2,FALSE),VLOOKUP(F331,Tables!H$1:J$95,3,FALSE)),IF(AO331=1,VLOOKUP(F331,Tables!Q$1:S$137,2,FALSE),VLOOKUP(F331,Tables!Q$1:S$137,3,FALSE)))))</f>
        <v/>
      </c>
      <c r="AQ331" t="str">
        <f t="shared" si="255"/>
        <v/>
      </c>
      <c r="AR331" t="str">
        <f t="shared" si="220"/>
        <v/>
      </c>
      <c r="AS331" t="str">
        <f t="shared" si="221"/>
        <v/>
      </c>
      <c r="AT331" t="str">
        <f t="shared" si="262"/>
        <v/>
      </c>
      <c r="AU331" t="str">
        <f t="shared" si="222"/>
        <v/>
      </c>
      <c r="AV331" t="str">
        <f t="shared" si="223"/>
        <v/>
      </c>
      <c r="AW331" t="str">
        <f t="shared" si="256"/>
        <v/>
      </c>
      <c r="AX331" t="str">
        <f t="shared" si="257"/>
        <v/>
      </c>
      <c r="AY331" t="str">
        <f t="shared" si="258"/>
        <v/>
      </c>
      <c r="BA331" t="str">
        <f t="shared" si="224"/>
        <v/>
      </c>
      <c r="BB331" t="str">
        <f t="shared" si="225"/>
        <v/>
      </c>
      <c r="BC331" t="str">
        <f t="shared" si="226"/>
        <v/>
      </c>
      <c r="BD331" t="str">
        <f t="shared" si="261"/>
        <v/>
      </c>
      <c r="BE331" t="str">
        <f t="shared" si="259"/>
        <v/>
      </c>
      <c r="BF331" t="str">
        <f t="shared" si="260"/>
        <v/>
      </c>
    </row>
    <row r="332" spans="1:58" ht="15.75" x14ac:dyDescent="0.3">
      <c r="A332" t="str">
        <f t="shared" si="227"/>
        <v/>
      </c>
      <c r="B332" t="str">
        <f t="shared" si="228"/>
        <v/>
      </c>
      <c r="C332" t="str">
        <f t="shared" si="229"/>
        <v/>
      </c>
      <c r="D332" t="str">
        <f t="shared" si="230"/>
        <v/>
      </c>
      <c r="E332" t="str">
        <f t="shared" si="231"/>
        <v/>
      </c>
      <c r="F332" t="str">
        <f t="shared" si="232"/>
        <v/>
      </c>
      <c r="G332" t="str">
        <f t="shared" si="233"/>
        <v/>
      </c>
      <c r="H332" t="str">
        <f t="shared" si="212"/>
        <v/>
      </c>
      <c r="I332" t="str">
        <f t="shared" si="213"/>
        <v/>
      </c>
      <c r="J332" t="str">
        <f t="shared" si="214"/>
        <v/>
      </c>
      <c r="K332" t="str">
        <f>IF(A332="","",IF(OR(I332=1,I332="S"),IF(VLOOKUP(J332,Tables!E$1:F$50,2,FALSE)=1,IF(MOD(BE332,2)=1,1,2),IF(MOD(BE332,2)=1,2,1)),IF(MOD(BE332,2)=1,1,2)))</f>
        <v/>
      </c>
      <c r="L332" t="str">
        <f t="shared" si="263"/>
        <v/>
      </c>
      <c r="M332" s="1" t="str">
        <f t="shared" si="215"/>
        <v/>
      </c>
      <c r="N332" s="39"/>
      <c r="O332" s="39"/>
      <c r="P332" s="39"/>
      <c r="Q332" s="4" t="str">
        <f t="shared" si="234"/>
        <v/>
      </c>
      <c r="R332" s="4" t="str">
        <f t="shared" si="235"/>
        <v/>
      </c>
      <c r="S332" s="4" t="str">
        <f t="shared" si="236"/>
        <v/>
      </c>
      <c r="T332" s="4" t="str">
        <f t="shared" si="237"/>
        <v/>
      </c>
      <c r="U332" s="4" t="str">
        <f t="shared" si="238"/>
        <v/>
      </c>
      <c r="V332" s="4" t="str">
        <f t="shared" si="239"/>
        <v/>
      </c>
      <c r="W332" t="str">
        <f t="shared" si="240"/>
        <v/>
      </c>
      <c r="X332" t="str">
        <f t="shared" si="241"/>
        <v/>
      </c>
      <c r="Y332" t="str">
        <f t="shared" si="242"/>
        <v/>
      </c>
      <c r="Z332" t="str">
        <f t="shared" si="243"/>
        <v/>
      </c>
      <c r="AA332" s="4" t="str">
        <f t="shared" si="244"/>
        <v/>
      </c>
      <c r="AB332" s="4" t="str">
        <f t="shared" si="245"/>
        <v/>
      </c>
      <c r="AC332" s="5" t="str">
        <f t="shared" si="246"/>
        <v/>
      </c>
      <c r="AD332" t="str">
        <f t="shared" si="247"/>
        <v/>
      </c>
      <c r="AE332" t="str">
        <f t="shared" si="248"/>
        <v/>
      </c>
      <c r="AF332" s="2" t="str">
        <f t="shared" si="249"/>
        <v/>
      </c>
      <c r="AG332" t="str">
        <f t="shared" si="250"/>
        <v/>
      </c>
      <c r="AH332" t="str">
        <f t="shared" si="251"/>
        <v/>
      </c>
      <c r="AI332" t="str">
        <f t="shared" si="216"/>
        <v/>
      </c>
      <c r="AJ332" s="28" t="str">
        <f t="shared" si="252"/>
        <v/>
      </c>
      <c r="AK332" t="str">
        <f t="shared" si="253"/>
        <v/>
      </c>
      <c r="AL332" t="str">
        <f t="shared" si="254"/>
        <v/>
      </c>
      <c r="AM332" t="str">
        <f t="shared" si="217"/>
        <v/>
      </c>
      <c r="AN332" t="str">
        <f t="shared" si="218"/>
        <v/>
      </c>
      <c r="AO332" t="str">
        <f t="shared" si="219"/>
        <v/>
      </c>
      <c r="AP332" t="str">
        <f>IF(AN332="","",IF(I332=0,IF(AO332=1,VLOOKUP(F332,Tables!A$1:C$18,2,FALSE),VLOOKUP(F332,Tables!A$1:C$18,3,FALSE)),IF(I332=1, IF(AO332=1,VLOOKUP(F332,Tables!H$1:J$95,2,FALSE),VLOOKUP(F332,Tables!H$1:J$95,3,FALSE)),IF(AO332=1,VLOOKUP(F332,Tables!Q$1:S$137,2,FALSE),VLOOKUP(F332,Tables!Q$1:S$137,3,FALSE)))))</f>
        <v/>
      </c>
      <c r="AQ332" t="str">
        <f t="shared" si="255"/>
        <v/>
      </c>
      <c r="AR332" t="str">
        <f t="shared" si="220"/>
        <v/>
      </c>
      <c r="AS332" t="str">
        <f t="shared" si="221"/>
        <v/>
      </c>
      <c r="AT332" t="str">
        <f t="shared" si="262"/>
        <v/>
      </c>
      <c r="AU332" t="str">
        <f t="shared" si="222"/>
        <v/>
      </c>
      <c r="AV332" t="str">
        <f t="shared" si="223"/>
        <v/>
      </c>
      <c r="AW332" t="str">
        <f t="shared" si="256"/>
        <v/>
      </c>
      <c r="AX332" t="str">
        <f t="shared" si="257"/>
        <v/>
      </c>
      <c r="AY332" t="str">
        <f t="shared" si="258"/>
        <v/>
      </c>
      <c r="BA332" t="str">
        <f t="shared" si="224"/>
        <v/>
      </c>
      <c r="BB332" t="str">
        <f t="shared" si="225"/>
        <v/>
      </c>
      <c r="BC332" t="str">
        <f t="shared" si="226"/>
        <v/>
      </c>
      <c r="BD332" t="str">
        <f t="shared" si="261"/>
        <v/>
      </c>
      <c r="BE332" t="str">
        <f t="shared" si="259"/>
        <v/>
      </c>
      <c r="BF332" t="str">
        <f t="shared" si="260"/>
        <v/>
      </c>
    </row>
    <row r="333" spans="1:58" ht="15.75" x14ac:dyDescent="0.3">
      <c r="A333" t="str">
        <f t="shared" si="227"/>
        <v/>
      </c>
      <c r="B333" t="str">
        <f t="shared" si="228"/>
        <v/>
      </c>
      <c r="C333" t="str">
        <f t="shared" si="229"/>
        <v/>
      </c>
      <c r="D333" t="str">
        <f t="shared" si="230"/>
        <v/>
      </c>
      <c r="E333" t="str">
        <f t="shared" si="231"/>
        <v/>
      </c>
      <c r="F333" t="str">
        <f t="shared" si="232"/>
        <v/>
      </c>
      <c r="G333" t="str">
        <f t="shared" si="233"/>
        <v/>
      </c>
      <c r="H333" t="str">
        <f t="shared" si="212"/>
        <v/>
      </c>
      <c r="I333" t="str">
        <f t="shared" si="213"/>
        <v/>
      </c>
      <c r="J333" t="str">
        <f t="shared" si="214"/>
        <v/>
      </c>
      <c r="K333" t="str">
        <f>IF(A333="","",IF(OR(I333=1,I333="S"),IF(VLOOKUP(J333,Tables!E$1:F$50,2,FALSE)=1,IF(MOD(BE333,2)=1,1,2),IF(MOD(BE333,2)=1,2,1)),IF(MOD(BE333,2)=1,1,2)))</f>
        <v/>
      </c>
      <c r="L333" t="str">
        <f t="shared" si="263"/>
        <v/>
      </c>
      <c r="M333" s="1" t="str">
        <f t="shared" si="215"/>
        <v/>
      </c>
      <c r="N333" s="39"/>
      <c r="O333" s="39"/>
      <c r="P333" s="39"/>
      <c r="Q333" s="4" t="str">
        <f t="shared" si="234"/>
        <v/>
      </c>
      <c r="R333" s="4" t="str">
        <f t="shared" si="235"/>
        <v/>
      </c>
      <c r="S333" s="4" t="str">
        <f t="shared" si="236"/>
        <v/>
      </c>
      <c r="T333" s="4" t="str">
        <f t="shared" si="237"/>
        <v/>
      </c>
      <c r="U333" s="4" t="str">
        <f t="shared" si="238"/>
        <v/>
      </c>
      <c r="V333" s="4" t="str">
        <f t="shared" si="239"/>
        <v/>
      </c>
      <c r="W333" t="str">
        <f t="shared" si="240"/>
        <v/>
      </c>
      <c r="X333" t="str">
        <f t="shared" si="241"/>
        <v/>
      </c>
      <c r="Y333" t="str">
        <f t="shared" si="242"/>
        <v/>
      </c>
      <c r="Z333" t="str">
        <f t="shared" si="243"/>
        <v/>
      </c>
      <c r="AA333" s="4" t="str">
        <f t="shared" si="244"/>
        <v/>
      </c>
      <c r="AB333" s="4" t="str">
        <f t="shared" si="245"/>
        <v/>
      </c>
      <c r="AC333" s="5" t="str">
        <f t="shared" si="246"/>
        <v/>
      </c>
      <c r="AD333" t="str">
        <f t="shared" si="247"/>
        <v/>
      </c>
      <c r="AE333" t="str">
        <f t="shared" si="248"/>
        <v/>
      </c>
      <c r="AF333" s="2" t="str">
        <f t="shared" si="249"/>
        <v/>
      </c>
      <c r="AG333" t="str">
        <f t="shared" si="250"/>
        <v/>
      </c>
      <c r="AH333" t="str">
        <f t="shared" si="251"/>
        <v/>
      </c>
      <c r="AI333" t="str">
        <f t="shared" si="216"/>
        <v/>
      </c>
      <c r="AJ333" s="28" t="str">
        <f t="shared" si="252"/>
        <v/>
      </c>
      <c r="AK333" t="str">
        <f t="shared" si="253"/>
        <v/>
      </c>
      <c r="AL333" t="str">
        <f t="shared" si="254"/>
        <v/>
      </c>
      <c r="AM333" t="str">
        <f t="shared" si="217"/>
        <v/>
      </c>
      <c r="AN333" t="str">
        <f t="shared" si="218"/>
        <v/>
      </c>
      <c r="AO333" t="str">
        <f t="shared" si="219"/>
        <v/>
      </c>
      <c r="AP333" t="str">
        <f>IF(AN333="","",IF(I333=0,IF(AO333=1,VLOOKUP(F333,Tables!A$1:C$18,2,FALSE),VLOOKUP(F333,Tables!A$1:C$18,3,FALSE)),IF(I333=1, IF(AO333=1,VLOOKUP(F333,Tables!H$1:J$95,2,FALSE),VLOOKUP(F333,Tables!H$1:J$95,3,FALSE)),IF(AO333=1,VLOOKUP(F333,Tables!Q$1:S$137,2,FALSE),VLOOKUP(F333,Tables!Q$1:S$137,3,FALSE)))))</f>
        <v/>
      </c>
      <c r="AQ333" t="str">
        <f t="shared" si="255"/>
        <v/>
      </c>
      <c r="AR333" t="str">
        <f t="shared" si="220"/>
        <v/>
      </c>
      <c r="AS333" t="str">
        <f t="shared" si="221"/>
        <v/>
      </c>
      <c r="AT333" t="str">
        <f t="shared" si="262"/>
        <v/>
      </c>
      <c r="AU333" t="str">
        <f t="shared" si="222"/>
        <v/>
      </c>
      <c r="AV333" t="str">
        <f t="shared" si="223"/>
        <v/>
      </c>
      <c r="AW333" t="str">
        <f t="shared" si="256"/>
        <v/>
      </c>
      <c r="AX333" t="str">
        <f t="shared" si="257"/>
        <v/>
      </c>
      <c r="AY333" t="str">
        <f t="shared" si="258"/>
        <v/>
      </c>
      <c r="BA333" t="str">
        <f t="shared" si="224"/>
        <v/>
      </c>
      <c r="BB333" t="str">
        <f t="shared" si="225"/>
        <v/>
      </c>
      <c r="BC333" t="str">
        <f t="shared" si="226"/>
        <v/>
      </c>
      <c r="BD333" t="str">
        <f t="shared" si="261"/>
        <v/>
      </c>
      <c r="BE333" t="str">
        <f t="shared" si="259"/>
        <v/>
      </c>
      <c r="BF333" t="str">
        <f t="shared" si="260"/>
        <v/>
      </c>
    </row>
    <row r="334" spans="1:58" ht="15.75" x14ac:dyDescent="0.3">
      <c r="A334" t="str">
        <f t="shared" si="227"/>
        <v/>
      </c>
      <c r="B334" t="str">
        <f t="shared" si="228"/>
        <v/>
      </c>
      <c r="C334" t="str">
        <f t="shared" si="229"/>
        <v/>
      </c>
      <c r="D334" t="str">
        <f t="shared" si="230"/>
        <v/>
      </c>
      <c r="E334" t="str">
        <f t="shared" si="231"/>
        <v/>
      </c>
      <c r="F334" t="str">
        <f t="shared" si="232"/>
        <v/>
      </c>
      <c r="G334" t="str">
        <f t="shared" si="233"/>
        <v/>
      </c>
      <c r="H334" t="str">
        <f t="shared" si="212"/>
        <v/>
      </c>
      <c r="I334" t="str">
        <f t="shared" si="213"/>
        <v/>
      </c>
      <c r="J334" t="str">
        <f t="shared" si="214"/>
        <v/>
      </c>
      <c r="K334" t="str">
        <f>IF(A334="","",IF(OR(I334=1,I334="S"),IF(VLOOKUP(J334,Tables!E$1:F$50,2,FALSE)=1,IF(MOD(BE334,2)=1,1,2),IF(MOD(BE334,2)=1,2,1)),IF(MOD(BE334,2)=1,1,2)))</f>
        <v/>
      </c>
      <c r="L334" t="str">
        <f t="shared" si="263"/>
        <v/>
      </c>
      <c r="M334" s="1" t="str">
        <f t="shared" si="215"/>
        <v/>
      </c>
      <c r="N334" s="39"/>
      <c r="O334" s="39"/>
      <c r="P334" s="39"/>
      <c r="Q334" s="4" t="str">
        <f t="shared" si="234"/>
        <v/>
      </c>
      <c r="R334" s="4" t="str">
        <f t="shared" si="235"/>
        <v/>
      </c>
      <c r="S334" s="4" t="str">
        <f t="shared" si="236"/>
        <v/>
      </c>
      <c r="T334" s="4" t="str">
        <f t="shared" si="237"/>
        <v/>
      </c>
      <c r="U334" s="4" t="str">
        <f t="shared" si="238"/>
        <v/>
      </c>
      <c r="V334" s="4" t="str">
        <f t="shared" si="239"/>
        <v/>
      </c>
      <c r="W334" t="str">
        <f t="shared" si="240"/>
        <v/>
      </c>
      <c r="X334" t="str">
        <f t="shared" si="241"/>
        <v/>
      </c>
      <c r="Y334" t="str">
        <f t="shared" si="242"/>
        <v/>
      </c>
      <c r="Z334" t="str">
        <f t="shared" si="243"/>
        <v/>
      </c>
      <c r="AA334" s="4" t="str">
        <f t="shared" si="244"/>
        <v/>
      </c>
      <c r="AB334" s="4" t="str">
        <f t="shared" si="245"/>
        <v/>
      </c>
      <c r="AC334" s="5" t="str">
        <f t="shared" si="246"/>
        <v/>
      </c>
      <c r="AD334" t="str">
        <f t="shared" si="247"/>
        <v/>
      </c>
      <c r="AE334" t="str">
        <f t="shared" si="248"/>
        <v/>
      </c>
      <c r="AF334" s="2" t="str">
        <f t="shared" si="249"/>
        <v/>
      </c>
      <c r="AG334" t="str">
        <f t="shared" si="250"/>
        <v/>
      </c>
      <c r="AH334" t="str">
        <f t="shared" si="251"/>
        <v/>
      </c>
      <c r="AI334" t="str">
        <f t="shared" si="216"/>
        <v/>
      </c>
      <c r="AJ334" s="28" t="str">
        <f t="shared" si="252"/>
        <v/>
      </c>
      <c r="AK334" t="str">
        <f t="shared" si="253"/>
        <v/>
      </c>
      <c r="AL334" t="str">
        <f t="shared" si="254"/>
        <v/>
      </c>
      <c r="AM334" t="str">
        <f t="shared" si="217"/>
        <v/>
      </c>
      <c r="AN334" t="str">
        <f t="shared" si="218"/>
        <v/>
      </c>
      <c r="AO334" t="str">
        <f t="shared" si="219"/>
        <v/>
      </c>
      <c r="AP334" t="str">
        <f>IF(AN334="","",IF(I334=0,IF(AO334=1,VLOOKUP(F334,Tables!A$1:C$18,2,FALSE),VLOOKUP(F334,Tables!A$1:C$18,3,FALSE)),IF(I334=1, IF(AO334=1,VLOOKUP(F334,Tables!H$1:J$95,2,FALSE),VLOOKUP(F334,Tables!H$1:J$95,3,FALSE)),IF(AO334=1,VLOOKUP(F334,Tables!Q$1:S$137,2,FALSE),VLOOKUP(F334,Tables!Q$1:S$137,3,FALSE)))))</f>
        <v/>
      </c>
      <c r="AQ334" t="str">
        <f t="shared" si="255"/>
        <v/>
      </c>
      <c r="AR334" t="str">
        <f t="shared" si="220"/>
        <v/>
      </c>
      <c r="AS334" t="str">
        <f t="shared" si="221"/>
        <v/>
      </c>
      <c r="AT334" t="str">
        <f t="shared" si="262"/>
        <v/>
      </c>
      <c r="AU334" t="str">
        <f t="shared" si="222"/>
        <v/>
      </c>
      <c r="AV334" t="str">
        <f t="shared" si="223"/>
        <v/>
      </c>
      <c r="AW334" t="str">
        <f t="shared" si="256"/>
        <v/>
      </c>
      <c r="AX334" t="str">
        <f t="shared" si="257"/>
        <v/>
      </c>
      <c r="AY334" t="str">
        <f t="shared" si="258"/>
        <v/>
      </c>
      <c r="BA334" t="str">
        <f t="shared" si="224"/>
        <v/>
      </c>
      <c r="BB334" t="str">
        <f t="shared" si="225"/>
        <v/>
      </c>
      <c r="BC334" t="str">
        <f t="shared" si="226"/>
        <v/>
      </c>
      <c r="BD334" t="str">
        <f t="shared" si="261"/>
        <v/>
      </c>
      <c r="BE334" t="str">
        <f t="shared" si="259"/>
        <v/>
      </c>
      <c r="BF334" t="str">
        <f t="shared" si="260"/>
        <v/>
      </c>
    </row>
    <row r="335" spans="1:58" ht="15.75" x14ac:dyDescent="0.3">
      <c r="A335" t="str">
        <f t="shared" si="227"/>
        <v/>
      </c>
      <c r="B335" t="str">
        <f t="shared" si="228"/>
        <v/>
      </c>
      <c r="C335" t="str">
        <f t="shared" si="229"/>
        <v/>
      </c>
      <c r="D335" t="str">
        <f t="shared" si="230"/>
        <v/>
      </c>
      <c r="E335" t="str">
        <f t="shared" si="231"/>
        <v/>
      </c>
      <c r="F335" t="str">
        <f t="shared" si="232"/>
        <v/>
      </c>
      <c r="G335" t="str">
        <f t="shared" si="233"/>
        <v/>
      </c>
      <c r="H335" t="str">
        <f t="shared" si="212"/>
        <v/>
      </c>
      <c r="I335" t="str">
        <f t="shared" si="213"/>
        <v/>
      </c>
      <c r="J335" t="str">
        <f t="shared" si="214"/>
        <v/>
      </c>
      <c r="K335" t="str">
        <f>IF(A335="","",IF(OR(I335=1,I335="S"),IF(VLOOKUP(J335,Tables!E$1:F$50,2,FALSE)=1,IF(MOD(BE335,2)=1,1,2),IF(MOD(BE335,2)=1,2,1)),IF(MOD(BE335,2)=1,1,2)))</f>
        <v/>
      </c>
      <c r="L335" t="str">
        <f t="shared" si="263"/>
        <v/>
      </c>
      <c r="M335" s="1" t="str">
        <f t="shared" si="215"/>
        <v/>
      </c>
      <c r="N335" s="39"/>
      <c r="O335" s="39"/>
      <c r="P335" s="39"/>
      <c r="Q335" s="4" t="str">
        <f t="shared" si="234"/>
        <v/>
      </c>
      <c r="R335" s="4" t="str">
        <f t="shared" si="235"/>
        <v/>
      </c>
      <c r="S335" s="4" t="str">
        <f t="shared" si="236"/>
        <v/>
      </c>
      <c r="T335" s="4" t="str">
        <f t="shared" si="237"/>
        <v/>
      </c>
      <c r="U335" s="4" t="str">
        <f t="shared" si="238"/>
        <v/>
      </c>
      <c r="V335" s="4" t="str">
        <f t="shared" si="239"/>
        <v/>
      </c>
      <c r="W335" t="str">
        <f t="shared" si="240"/>
        <v/>
      </c>
      <c r="X335" t="str">
        <f t="shared" si="241"/>
        <v/>
      </c>
      <c r="Y335" t="str">
        <f t="shared" si="242"/>
        <v/>
      </c>
      <c r="Z335" t="str">
        <f t="shared" si="243"/>
        <v/>
      </c>
      <c r="AA335" s="4" t="str">
        <f t="shared" si="244"/>
        <v/>
      </c>
      <c r="AB335" s="4" t="str">
        <f t="shared" si="245"/>
        <v/>
      </c>
      <c r="AC335" s="5" t="str">
        <f t="shared" si="246"/>
        <v/>
      </c>
      <c r="AD335" t="str">
        <f t="shared" si="247"/>
        <v/>
      </c>
      <c r="AE335" t="str">
        <f t="shared" si="248"/>
        <v/>
      </c>
      <c r="AF335" s="2" t="str">
        <f t="shared" si="249"/>
        <v/>
      </c>
      <c r="AG335" t="str">
        <f t="shared" si="250"/>
        <v/>
      </c>
      <c r="AH335" t="str">
        <f t="shared" si="251"/>
        <v/>
      </c>
      <c r="AI335" t="str">
        <f t="shared" si="216"/>
        <v/>
      </c>
      <c r="AJ335" s="28" t="str">
        <f t="shared" si="252"/>
        <v/>
      </c>
      <c r="AK335" t="str">
        <f t="shared" si="253"/>
        <v/>
      </c>
      <c r="AL335" t="str">
        <f t="shared" si="254"/>
        <v/>
      </c>
      <c r="AM335" t="str">
        <f t="shared" si="217"/>
        <v/>
      </c>
      <c r="AN335" t="str">
        <f t="shared" si="218"/>
        <v/>
      </c>
      <c r="AO335" t="str">
        <f t="shared" si="219"/>
        <v/>
      </c>
      <c r="AP335" t="str">
        <f>IF(AN335="","",IF(I335=0,IF(AO335=1,VLOOKUP(F335,Tables!A$1:C$18,2,FALSE),VLOOKUP(F335,Tables!A$1:C$18,3,FALSE)),IF(I335=1, IF(AO335=1,VLOOKUP(F335,Tables!H$1:J$95,2,FALSE),VLOOKUP(F335,Tables!H$1:J$95,3,FALSE)),IF(AO335=1,VLOOKUP(F335,Tables!Q$1:S$137,2,FALSE),VLOOKUP(F335,Tables!Q$1:S$137,3,FALSE)))))</f>
        <v/>
      </c>
      <c r="AQ335" t="str">
        <f t="shared" si="255"/>
        <v/>
      </c>
      <c r="AR335" t="str">
        <f t="shared" si="220"/>
        <v/>
      </c>
      <c r="AS335" t="str">
        <f t="shared" si="221"/>
        <v/>
      </c>
      <c r="AT335" t="str">
        <f t="shared" si="262"/>
        <v/>
      </c>
      <c r="AU335" t="str">
        <f t="shared" si="222"/>
        <v/>
      </c>
      <c r="AV335" t="str">
        <f t="shared" si="223"/>
        <v/>
      </c>
      <c r="AW335" t="str">
        <f t="shared" si="256"/>
        <v/>
      </c>
      <c r="AX335" t="str">
        <f t="shared" si="257"/>
        <v/>
      </c>
      <c r="AY335" t="str">
        <f t="shared" si="258"/>
        <v/>
      </c>
      <c r="BA335" t="str">
        <f t="shared" si="224"/>
        <v/>
      </c>
      <c r="BB335" t="str">
        <f t="shared" si="225"/>
        <v/>
      </c>
      <c r="BC335" t="str">
        <f t="shared" si="226"/>
        <v/>
      </c>
      <c r="BD335" t="str">
        <f t="shared" si="261"/>
        <v/>
      </c>
      <c r="BE335" t="str">
        <f t="shared" si="259"/>
        <v/>
      </c>
      <c r="BF335" t="str">
        <f t="shared" si="260"/>
        <v/>
      </c>
    </row>
    <row r="336" spans="1:58" ht="15.75" x14ac:dyDescent="0.3">
      <c r="A336" t="str">
        <f t="shared" si="227"/>
        <v/>
      </c>
      <c r="B336" t="str">
        <f t="shared" si="228"/>
        <v/>
      </c>
      <c r="C336" t="str">
        <f t="shared" si="229"/>
        <v/>
      </c>
      <c r="D336" t="str">
        <f t="shared" si="230"/>
        <v/>
      </c>
      <c r="E336" t="str">
        <f t="shared" si="231"/>
        <v/>
      </c>
      <c r="F336" t="str">
        <f t="shared" si="232"/>
        <v/>
      </c>
      <c r="G336" t="str">
        <f t="shared" si="233"/>
        <v/>
      </c>
      <c r="H336" t="str">
        <f t="shared" si="212"/>
        <v/>
      </c>
      <c r="I336" t="str">
        <f t="shared" si="213"/>
        <v/>
      </c>
      <c r="J336" t="str">
        <f t="shared" si="214"/>
        <v/>
      </c>
      <c r="K336" t="str">
        <f>IF(A336="","",IF(OR(I336=1,I336="S"),IF(VLOOKUP(J336,Tables!E$1:F$50,2,FALSE)=1,IF(MOD(BE336,2)=1,1,2),IF(MOD(BE336,2)=1,2,1)),IF(MOD(BE336,2)=1,1,2)))</f>
        <v/>
      </c>
      <c r="L336" t="str">
        <f t="shared" si="263"/>
        <v/>
      </c>
      <c r="M336" s="1" t="str">
        <f t="shared" si="215"/>
        <v/>
      </c>
      <c r="N336" s="39"/>
      <c r="O336" s="39"/>
      <c r="P336" s="39"/>
      <c r="Q336" s="4" t="str">
        <f t="shared" si="234"/>
        <v/>
      </c>
      <c r="R336" s="4" t="str">
        <f t="shared" si="235"/>
        <v/>
      </c>
      <c r="S336" s="4" t="str">
        <f t="shared" si="236"/>
        <v/>
      </c>
      <c r="T336" s="4" t="str">
        <f t="shared" si="237"/>
        <v/>
      </c>
      <c r="U336" s="4" t="str">
        <f t="shared" si="238"/>
        <v/>
      </c>
      <c r="V336" s="4" t="str">
        <f t="shared" si="239"/>
        <v/>
      </c>
      <c r="W336" t="str">
        <f t="shared" si="240"/>
        <v/>
      </c>
      <c r="X336" t="str">
        <f t="shared" si="241"/>
        <v/>
      </c>
      <c r="Y336" t="str">
        <f t="shared" si="242"/>
        <v/>
      </c>
      <c r="Z336" t="str">
        <f t="shared" si="243"/>
        <v/>
      </c>
      <c r="AA336" s="4" t="str">
        <f t="shared" si="244"/>
        <v/>
      </c>
      <c r="AB336" s="4" t="str">
        <f t="shared" si="245"/>
        <v/>
      </c>
      <c r="AC336" s="5" t="str">
        <f t="shared" si="246"/>
        <v/>
      </c>
      <c r="AD336" t="str">
        <f t="shared" si="247"/>
        <v/>
      </c>
      <c r="AE336" t="str">
        <f t="shared" si="248"/>
        <v/>
      </c>
      <c r="AF336" s="2" t="str">
        <f t="shared" si="249"/>
        <v/>
      </c>
      <c r="AG336" t="str">
        <f t="shared" si="250"/>
        <v/>
      </c>
      <c r="AH336" t="str">
        <f t="shared" si="251"/>
        <v/>
      </c>
      <c r="AI336" t="str">
        <f t="shared" si="216"/>
        <v/>
      </c>
      <c r="AJ336" s="28" t="str">
        <f t="shared" si="252"/>
        <v/>
      </c>
      <c r="AK336" t="str">
        <f t="shared" si="253"/>
        <v/>
      </c>
      <c r="AL336" t="str">
        <f t="shared" si="254"/>
        <v/>
      </c>
      <c r="AM336" t="str">
        <f t="shared" si="217"/>
        <v/>
      </c>
      <c r="AN336" t="str">
        <f t="shared" si="218"/>
        <v/>
      </c>
      <c r="AO336" t="str">
        <f t="shared" si="219"/>
        <v/>
      </c>
      <c r="AP336" t="str">
        <f>IF(AN336="","",IF(I336=0,IF(AO336=1,VLOOKUP(F336,Tables!A$1:C$18,2,FALSE),VLOOKUP(F336,Tables!A$1:C$18,3,FALSE)),IF(I336=1, IF(AO336=1,VLOOKUP(F336,Tables!H$1:J$95,2,FALSE),VLOOKUP(F336,Tables!H$1:J$95,3,FALSE)),IF(AO336=1,VLOOKUP(F336,Tables!Q$1:S$137,2,FALSE),VLOOKUP(F336,Tables!Q$1:S$137,3,FALSE)))))</f>
        <v/>
      </c>
      <c r="AQ336" t="str">
        <f t="shared" si="255"/>
        <v/>
      </c>
      <c r="AR336" t="str">
        <f t="shared" si="220"/>
        <v/>
      </c>
      <c r="AS336" t="str">
        <f t="shared" si="221"/>
        <v/>
      </c>
      <c r="AT336" t="str">
        <f t="shared" si="262"/>
        <v/>
      </c>
      <c r="AU336" t="str">
        <f t="shared" si="222"/>
        <v/>
      </c>
      <c r="AV336" t="str">
        <f t="shared" si="223"/>
        <v/>
      </c>
      <c r="AW336" t="str">
        <f t="shared" si="256"/>
        <v/>
      </c>
      <c r="AX336" t="str">
        <f t="shared" si="257"/>
        <v/>
      </c>
      <c r="AY336" t="str">
        <f t="shared" si="258"/>
        <v/>
      </c>
      <c r="BA336" t="str">
        <f t="shared" si="224"/>
        <v/>
      </c>
      <c r="BB336" t="str">
        <f t="shared" si="225"/>
        <v/>
      </c>
      <c r="BC336" t="str">
        <f t="shared" si="226"/>
        <v/>
      </c>
      <c r="BD336" t="str">
        <f t="shared" si="261"/>
        <v/>
      </c>
      <c r="BE336" t="str">
        <f t="shared" si="259"/>
        <v/>
      </c>
      <c r="BF336" t="str">
        <f t="shared" si="260"/>
        <v/>
      </c>
    </row>
    <row r="337" spans="1:58" ht="15.75" x14ac:dyDescent="0.3">
      <c r="A337" t="str">
        <f t="shared" si="227"/>
        <v/>
      </c>
      <c r="B337" t="str">
        <f t="shared" si="228"/>
        <v/>
      </c>
      <c r="C337" t="str">
        <f t="shared" si="229"/>
        <v/>
      </c>
      <c r="D337" t="str">
        <f t="shared" si="230"/>
        <v/>
      </c>
      <c r="E337" t="str">
        <f t="shared" si="231"/>
        <v/>
      </c>
      <c r="F337" t="str">
        <f t="shared" si="232"/>
        <v/>
      </c>
      <c r="G337" t="str">
        <f t="shared" si="233"/>
        <v/>
      </c>
      <c r="H337" t="str">
        <f t="shared" si="212"/>
        <v/>
      </c>
      <c r="I337" t="str">
        <f t="shared" si="213"/>
        <v/>
      </c>
      <c r="J337" t="str">
        <f t="shared" si="214"/>
        <v/>
      </c>
      <c r="K337" t="str">
        <f>IF(A337="","",IF(OR(I337=1,I337="S"),IF(VLOOKUP(J337,Tables!E$1:F$50,2,FALSE)=1,IF(MOD(BE337,2)=1,1,2),IF(MOD(BE337,2)=1,2,1)),IF(MOD(BE337,2)=1,1,2)))</f>
        <v/>
      </c>
      <c r="L337" t="str">
        <f t="shared" si="263"/>
        <v/>
      </c>
      <c r="M337" s="1" t="str">
        <f t="shared" si="215"/>
        <v/>
      </c>
      <c r="N337" s="39"/>
      <c r="O337" s="39"/>
      <c r="P337" s="39"/>
      <c r="Q337" s="4" t="str">
        <f t="shared" si="234"/>
        <v/>
      </c>
      <c r="R337" s="4" t="str">
        <f t="shared" si="235"/>
        <v/>
      </c>
      <c r="S337" s="4" t="str">
        <f t="shared" si="236"/>
        <v/>
      </c>
      <c r="T337" s="4" t="str">
        <f t="shared" si="237"/>
        <v/>
      </c>
      <c r="U337" s="4" t="str">
        <f t="shared" si="238"/>
        <v/>
      </c>
      <c r="V337" s="4" t="str">
        <f t="shared" si="239"/>
        <v/>
      </c>
      <c r="W337" t="str">
        <f t="shared" si="240"/>
        <v/>
      </c>
      <c r="X337" t="str">
        <f t="shared" si="241"/>
        <v/>
      </c>
      <c r="Y337" t="str">
        <f t="shared" si="242"/>
        <v/>
      </c>
      <c r="Z337" t="str">
        <f t="shared" si="243"/>
        <v/>
      </c>
      <c r="AA337" s="4" t="str">
        <f t="shared" si="244"/>
        <v/>
      </c>
      <c r="AB337" s="4" t="str">
        <f t="shared" si="245"/>
        <v/>
      </c>
      <c r="AC337" s="5" t="str">
        <f t="shared" si="246"/>
        <v/>
      </c>
      <c r="AD337" t="str">
        <f t="shared" si="247"/>
        <v/>
      </c>
      <c r="AE337" t="str">
        <f t="shared" si="248"/>
        <v/>
      </c>
      <c r="AF337" s="2" t="str">
        <f t="shared" si="249"/>
        <v/>
      </c>
      <c r="AG337" t="str">
        <f t="shared" si="250"/>
        <v/>
      </c>
      <c r="AH337" t="str">
        <f t="shared" si="251"/>
        <v/>
      </c>
      <c r="AI337" t="str">
        <f t="shared" si="216"/>
        <v/>
      </c>
      <c r="AJ337" s="28" t="str">
        <f t="shared" si="252"/>
        <v/>
      </c>
      <c r="AK337" t="str">
        <f t="shared" si="253"/>
        <v/>
      </c>
      <c r="AL337" t="str">
        <f t="shared" si="254"/>
        <v/>
      </c>
      <c r="AM337" t="str">
        <f t="shared" si="217"/>
        <v/>
      </c>
      <c r="AN337" t="str">
        <f t="shared" si="218"/>
        <v/>
      </c>
      <c r="AO337" t="str">
        <f t="shared" si="219"/>
        <v/>
      </c>
      <c r="AP337" t="str">
        <f>IF(AN337="","",IF(I337=0,IF(AO337=1,VLOOKUP(F337,Tables!A$1:C$18,2,FALSE),VLOOKUP(F337,Tables!A$1:C$18,3,FALSE)),IF(I337=1, IF(AO337=1,VLOOKUP(F337,Tables!H$1:J$95,2,FALSE),VLOOKUP(F337,Tables!H$1:J$95,3,FALSE)),IF(AO337=1,VLOOKUP(F337,Tables!Q$1:S$137,2,FALSE),VLOOKUP(F337,Tables!Q$1:S$137,3,FALSE)))))</f>
        <v/>
      </c>
      <c r="AQ337" t="str">
        <f t="shared" si="255"/>
        <v/>
      </c>
      <c r="AR337" t="str">
        <f t="shared" si="220"/>
        <v/>
      </c>
      <c r="AS337" t="str">
        <f t="shared" si="221"/>
        <v/>
      </c>
      <c r="AT337" t="str">
        <f t="shared" si="262"/>
        <v/>
      </c>
      <c r="AU337" t="str">
        <f t="shared" si="222"/>
        <v/>
      </c>
      <c r="AV337" t="str">
        <f t="shared" si="223"/>
        <v/>
      </c>
      <c r="AW337" t="str">
        <f t="shared" si="256"/>
        <v/>
      </c>
      <c r="AX337" t="str">
        <f t="shared" si="257"/>
        <v/>
      </c>
      <c r="AY337" t="str">
        <f t="shared" si="258"/>
        <v/>
      </c>
      <c r="BA337" t="str">
        <f t="shared" si="224"/>
        <v/>
      </c>
      <c r="BB337" t="str">
        <f t="shared" si="225"/>
        <v/>
      </c>
      <c r="BC337" t="str">
        <f t="shared" si="226"/>
        <v/>
      </c>
      <c r="BD337" t="str">
        <f t="shared" si="261"/>
        <v/>
      </c>
      <c r="BE337" t="str">
        <f t="shared" si="259"/>
        <v/>
      </c>
      <c r="BF337" t="str">
        <f t="shared" si="260"/>
        <v/>
      </c>
    </row>
    <row r="338" spans="1:58" ht="15.75" x14ac:dyDescent="0.3">
      <c r="A338" t="str">
        <f t="shared" si="227"/>
        <v/>
      </c>
      <c r="B338" t="str">
        <f t="shared" si="228"/>
        <v/>
      </c>
      <c r="C338" t="str">
        <f t="shared" si="229"/>
        <v/>
      </c>
      <c r="D338" t="str">
        <f t="shared" si="230"/>
        <v/>
      </c>
      <c r="E338" t="str">
        <f t="shared" si="231"/>
        <v/>
      </c>
      <c r="F338" t="str">
        <f t="shared" si="232"/>
        <v/>
      </c>
      <c r="G338" t="str">
        <f t="shared" si="233"/>
        <v/>
      </c>
      <c r="H338" t="str">
        <f t="shared" ref="H338:H401" si="264">IF(A338="","",IF(OR(B$14=1,B$14="S",AND(B$14&lt;&gt;"V",(B338+C338+1)&lt;B$13)),1,0))</f>
        <v/>
      </c>
      <c r="I338" t="str">
        <f t="shared" ref="I338:I401" si="265">IF(A338="","",IF(AND(D338=$I$14,E338=$I$14,H338=1),1,IF(AND(B$14="S",(B338+C338+1)=B$13),"S",0)))</f>
        <v/>
      </c>
      <c r="J338" t="str">
        <f t="shared" ref="J338:J401" si="266">IF(OR(I338=1,I338="S"),IF(F338="0-0",1,J337+1),"")</f>
        <v/>
      </c>
      <c r="K338" t="str">
        <f>IF(A338="","",IF(OR(I338=1,I338="S"),IF(VLOOKUP(J338,Tables!E$1:F$50,2,FALSE)=1,IF(MOD(BE338,2)=1,1,2),IF(MOD(BE338,2)=1,2,1)),IF(MOD(BE338,2)=1,1,2)))</f>
        <v/>
      </c>
      <c r="L338" t="str">
        <f t="shared" si="263"/>
        <v/>
      </c>
      <c r="M338" s="1" t="str">
        <f t="shared" ref="M338:M401" si="267">IF(A338="","",IF(K338=1,I$1,I$2))</f>
        <v/>
      </c>
      <c r="N338" s="39"/>
      <c r="O338" s="39"/>
      <c r="P338" s="39"/>
      <c r="Q338" s="4" t="str">
        <f t="shared" si="234"/>
        <v/>
      </c>
      <c r="R338" s="4" t="str">
        <f t="shared" si="235"/>
        <v/>
      </c>
      <c r="S338" s="4" t="str">
        <f t="shared" si="236"/>
        <v/>
      </c>
      <c r="T338" s="4" t="str">
        <f t="shared" si="237"/>
        <v/>
      </c>
      <c r="U338" s="4" t="str">
        <f t="shared" si="238"/>
        <v/>
      </c>
      <c r="V338" s="4" t="str">
        <f t="shared" si="239"/>
        <v/>
      </c>
      <c r="W338" t="str">
        <f t="shared" si="240"/>
        <v/>
      </c>
      <c r="X338" t="str">
        <f t="shared" si="241"/>
        <v/>
      </c>
      <c r="Y338" t="str">
        <f t="shared" si="242"/>
        <v/>
      </c>
      <c r="Z338" t="str">
        <f t="shared" si="243"/>
        <v/>
      </c>
      <c r="AA338" s="4" t="str">
        <f t="shared" si="244"/>
        <v/>
      </c>
      <c r="AB338" s="4" t="str">
        <f t="shared" si="245"/>
        <v/>
      </c>
      <c r="AC338" s="5" t="str">
        <f t="shared" si="246"/>
        <v/>
      </c>
      <c r="AD338" t="str">
        <f t="shared" si="247"/>
        <v/>
      </c>
      <c r="AE338" t="str">
        <f t="shared" si="248"/>
        <v/>
      </c>
      <c r="AF338" s="2" t="str">
        <f t="shared" si="249"/>
        <v/>
      </c>
      <c r="AG338" t="str">
        <f t="shared" si="250"/>
        <v/>
      </c>
      <c r="AH338" t="str">
        <f t="shared" si="251"/>
        <v/>
      </c>
      <c r="AI338" t="str">
        <f t="shared" ref="AI338:AI401" si="268">IF(N338="","",IF(AND(W338=0,X338=0),TRUE,FALSE))</f>
        <v/>
      </c>
      <c r="AJ338" s="28" t="str">
        <f t="shared" si="252"/>
        <v/>
      </c>
      <c r="AK338" t="str">
        <f t="shared" si="253"/>
        <v/>
      </c>
      <c r="AL338" t="str">
        <f t="shared" si="254"/>
        <v/>
      </c>
      <c r="AM338" t="str">
        <f t="shared" ref="AM338:AM401" si="269">IF(N338="","",LEN(AL338))</f>
        <v/>
      </c>
      <c r="AN338" t="str">
        <f t="shared" ref="AN338:AN401" si="270">IF(OR(N338="P",N338="R"),L338,IF(OR(N338="Q",N338="S"),K338,IF(AND(AC338="",OR(AD338=FALSE,AD338=""),OR(AE338=FALSE,AE338=""),OR(AI338=FALSE,AI338="")),"",IF(OR(AD338=TRUE,AE338=TRUE,AND((MOD(AM338,2)=0),AF338=TRUE),AND((MOD(AM338,2)=1),OR(AG338=TRUE,AH338=TRUE))),K338,L338))))</f>
        <v/>
      </c>
      <c r="AO338" t="str">
        <f t="shared" ref="AO338:AO401" si="271">IF(AN338="","",IF(AN338=K338,1,0))</f>
        <v/>
      </c>
      <c r="AP338" t="str">
        <f>IF(AN338="","",IF(I338=0,IF(AO338=1,VLOOKUP(F338,Tables!A$1:C$18,2,FALSE),VLOOKUP(F338,Tables!A$1:C$18,3,FALSE)),IF(I338=1, IF(AO338=1,VLOOKUP(F338,Tables!H$1:J$95,2,FALSE),VLOOKUP(F338,Tables!H$1:J$95,3,FALSE)),IF(AO338=1,VLOOKUP(F338,Tables!Q$1:S$137,2,FALSE),VLOOKUP(F338,Tables!Q$1:S$137,3,FALSE)))))</f>
        <v/>
      </c>
      <c r="AQ338" t="str">
        <f t="shared" si="255"/>
        <v/>
      </c>
      <c r="AR338" t="str">
        <f t="shared" ref="AR338:AR401" si="272">IF(AN338="","",IF(AQ338=1,D338+1,D338))</f>
        <v/>
      </c>
      <c r="AS338" t="str">
        <f t="shared" ref="AS338:AS401" si="273">IF(AN338="","",IF(AQ338=2,E338+1,E338))</f>
        <v/>
      </c>
      <c r="AT338" t="str">
        <f t="shared" si="262"/>
        <v/>
      </c>
      <c r="AU338" t="str">
        <f t="shared" ref="AU338:AU401" si="274">IF(AN338="","",IF(AT338=1,B338+1,B338))</f>
        <v/>
      </c>
      <c r="AV338" t="str">
        <f t="shared" ref="AV338:AV401" si="275">IF(AN338="","",IF(AT338=2,C338+1,C338))</f>
        <v/>
      </c>
      <c r="AW338" t="str">
        <f t="shared" si="256"/>
        <v/>
      </c>
      <c r="AX338" t="str">
        <f t="shared" si="257"/>
        <v/>
      </c>
      <c r="AY338" t="str">
        <f t="shared" si="258"/>
        <v/>
      </c>
      <c r="BA338" t="str">
        <f t="shared" ref="BA338:BA401" si="276">IF(AA338="","",SUM(B338,C338,1))</f>
        <v/>
      </c>
      <c r="BB338" t="str">
        <f t="shared" ref="BB338:BB401" si="277">IF(AA338="","","SET "&amp;BA338&amp;": "&amp;D338&amp;"-"&amp;E338&amp;", "&amp;F338)</f>
        <v/>
      </c>
      <c r="BC338" t="str">
        <f t="shared" ref="BC338:BC401" si="278">IF(AA338="","",IF(AT338&gt;0,(AU338+AV338),IF(AND(NOT(D339=""),D340=""),AU338+AV338+1,"")))</f>
        <v/>
      </c>
      <c r="BD338" t="str">
        <f t="shared" si="261"/>
        <v/>
      </c>
      <c r="BE338" t="str">
        <f t="shared" si="259"/>
        <v/>
      </c>
      <c r="BF338" t="str">
        <f t="shared" si="260"/>
        <v/>
      </c>
    </row>
    <row r="339" spans="1:58" ht="15.75" x14ac:dyDescent="0.3">
      <c r="A339" t="str">
        <f t="shared" ref="A339:A402" si="279">IF(AN338="","",A338+1)</f>
        <v/>
      </c>
      <c r="B339" t="str">
        <f t="shared" ref="B339:B402" si="280">IF(A339="","",AU338)</f>
        <v/>
      </c>
      <c r="C339" t="str">
        <f t="shared" ref="C339:C402" si="281">IF(A339="","",AV338)</f>
        <v/>
      </c>
      <c r="D339" t="str">
        <f t="shared" ref="D339:D402" si="282">IF(A339="","",IF(AT338=0,AR338,0))</f>
        <v/>
      </c>
      <c r="E339" t="str">
        <f t="shared" ref="E339:E402" si="283">IF(A339="","",IF(AT338=0,AS338,0))</f>
        <v/>
      </c>
      <c r="F339" t="str">
        <f t="shared" ref="F339:F402" si="284">IF(A339="","",IF(AW338=1,AX338,IF(AP338="GM","0-0",AP338)))</f>
        <v/>
      </c>
      <c r="G339" t="str">
        <f t="shared" ref="G339:G402" si="285">IF(BE339="","",BE339&amp;" ("&amp;BF339&amp;")")</f>
        <v/>
      </c>
      <c r="H339" t="str">
        <f t="shared" si="264"/>
        <v/>
      </c>
      <c r="I339" t="str">
        <f t="shared" si="265"/>
        <v/>
      </c>
      <c r="J339" t="str">
        <f t="shared" si="266"/>
        <v/>
      </c>
      <c r="K339" t="str">
        <f>IF(A339="","",IF(OR(I339=1,I339="S"),IF(VLOOKUP(J339,Tables!E$1:F$50,2,FALSE)=1,IF(MOD(BE339,2)=1,1,2),IF(MOD(BE339,2)=1,2,1)),IF(MOD(BE339,2)=1,1,2)))</f>
        <v/>
      </c>
      <c r="L339" t="str">
        <f t="shared" si="263"/>
        <v/>
      </c>
      <c r="M339" s="1" t="str">
        <f t="shared" si="267"/>
        <v/>
      </c>
      <c r="N339" s="39"/>
      <c r="O339" s="39"/>
      <c r="P339" s="39"/>
      <c r="Q339" s="4" t="str">
        <f t="shared" ref="Q339:Q402" si="286">IF(N339="","",SUBSTITUTE(N339, "c", ""))</f>
        <v/>
      </c>
      <c r="R339" s="4" t="str">
        <f t="shared" ref="R339:R402" si="287">SUBSTITUTE(O339, "c", "")</f>
        <v/>
      </c>
      <c r="S339" s="4" t="str">
        <f t="shared" ref="S339:S402" si="288">IF(N339="","",IF(MID(Q339,2,1)="+",1,0))</f>
        <v/>
      </c>
      <c r="T339" s="4" t="str">
        <f t="shared" ref="T339:T402" si="289">IF(O339="","",IF(MID(R339,2,1)="+",1,0))</f>
        <v/>
      </c>
      <c r="U339" s="4" t="str">
        <f t="shared" ref="U339:U402" si="290">IF(N339="","",IF(S339=1,SUBSTITUTE(Q339, "+", "",1),Q339))</f>
        <v/>
      </c>
      <c r="V339" s="4" t="str">
        <f t="shared" ref="V339:V402" si="291">IF(T339=1,SUBSTITUTE(R339, "+", "",1),R339)</f>
        <v/>
      </c>
      <c r="W339" t="str">
        <f t="shared" ref="W339:W402" si="292">IF(N339="","",IF(LEN(N339)=1,0,IF(ISERROR(FIND(MID(U339,2,1),"wdnxge!VPQRS"))=TRUE,1,0)))</f>
        <v/>
      </c>
      <c r="X339" t="str">
        <f t="shared" ref="X339:X402" si="293">IF(O339="","",IF(ISERROR(FIND(MID(V339,2,1),"wdnxge!VPQRS"))=TRUE,1,0))</f>
        <v/>
      </c>
      <c r="Y339" t="str">
        <f t="shared" ref="Y339:Y402" si="294">IF(N339="","",IF(W339=0,0,IF(LEN(U339)&gt;2,1,0)))</f>
        <v/>
      </c>
      <c r="Z339" t="str">
        <f t="shared" ref="Z339:Z402" si="295">IF(N339="","",IF(X339=0,0,IF(LEN(V339)&gt;2,1,0)))</f>
        <v/>
      </c>
      <c r="AA339" s="4" t="str">
        <f t="shared" ref="AA339:AA402" si="296">IF(N339="","",IF(Y339=0,Q339,LEFT(U339,1)))</f>
        <v/>
      </c>
      <c r="AB339" s="4" t="str">
        <f t="shared" ref="AB339:AB402" si="297">IF(N339="","",IF(Z339=0,V339,LEFT(V339,1)))</f>
        <v/>
      </c>
      <c r="AC339" s="5" t="str">
        <f t="shared" ref="AC339:AC402" si="298">IF(N339="","",IF(Y339=1,RIGHT(U339,(LEN(U339)-1)),IF(Z339=1,RIGHT(V339,(LEN(V339)-1)),"")))</f>
        <v/>
      </c>
      <c r="AD339" t="str">
        <f t="shared" ref="AD339:AD402" si="299">IF(AA339="","",OR(IF(ISERR(FIND("*",AA339)),FALSE,TRUE), IF(ISERR(FIND("*",AB339)),FALSE,TRUE)))</f>
        <v/>
      </c>
      <c r="AE339" t="str">
        <f t="shared" ref="AE339:AE402" si="300">IF(AA339="","",OR(IF(ISERR(FIND("#",AA339)),FALSE,TRUE), IF(ISERR(FIND("#",AB339)),FALSE,TRUE)))</f>
        <v/>
      </c>
      <c r="AF339" s="2" t="str">
        <f t="shared" ref="AF339:AF402" si="301">IF(AA339="","",IF(ISERR(FIND("*",AC339)),FALSE,TRUE))</f>
        <v/>
      </c>
      <c r="AG339" t="str">
        <f t="shared" ref="AG339:AG402" si="302">IF(AA339="","",IF(ISERR(FIND("#",AC339)),FALSE,TRUE))</f>
        <v/>
      </c>
      <c r="AH339" t="str">
        <f t="shared" ref="AH339:AH402" si="303">IF(AA339="","",IF(ISERR(FIND("@",AC339)),FALSE,TRUE))</f>
        <v/>
      </c>
      <c r="AI339" t="str">
        <f t="shared" si="268"/>
        <v/>
      </c>
      <c r="AJ339" s="28" t="str">
        <f t="shared" ref="AJ339:AJ402" si="304">SUBSTITUTE(SUBSTITUTE(SUBSTITUTE(SUBSTITUTE(SUBSTITUTE(SUBSTITUTE(SUBSTITUTE(SUBSTITUTE(AC339, "-", ""), "=", ""), "@", ""), "#", ""), "*", ""), ";", ""), "+", ""), "^", "")</f>
        <v/>
      </c>
      <c r="AK339" t="str">
        <f t="shared" ref="AK339:AK402" si="305">SUBSTITUTE(SUBSTITUTE(SUBSTITUTE(SUBSTITUTE(SUBSTITUTE(SUBSTITUTE(AJ339, "d", ""), "w", ""), "x", ""), "e", ""), "n", ""), "!", "")</f>
        <v/>
      </c>
      <c r="AL339" t="str">
        <f t="shared" ref="AL339:AL402" si="306">SUBSTITUTE(SUBSTITUTE(SUBSTITUTE(SUBSTITUTE(SUBSTITUTE(SUBSTITUTE(AK339, "1", ""), "2", ""), "3", ""), "7", ""), "8", ""), "9", "")</f>
        <v/>
      </c>
      <c r="AM339" t="str">
        <f t="shared" si="269"/>
        <v/>
      </c>
      <c r="AN339" t="str">
        <f t="shared" si="270"/>
        <v/>
      </c>
      <c r="AO339" t="str">
        <f t="shared" si="271"/>
        <v/>
      </c>
      <c r="AP339" t="str">
        <f>IF(AN339="","",IF(I339=0,IF(AO339=1,VLOOKUP(F339,Tables!A$1:C$18,2,FALSE),VLOOKUP(F339,Tables!A$1:C$18,3,FALSE)),IF(I339=1, IF(AO339=1,VLOOKUP(F339,Tables!H$1:J$95,2,FALSE),VLOOKUP(F339,Tables!H$1:J$95,3,FALSE)),IF(AO339=1,VLOOKUP(F339,Tables!Q$1:S$137,2,FALSE),VLOOKUP(F339,Tables!Q$1:S$137,3,FALSE)))))</f>
        <v/>
      </c>
      <c r="AQ339" t="str">
        <f t="shared" ref="AQ339:AQ402" si="307">IF(AN339="","",IF(AP339="GM",AN339,0))</f>
        <v/>
      </c>
      <c r="AR339" t="str">
        <f t="shared" si="272"/>
        <v/>
      </c>
      <c r="AS339" t="str">
        <f t="shared" si="273"/>
        <v/>
      </c>
      <c r="AT339" t="str">
        <f t="shared" si="262"/>
        <v/>
      </c>
      <c r="AU339" t="str">
        <f t="shared" si="274"/>
        <v/>
      </c>
      <c r="AV339" t="str">
        <f t="shared" si="275"/>
        <v/>
      </c>
      <c r="AW339" t="str">
        <f t="shared" ref="AW339:AW402" si="308">IF(J339="","",IF(AND(OR(I339=1,I339="S"),MOD(J339,2)=1,NOT(AP339="GM")),1,""))</f>
        <v/>
      </c>
      <c r="AX339" t="str">
        <f t="shared" ref="AX339:AX402" si="309">IF(AW339=1,CONCATENATE(RIGHT(AP339,(LEN(AP339)-FIND("-",AP339))),"-",LEFT(AP339,FIND("-",AP339)-1)),"")</f>
        <v/>
      </c>
      <c r="AY339" t="str">
        <f t="shared" ref="AY339:AY402" si="310">IF(AA339="","",IF(OR(RIGHT(AC339,1)="@",RIGHT(AC339,1)="#"),AM339,IF(AI339=TRUE,0,AM339+1)))</f>
        <v/>
      </c>
      <c r="BA339" t="str">
        <f t="shared" si="276"/>
        <v/>
      </c>
      <c r="BB339" t="str">
        <f t="shared" si="277"/>
        <v/>
      </c>
      <c r="BC339" t="str">
        <f t="shared" si="278"/>
        <v/>
      </c>
      <c r="BD339" t="str">
        <f t="shared" si="261"/>
        <v/>
      </c>
      <c r="BE339" t="str">
        <f t="shared" ref="BE339:BE402" si="311">IF(A339="","",IF(AP338="GM",BE338+1,BE338))</f>
        <v/>
      </c>
      <c r="BF339" t="str">
        <f t="shared" ref="BF339:BF402" si="312">IF(A339="","",IF(AQ338=0,BF338+1,1))</f>
        <v/>
      </c>
    </row>
    <row r="340" spans="1:58" ht="15.75" x14ac:dyDescent="0.3">
      <c r="A340" t="str">
        <f t="shared" si="279"/>
        <v/>
      </c>
      <c r="B340" t="str">
        <f t="shared" si="280"/>
        <v/>
      </c>
      <c r="C340" t="str">
        <f t="shared" si="281"/>
        <v/>
      </c>
      <c r="D340" t="str">
        <f t="shared" si="282"/>
        <v/>
      </c>
      <c r="E340" t="str">
        <f t="shared" si="283"/>
        <v/>
      </c>
      <c r="F340" t="str">
        <f t="shared" si="284"/>
        <v/>
      </c>
      <c r="G340" t="str">
        <f t="shared" si="285"/>
        <v/>
      </c>
      <c r="H340" t="str">
        <f t="shared" si="264"/>
        <v/>
      </c>
      <c r="I340" t="str">
        <f t="shared" si="265"/>
        <v/>
      </c>
      <c r="J340" t="str">
        <f t="shared" si="266"/>
        <v/>
      </c>
      <c r="K340" t="str">
        <f>IF(A340="","",IF(OR(I340=1,I340="S"),IF(VLOOKUP(J340,Tables!E$1:F$50,2,FALSE)=1,IF(MOD(BE340,2)=1,1,2),IF(MOD(BE340,2)=1,2,1)),IF(MOD(BE340,2)=1,1,2)))</f>
        <v/>
      </c>
      <c r="L340" t="str">
        <f t="shared" si="263"/>
        <v/>
      </c>
      <c r="M340" s="1" t="str">
        <f t="shared" si="267"/>
        <v/>
      </c>
      <c r="N340" s="39"/>
      <c r="O340" s="39"/>
      <c r="P340" s="39"/>
      <c r="Q340" s="4" t="str">
        <f t="shared" si="286"/>
        <v/>
      </c>
      <c r="R340" s="4" t="str">
        <f t="shared" si="287"/>
        <v/>
      </c>
      <c r="S340" s="4" t="str">
        <f t="shared" si="288"/>
        <v/>
      </c>
      <c r="T340" s="4" t="str">
        <f t="shared" si="289"/>
        <v/>
      </c>
      <c r="U340" s="4" t="str">
        <f t="shared" si="290"/>
        <v/>
      </c>
      <c r="V340" s="4" t="str">
        <f t="shared" si="291"/>
        <v/>
      </c>
      <c r="W340" t="str">
        <f t="shared" si="292"/>
        <v/>
      </c>
      <c r="X340" t="str">
        <f t="shared" si="293"/>
        <v/>
      </c>
      <c r="Y340" t="str">
        <f t="shared" si="294"/>
        <v/>
      </c>
      <c r="Z340" t="str">
        <f t="shared" si="295"/>
        <v/>
      </c>
      <c r="AA340" s="4" t="str">
        <f t="shared" si="296"/>
        <v/>
      </c>
      <c r="AB340" s="4" t="str">
        <f t="shared" si="297"/>
        <v/>
      </c>
      <c r="AC340" s="5" t="str">
        <f t="shared" si="298"/>
        <v/>
      </c>
      <c r="AD340" t="str">
        <f t="shared" si="299"/>
        <v/>
      </c>
      <c r="AE340" t="str">
        <f t="shared" si="300"/>
        <v/>
      </c>
      <c r="AF340" s="2" t="str">
        <f t="shared" si="301"/>
        <v/>
      </c>
      <c r="AG340" t="str">
        <f t="shared" si="302"/>
        <v/>
      </c>
      <c r="AH340" t="str">
        <f t="shared" si="303"/>
        <v/>
      </c>
      <c r="AI340" t="str">
        <f t="shared" si="268"/>
        <v/>
      </c>
      <c r="AJ340" s="28" t="str">
        <f t="shared" si="304"/>
        <v/>
      </c>
      <c r="AK340" t="str">
        <f t="shared" si="305"/>
        <v/>
      </c>
      <c r="AL340" t="str">
        <f t="shared" si="306"/>
        <v/>
      </c>
      <c r="AM340" t="str">
        <f t="shared" si="269"/>
        <v/>
      </c>
      <c r="AN340" t="str">
        <f t="shared" si="270"/>
        <v/>
      </c>
      <c r="AO340" t="str">
        <f t="shared" si="271"/>
        <v/>
      </c>
      <c r="AP340" t="str">
        <f>IF(AN340="","",IF(I340=0,IF(AO340=1,VLOOKUP(F340,Tables!A$1:C$18,2,FALSE),VLOOKUP(F340,Tables!A$1:C$18,3,FALSE)),IF(I340=1, IF(AO340=1,VLOOKUP(F340,Tables!H$1:J$95,2,FALSE),VLOOKUP(F340,Tables!H$1:J$95,3,FALSE)),IF(AO340=1,VLOOKUP(F340,Tables!Q$1:S$137,2,FALSE),VLOOKUP(F340,Tables!Q$1:S$137,3,FALSE)))))</f>
        <v/>
      </c>
      <c r="AQ340" t="str">
        <f t="shared" si="307"/>
        <v/>
      </c>
      <c r="AR340" t="str">
        <f t="shared" si="272"/>
        <v/>
      </c>
      <c r="AS340" t="str">
        <f t="shared" si="273"/>
        <v/>
      </c>
      <c r="AT340" t="str">
        <f t="shared" si="262"/>
        <v/>
      </c>
      <c r="AU340" t="str">
        <f t="shared" si="274"/>
        <v/>
      </c>
      <c r="AV340" t="str">
        <f t="shared" si="275"/>
        <v/>
      </c>
      <c r="AW340" t="str">
        <f t="shared" si="308"/>
        <v/>
      </c>
      <c r="AX340" t="str">
        <f t="shared" si="309"/>
        <v/>
      </c>
      <c r="AY340" t="str">
        <f t="shared" si="310"/>
        <v/>
      </c>
      <c r="BA340" t="str">
        <f t="shared" si="276"/>
        <v/>
      </c>
      <c r="BB340" t="str">
        <f t="shared" si="277"/>
        <v/>
      </c>
      <c r="BC340" t="str">
        <f t="shared" si="278"/>
        <v/>
      </c>
      <c r="BD340" t="str">
        <f t="shared" si="261"/>
        <v/>
      </c>
      <c r="BE340" t="str">
        <f t="shared" si="311"/>
        <v/>
      </c>
      <c r="BF340" t="str">
        <f t="shared" si="312"/>
        <v/>
      </c>
    </row>
    <row r="341" spans="1:58" ht="15.75" x14ac:dyDescent="0.3">
      <c r="A341" t="str">
        <f t="shared" si="279"/>
        <v/>
      </c>
      <c r="B341" t="str">
        <f t="shared" si="280"/>
        <v/>
      </c>
      <c r="C341" t="str">
        <f t="shared" si="281"/>
        <v/>
      </c>
      <c r="D341" t="str">
        <f t="shared" si="282"/>
        <v/>
      </c>
      <c r="E341" t="str">
        <f t="shared" si="283"/>
        <v/>
      </c>
      <c r="F341" t="str">
        <f t="shared" si="284"/>
        <v/>
      </c>
      <c r="G341" t="str">
        <f t="shared" si="285"/>
        <v/>
      </c>
      <c r="H341" t="str">
        <f t="shared" si="264"/>
        <v/>
      </c>
      <c r="I341" t="str">
        <f t="shared" si="265"/>
        <v/>
      </c>
      <c r="J341" t="str">
        <f t="shared" si="266"/>
        <v/>
      </c>
      <c r="K341" t="str">
        <f>IF(A341="","",IF(OR(I341=1,I341="S"),IF(VLOOKUP(J341,Tables!E$1:F$50,2,FALSE)=1,IF(MOD(BE341,2)=1,1,2),IF(MOD(BE341,2)=1,2,1)),IF(MOD(BE341,2)=1,1,2)))</f>
        <v/>
      </c>
      <c r="L341" t="str">
        <f t="shared" si="263"/>
        <v/>
      </c>
      <c r="M341" s="1" t="str">
        <f t="shared" si="267"/>
        <v/>
      </c>
      <c r="N341" s="39"/>
      <c r="O341" s="39"/>
      <c r="P341" s="39"/>
      <c r="Q341" s="4" t="str">
        <f t="shared" si="286"/>
        <v/>
      </c>
      <c r="R341" s="4" t="str">
        <f t="shared" si="287"/>
        <v/>
      </c>
      <c r="S341" s="4" t="str">
        <f t="shared" si="288"/>
        <v/>
      </c>
      <c r="T341" s="4" t="str">
        <f t="shared" si="289"/>
        <v/>
      </c>
      <c r="U341" s="4" t="str">
        <f t="shared" si="290"/>
        <v/>
      </c>
      <c r="V341" s="4" t="str">
        <f t="shared" si="291"/>
        <v/>
      </c>
      <c r="W341" t="str">
        <f t="shared" si="292"/>
        <v/>
      </c>
      <c r="X341" t="str">
        <f t="shared" si="293"/>
        <v/>
      </c>
      <c r="Y341" t="str">
        <f t="shared" si="294"/>
        <v/>
      </c>
      <c r="Z341" t="str">
        <f t="shared" si="295"/>
        <v/>
      </c>
      <c r="AA341" s="4" t="str">
        <f t="shared" si="296"/>
        <v/>
      </c>
      <c r="AB341" s="4" t="str">
        <f t="shared" si="297"/>
        <v/>
      </c>
      <c r="AC341" s="5" t="str">
        <f t="shared" si="298"/>
        <v/>
      </c>
      <c r="AD341" t="str">
        <f t="shared" si="299"/>
        <v/>
      </c>
      <c r="AE341" t="str">
        <f t="shared" si="300"/>
        <v/>
      </c>
      <c r="AF341" s="2" t="str">
        <f t="shared" si="301"/>
        <v/>
      </c>
      <c r="AG341" t="str">
        <f t="shared" si="302"/>
        <v/>
      </c>
      <c r="AH341" t="str">
        <f t="shared" si="303"/>
        <v/>
      </c>
      <c r="AI341" t="str">
        <f t="shared" si="268"/>
        <v/>
      </c>
      <c r="AJ341" s="28" t="str">
        <f t="shared" si="304"/>
        <v/>
      </c>
      <c r="AK341" t="str">
        <f t="shared" si="305"/>
        <v/>
      </c>
      <c r="AL341" t="str">
        <f t="shared" si="306"/>
        <v/>
      </c>
      <c r="AM341" t="str">
        <f t="shared" si="269"/>
        <v/>
      </c>
      <c r="AN341" t="str">
        <f t="shared" si="270"/>
        <v/>
      </c>
      <c r="AO341" t="str">
        <f t="shared" si="271"/>
        <v/>
      </c>
      <c r="AP341" t="str">
        <f>IF(AN341="","",IF(I341=0,IF(AO341=1,VLOOKUP(F341,Tables!A$1:C$18,2,FALSE),VLOOKUP(F341,Tables!A$1:C$18,3,FALSE)),IF(I341=1, IF(AO341=1,VLOOKUP(F341,Tables!H$1:J$95,2,FALSE),VLOOKUP(F341,Tables!H$1:J$95,3,FALSE)),IF(AO341=1,VLOOKUP(F341,Tables!Q$1:S$137,2,FALSE),VLOOKUP(F341,Tables!Q$1:S$137,3,FALSE)))))</f>
        <v/>
      </c>
      <c r="AQ341" t="str">
        <f t="shared" si="307"/>
        <v/>
      </c>
      <c r="AR341" t="str">
        <f t="shared" si="272"/>
        <v/>
      </c>
      <c r="AS341" t="str">
        <f t="shared" si="273"/>
        <v/>
      </c>
      <c r="AT341" t="str">
        <f t="shared" si="262"/>
        <v/>
      </c>
      <c r="AU341" t="str">
        <f t="shared" si="274"/>
        <v/>
      </c>
      <c r="AV341" t="str">
        <f t="shared" si="275"/>
        <v/>
      </c>
      <c r="AW341" t="str">
        <f t="shared" si="308"/>
        <v/>
      </c>
      <c r="AX341" t="str">
        <f t="shared" si="309"/>
        <v/>
      </c>
      <c r="AY341" t="str">
        <f t="shared" si="310"/>
        <v/>
      </c>
      <c r="BA341" t="str">
        <f t="shared" si="276"/>
        <v/>
      </c>
      <c r="BB341" t="str">
        <f t="shared" si="277"/>
        <v/>
      </c>
      <c r="BC341" t="str">
        <f t="shared" si="278"/>
        <v/>
      </c>
      <c r="BD341" t="str">
        <f t="shared" si="261"/>
        <v/>
      </c>
      <c r="BE341" t="str">
        <f t="shared" si="311"/>
        <v/>
      </c>
      <c r="BF341" t="str">
        <f t="shared" si="312"/>
        <v/>
      </c>
    </row>
    <row r="342" spans="1:58" ht="15.75" x14ac:dyDescent="0.3">
      <c r="A342" t="str">
        <f t="shared" si="279"/>
        <v/>
      </c>
      <c r="B342" t="str">
        <f t="shared" si="280"/>
        <v/>
      </c>
      <c r="C342" t="str">
        <f t="shared" si="281"/>
        <v/>
      </c>
      <c r="D342" t="str">
        <f t="shared" si="282"/>
        <v/>
      </c>
      <c r="E342" t="str">
        <f t="shared" si="283"/>
        <v/>
      </c>
      <c r="F342" t="str">
        <f t="shared" si="284"/>
        <v/>
      </c>
      <c r="G342" t="str">
        <f t="shared" si="285"/>
        <v/>
      </c>
      <c r="H342" t="str">
        <f t="shared" si="264"/>
        <v/>
      </c>
      <c r="I342" t="str">
        <f t="shared" si="265"/>
        <v/>
      </c>
      <c r="J342" t="str">
        <f t="shared" si="266"/>
        <v/>
      </c>
      <c r="K342" t="str">
        <f>IF(A342="","",IF(OR(I342=1,I342="S"),IF(VLOOKUP(J342,Tables!E$1:F$50,2,FALSE)=1,IF(MOD(BE342,2)=1,1,2),IF(MOD(BE342,2)=1,2,1)),IF(MOD(BE342,2)=1,1,2)))</f>
        <v/>
      </c>
      <c r="L342" t="str">
        <f t="shared" si="263"/>
        <v/>
      </c>
      <c r="M342" s="1" t="str">
        <f t="shared" si="267"/>
        <v/>
      </c>
      <c r="N342" s="39"/>
      <c r="O342" s="39"/>
      <c r="P342" s="39"/>
      <c r="Q342" s="4" t="str">
        <f t="shared" si="286"/>
        <v/>
      </c>
      <c r="R342" s="4" t="str">
        <f t="shared" si="287"/>
        <v/>
      </c>
      <c r="S342" s="4" t="str">
        <f t="shared" si="288"/>
        <v/>
      </c>
      <c r="T342" s="4" t="str">
        <f t="shared" si="289"/>
        <v/>
      </c>
      <c r="U342" s="4" t="str">
        <f t="shared" si="290"/>
        <v/>
      </c>
      <c r="V342" s="4" t="str">
        <f t="shared" si="291"/>
        <v/>
      </c>
      <c r="W342" t="str">
        <f t="shared" si="292"/>
        <v/>
      </c>
      <c r="X342" t="str">
        <f t="shared" si="293"/>
        <v/>
      </c>
      <c r="Y342" t="str">
        <f t="shared" si="294"/>
        <v/>
      </c>
      <c r="Z342" t="str">
        <f t="shared" si="295"/>
        <v/>
      </c>
      <c r="AA342" s="4" t="str">
        <f t="shared" si="296"/>
        <v/>
      </c>
      <c r="AB342" s="4" t="str">
        <f t="shared" si="297"/>
        <v/>
      </c>
      <c r="AC342" s="5" t="str">
        <f t="shared" si="298"/>
        <v/>
      </c>
      <c r="AD342" t="str">
        <f t="shared" si="299"/>
        <v/>
      </c>
      <c r="AE342" t="str">
        <f t="shared" si="300"/>
        <v/>
      </c>
      <c r="AF342" s="2" t="str">
        <f t="shared" si="301"/>
        <v/>
      </c>
      <c r="AG342" t="str">
        <f t="shared" si="302"/>
        <v/>
      </c>
      <c r="AH342" t="str">
        <f t="shared" si="303"/>
        <v/>
      </c>
      <c r="AI342" t="str">
        <f t="shared" si="268"/>
        <v/>
      </c>
      <c r="AJ342" s="28" t="str">
        <f t="shared" si="304"/>
        <v/>
      </c>
      <c r="AK342" t="str">
        <f t="shared" si="305"/>
        <v/>
      </c>
      <c r="AL342" t="str">
        <f t="shared" si="306"/>
        <v/>
      </c>
      <c r="AM342" t="str">
        <f t="shared" si="269"/>
        <v/>
      </c>
      <c r="AN342" t="str">
        <f t="shared" si="270"/>
        <v/>
      </c>
      <c r="AO342" t="str">
        <f t="shared" si="271"/>
        <v/>
      </c>
      <c r="AP342" t="str">
        <f>IF(AN342="","",IF(I342=0,IF(AO342=1,VLOOKUP(F342,Tables!A$1:C$18,2,FALSE),VLOOKUP(F342,Tables!A$1:C$18,3,FALSE)),IF(I342=1, IF(AO342=1,VLOOKUP(F342,Tables!H$1:J$95,2,FALSE),VLOOKUP(F342,Tables!H$1:J$95,3,FALSE)),IF(AO342=1,VLOOKUP(F342,Tables!Q$1:S$137,2,FALSE),VLOOKUP(F342,Tables!Q$1:S$137,3,FALSE)))))</f>
        <v/>
      </c>
      <c r="AQ342" t="str">
        <f t="shared" si="307"/>
        <v/>
      </c>
      <c r="AR342" t="str">
        <f t="shared" si="272"/>
        <v/>
      </c>
      <c r="AS342" t="str">
        <f t="shared" si="273"/>
        <v/>
      </c>
      <c r="AT342" t="str">
        <f t="shared" si="262"/>
        <v/>
      </c>
      <c r="AU342" t="str">
        <f t="shared" si="274"/>
        <v/>
      </c>
      <c r="AV342" t="str">
        <f t="shared" si="275"/>
        <v/>
      </c>
      <c r="AW342" t="str">
        <f t="shared" si="308"/>
        <v/>
      </c>
      <c r="AX342" t="str">
        <f t="shared" si="309"/>
        <v/>
      </c>
      <c r="AY342" t="str">
        <f t="shared" si="310"/>
        <v/>
      </c>
      <c r="BA342" t="str">
        <f t="shared" si="276"/>
        <v/>
      </c>
      <c r="BB342" t="str">
        <f t="shared" si="277"/>
        <v/>
      </c>
      <c r="BC342" t="str">
        <f t="shared" si="278"/>
        <v/>
      </c>
      <c r="BD342" t="str">
        <f t="shared" si="261"/>
        <v/>
      </c>
      <c r="BE342" t="str">
        <f t="shared" si="311"/>
        <v/>
      </c>
      <c r="BF342" t="str">
        <f t="shared" si="312"/>
        <v/>
      </c>
    </row>
    <row r="343" spans="1:58" ht="15.75" x14ac:dyDescent="0.3">
      <c r="A343" t="str">
        <f t="shared" si="279"/>
        <v/>
      </c>
      <c r="B343" t="str">
        <f t="shared" si="280"/>
        <v/>
      </c>
      <c r="C343" t="str">
        <f t="shared" si="281"/>
        <v/>
      </c>
      <c r="D343" t="str">
        <f t="shared" si="282"/>
        <v/>
      </c>
      <c r="E343" t="str">
        <f t="shared" si="283"/>
        <v/>
      </c>
      <c r="F343" t="str">
        <f t="shared" si="284"/>
        <v/>
      </c>
      <c r="G343" t="str">
        <f t="shared" si="285"/>
        <v/>
      </c>
      <c r="H343" t="str">
        <f t="shared" si="264"/>
        <v/>
      </c>
      <c r="I343" t="str">
        <f t="shared" si="265"/>
        <v/>
      </c>
      <c r="J343" t="str">
        <f t="shared" si="266"/>
        <v/>
      </c>
      <c r="K343" t="str">
        <f>IF(A343="","",IF(OR(I343=1,I343="S"),IF(VLOOKUP(J343,Tables!E$1:F$50,2,FALSE)=1,IF(MOD(BE343,2)=1,1,2),IF(MOD(BE343,2)=1,2,1)),IF(MOD(BE343,2)=1,1,2)))</f>
        <v/>
      </c>
      <c r="L343" t="str">
        <f t="shared" si="263"/>
        <v/>
      </c>
      <c r="M343" s="1" t="str">
        <f t="shared" si="267"/>
        <v/>
      </c>
      <c r="N343" s="39"/>
      <c r="O343" s="39"/>
      <c r="P343" s="39"/>
      <c r="Q343" s="4" t="str">
        <f t="shared" si="286"/>
        <v/>
      </c>
      <c r="R343" s="4" t="str">
        <f t="shared" si="287"/>
        <v/>
      </c>
      <c r="S343" s="4" t="str">
        <f t="shared" si="288"/>
        <v/>
      </c>
      <c r="T343" s="4" t="str">
        <f t="shared" si="289"/>
        <v/>
      </c>
      <c r="U343" s="4" t="str">
        <f t="shared" si="290"/>
        <v/>
      </c>
      <c r="V343" s="4" t="str">
        <f t="shared" si="291"/>
        <v/>
      </c>
      <c r="W343" t="str">
        <f t="shared" si="292"/>
        <v/>
      </c>
      <c r="X343" t="str">
        <f t="shared" si="293"/>
        <v/>
      </c>
      <c r="Y343" t="str">
        <f t="shared" si="294"/>
        <v/>
      </c>
      <c r="Z343" t="str">
        <f t="shared" si="295"/>
        <v/>
      </c>
      <c r="AA343" s="4" t="str">
        <f t="shared" si="296"/>
        <v/>
      </c>
      <c r="AB343" s="4" t="str">
        <f t="shared" si="297"/>
        <v/>
      </c>
      <c r="AC343" s="5" t="str">
        <f t="shared" si="298"/>
        <v/>
      </c>
      <c r="AD343" t="str">
        <f t="shared" si="299"/>
        <v/>
      </c>
      <c r="AE343" t="str">
        <f t="shared" si="300"/>
        <v/>
      </c>
      <c r="AF343" s="2" t="str">
        <f t="shared" si="301"/>
        <v/>
      </c>
      <c r="AG343" t="str">
        <f t="shared" si="302"/>
        <v/>
      </c>
      <c r="AH343" t="str">
        <f t="shared" si="303"/>
        <v/>
      </c>
      <c r="AI343" t="str">
        <f t="shared" si="268"/>
        <v/>
      </c>
      <c r="AJ343" s="28" t="str">
        <f t="shared" si="304"/>
        <v/>
      </c>
      <c r="AK343" t="str">
        <f t="shared" si="305"/>
        <v/>
      </c>
      <c r="AL343" t="str">
        <f t="shared" si="306"/>
        <v/>
      </c>
      <c r="AM343" t="str">
        <f t="shared" si="269"/>
        <v/>
      </c>
      <c r="AN343" t="str">
        <f t="shared" si="270"/>
        <v/>
      </c>
      <c r="AO343" t="str">
        <f t="shared" si="271"/>
        <v/>
      </c>
      <c r="AP343" t="str">
        <f>IF(AN343="","",IF(I343=0,IF(AO343=1,VLOOKUP(F343,Tables!A$1:C$18,2,FALSE),VLOOKUP(F343,Tables!A$1:C$18,3,FALSE)),IF(I343=1, IF(AO343=1,VLOOKUP(F343,Tables!H$1:J$95,2,FALSE),VLOOKUP(F343,Tables!H$1:J$95,3,FALSE)),IF(AO343=1,VLOOKUP(F343,Tables!Q$1:S$137,2,FALSE),VLOOKUP(F343,Tables!Q$1:S$137,3,FALSE)))))</f>
        <v/>
      </c>
      <c r="AQ343" t="str">
        <f t="shared" si="307"/>
        <v/>
      </c>
      <c r="AR343" t="str">
        <f t="shared" si="272"/>
        <v/>
      </c>
      <c r="AS343" t="str">
        <f t="shared" si="273"/>
        <v/>
      </c>
      <c r="AT343" t="str">
        <f t="shared" si="262"/>
        <v/>
      </c>
      <c r="AU343" t="str">
        <f t="shared" si="274"/>
        <v/>
      </c>
      <c r="AV343" t="str">
        <f t="shared" si="275"/>
        <v/>
      </c>
      <c r="AW343" t="str">
        <f t="shared" si="308"/>
        <v/>
      </c>
      <c r="AX343" t="str">
        <f t="shared" si="309"/>
        <v/>
      </c>
      <c r="AY343" t="str">
        <f t="shared" si="310"/>
        <v/>
      </c>
      <c r="BA343" t="str">
        <f t="shared" si="276"/>
        <v/>
      </c>
      <c r="BB343" t="str">
        <f t="shared" si="277"/>
        <v/>
      </c>
      <c r="BC343" t="str">
        <f t="shared" si="278"/>
        <v/>
      </c>
      <c r="BD343" t="str">
        <f t="shared" si="261"/>
        <v/>
      </c>
      <c r="BE343" t="str">
        <f t="shared" si="311"/>
        <v/>
      </c>
      <c r="BF343" t="str">
        <f t="shared" si="312"/>
        <v/>
      </c>
    </row>
    <row r="344" spans="1:58" ht="15.75" x14ac:dyDescent="0.3">
      <c r="A344" t="str">
        <f t="shared" si="279"/>
        <v/>
      </c>
      <c r="B344" t="str">
        <f t="shared" si="280"/>
        <v/>
      </c>
      <c r="C344" t="str">
        <f t="shared" si="281"/>
        <v/>
      </c>
      <c r="D344" t="str">
        <f t="shared" si="282"/>
        <v/>
      </c>
      <c r="E344" t="str">
        <f t="shared" si="283"/>
        <v/>
      </c>
      <c r="F344" t="str">
        <f t="shared" si="284"/>
        <v/>
      </c>
      <c r="G344" t="str">
        <f t="shared" si="285"/>
        <v/>
      </c>
      <c r="H344" t="str">
        <f t="shared" si="264"/>
        <v/>
      </c>
      <c r="I344" t="str">
        <f t="shared" si="265"/>
        <v/>
      </c>
      <c r="J344" t="str">
        <f t="shared" si="266"/>
        <v/>
      </c>
      <c r="K344" t="str">
        <f>IF(A344="","",IF(OR(I344=1,I344="S"),IF(VLOOKUP(J344,Tables!E$1:F$50,2,FALSE)=1,IF(MOD(BE344,2)=1,1,2),IF(MOD(BE344,2)=1,2,1)),IF(MOD(BE344,2)=1,1,2)))</f>
        <v/>
      </c>
      <c r="L344" t="str">
        <f t="shared" si="263"/>
        <v/>
      </c>
      <c r="M344" s="1" t="str">
        <f t="shared" si="267"/>
        <v/>
      </c>
      <c r="N344" s="39"/>
      <c r="O344" s="39"/>
      <c r="P344" s="39"/>
      <c r="Q344" s="4" t="str">
        <f t="shared" si="286"/>
        <v/>
      </c>
      <c r="R344" s="4" t="str">
        <f t="shared" si="287"/>
        <v/>
      </c>
      <c r="S344" s="4" t="str">
        <f t="shared" si="288"/>
        <v/>
      </c>
      <c r="T344" s="4" t="str">
        <f t="shared" si="289"/>
        <v/>
      </c>
      <c r="U344" s="4" t="str">
        <f t="shared" si="290"/>
        <v/>
      </c>
      <c r="V344" s="4" t="str">
        <f t="shared" si="291"/>
        <v/>
      </c>
      <c r="W344" t="str">
        <f t="shared" si="292"/>
        <v/>
      </c>
      <c r="X344" t="str">
        <f t="shared" si="293"/>
        <v/>
      </c>
      <c r="Y344" t="str">
        <f t="shared" si="294"/>
        <v/>
      </c>
      <c r="Z344" t="str">
        <f t="shared" si="295"/>
        <v/>
      </c>
      <c r="AA344" s="4" t="str">
        <f t="shared" si="296"/>
        <v/>
      </c>
      <c r="AB344" s="4" t="str">
        <f t="shared" si="297"/>
        <v/>
      </c>
      <c r="AC344" s="5" t="str">
        <f t="shared" si="298"/>
        <v/>
      </c>
      <c r="AD344" t="str">
        <f t="shared" si="299"/>
        <v/>
      </c>
      <c r="AE344" t="str">
        <f t="shared" si="300"/>
        <v/>
      </c>
      <c r="AF344" s="2" t="str">
        <f t="shared" si="301"/>
        <v/>
      </c>
      <c r="AG344" t="str">
        <f t="shared" si="302"/>
        <v/>
      </c>
      <c r="AH344" t="str">
        <f t="shared" si="303"/>
        <v/>
      </c>
      <c r="AI344" t="str">
        <f t="shared" si="268"/>
        <v/>
      </c>
      <c r="AJ344" s="28" t="str">
        <f t="shared" si="304"/>
        <v/>
      </c>
      <c r="AK344" t="str">
        <f t="shared" si="305"/>
        <v/>
      </c>
      <c r="AL344" t="str">
        <f t="shared" si="306"/>
        <v/>
      </c>
      <c r="AM344" t="str">
        <f t="shared" si="269"/>
        <v/>
      </c>
      <c r="AN344" t="str">
        <f t="shared" si="270"/>
        <v/>
      </c>
      <c r="AO344" t="str">
        <f t="shared" si="271"/>
        <v/>
      </c>
      <c r="AP344" t="str">
        <f>IF(AN344="","",IF(I344=0,IF(AO344=1,VLOOKUP(F344,Tables!A$1:C$18,2,FALSE),VLOOKUP(F344,Tables!A$1:C$18,3,FALSE)),IF(I344=1, IF(AO344=1,VLOOKUP(F344,Tables!H$1:J$95,2,FALSE),VLOOKUP(F344,Tables!H$1:J$95,3,FALSE)),IF(AO344=1,VLOOKUP(F344,Tables!Q$1:S$137,2,FALSE),VLOOKUP(F344,Tables!Q$1:S$137,3,FALSE)))))</f>
        <v/>
      </c>
      <c r="AQ344" t="str">
        <f t="shared" si="307"/>
        <v/>
      </c>
      <c r="AR344" t="str">
        <f t="shared" si="272"/>
        <v/>
      </c>
      <c r="AS344" t="str">
        <f t="shared" si="273"/>
        <v/>
      </c>
      <c r="AT344" t="str">
        <f t="shared" si="262"/>
        <v/>
      </c>
      <c r="AU344" t="str">
        <f t="shared" si="274"/>
        <v/>
      </c>
      <c r="AV344" t="str">
        <f t="shared" si="275"/>
        <v/>
      </c>
      <c r="AW344" t="str">
        <f t="shared" si="308"/>
        <v/>
      </c>
      <c r="AX344" t="str">
        <f t="shared" si="309"/>
        <v/>
      </c>
      <c r="AY344" t="str">
        <f t="shared" si="310"/>
        <v/>
      </c>
      <c r="BA344" t="str">
        <f t="shared" si="276"/>
        <v/>
      </c>
      <c r="BB344" t="str">
        <f t="shared" si="277"/>
        <v/>
      </c>
      <c r="BC344" t="str">
        <f t="shared" si="278"/>
        <v/>
      </c>
      <c r="BD344" t="str">
        <f t="shared" si="261"/>
        <v/>
      </c>
      <c r="BE344" t="str">
        <f t="shared" si="311"/>
        <v/>
      </c>
      <c r="BF344" t="str">
        <f t="shared" si="312"/>
        <v/>
      </c>
    </row>
    <row r="345" spans="1:58" ht="15.75" x14ac:dyDescent="0.3">
      <c r="A345" t="str">
        <f t="shared" si="279"/>
        <v/>
      </c>
      <c r="B345" t="str">
        <f t="shared" si="280"/>
        <v/>
      </c>
      <c r="C345" t="str">
        <f t="shared" si="281"/>
        <v/>
      </c>
      <c r="D345" t="str">
        <f t="shared" si="282"/>
        <v/>
      </c>
      <c r="E345" t="str">
        <f t="shared" si="283"/>
        <v/>
      </c>
      <c r="F345" t="str">
        <f t="shared" si="284"/>
        <v/>
      </c>
      <c r="G345" t="str">
        <f t="shared" si="285"/>
        <v/>
      </c>
      <c r="H345" t="str">
        <f t="shared" si="264"/>
        <v/>
      </c>
      <c r="I345" t="str">
        <f t="shared" si="265"/>
        <v/>
      </c>
      <c r="J345" t="str">
        <f t="shared" si="266"/>
        <v/>
      </c>
      <c r="K345" t="str">
        <f>IF(A345="","",IF(OR(I345=1,I345="S"),IF(VLOOKUP(J345,Tables!E$1:F$50,2,FALSE)=1,IF(MOD(BE345,2)=1,1,2),IF(MOD(BE345,2)=1,2,1)),IF(MOD(BE345,2)=1,1,2)))</f>
        <v/>
      </c>
      <c r="L345" t="str">
        <f t="shared" si="263"/>
        <v/>
      </c>
      <c r="M345" s="1" t="str">
        <f t="shared" si="267"/>
        <v/>
      </c>
      <c r="N345" s="39"/>
      <c r="O345" s="39"/>
      <c r="P345" s="39"/>
      <c r="Q345" s="4" t="str">
        <f t="shared" si="286"/>
        <v/>
      </c>
      <c r="R345" s="4" t="str">
        <f t="shared" si="287"/>
        <v/>
      </c>
      <c r="S345" s="4" t="str">
        <f t="shared" si="288"/>
        <v/>
      </c>
      <c r="T345" s="4" t="str">
        <f t="shared" si="289"/>
        <v/>
      </c>
      <c r="U345" s="4" t="str">
        <f t="shared" si="290"/>
        <v/>
      </c>
      <c r="V345" s="4" t="str">
        <f t="shared" si="291"/>
        <v/>
      </c>
      <c r="W345" t="str">
        <f t="shared" si="292"/>
        <v/>
      </c>
      <c r="X345" t="str">
        <f t="shared" si="293"/>
        <v/>
      </c>
      <c r="Y345" t="str">
        <f t="shared" si="294"/>
        <v/>
      </c>
      <c r="Z345" t="str">
        <f t="shared" si="295"/>
        <v/>
      </c>
      <c r="AA345" s="4" t="str">
        <f t="shared" si="296"/>
        <v/>
      </c>
      <c r="AB345" s="4" t="str">
        <f t="shared" si="297"/>
        <v/>
      </c>
      <c r="AC345" s="5" t="str">
        <f t="shared" si="298"/>
        <v/>
      </c>
      <c r="AD345" t="str">
        <f t="shared" si="299"/>
        <v/>
      </c>
      <c r="AE345" t="str">
        <f t="shared" si="300"/>
        <v/>
      </c>
      <c r="AF345" s="2" t="str">
        <f t="shared" si="301"/>
        <v/>
      </c>
      <c r="AG345" t="str">
        <f t="shared" si="302"/>
        <v/>
      </c>
      <c r="AH345" t="str">
        <f t="shared" si="303"/>
        <v/>
      </c>
      <c r="AI345" t="str">
        <f t="shared" si="268"/>
        <v/>
      </c>
      <c r="AJ345" s="28" t="str">
        <f t="shared" si="304"/>
        <v/>
      </c>
      <c r="AK345" t="str">
        <f t="shared" si="305"/>
        <v/>
      </c>
      <c r="AL345" t="str">
        <f t="shared" si="306"/>
        <v/>
      </c>
      <c r="AM345" t="str">
        <f t="shared" si="269"/>
        <v/>
      </c>
      <c r="AN345" t="str">
        <f t="shared" si="270"/>
        <v/>
      </c>
      <c r="AO345" t="str">
        <f t="shared" si="271"/>
        <v/>
      </c>
      <c r="AP345" t="str">
        <f>IF(AN345="","",IF(I345=0,IF(AO345=1,VLOOKUP(F345,Tables!A$1:C$18,2,FALSE),VLOOKUP(F345,Tables!A$1:C$18,3,FALSE)),IF(I345=1, IF(AO345=1,VLOOKUP(F345,Tables!H$1:J$95,2,FALSE),VLOOKUP(F345,Tables!H$1:J$95,3,FALSE)),IF(AO345=1,VLOOKUP(F345,Tables!Q$1:S$137,2,FALSE),VLOOKUP(F345,Tables!Q$1:S$137,3,FALSE)))))</f>
        <v/>
      </c>
      <c r="AQ345" t="str">
        <f t="shared" si="307"/>
        <v/>
      </c>
      <c r="AR345" t="str">
        <f t="shared" si="272"/>
        <v/>
      </c>
      <c r="AS345" t="str">
        <f t="shared" si="273"/>
        <v/>
      </c>
      <c r="AT345" t="str">
        <f t="shared" si="262"/>
        <v/>
      </c>
      <c r="AU345" t="str">
        <f t="shared" si="274"/>
        <v/>
      </c>
      <c r="AV345" t="str">
        <f t="shared" si="275"/>
        <v/>
      </c>
      <c r="AW345" t="str">
        <f t="shared" si="308"/>
        <v/>
      </c>
      <c r="AX345" t="str">
        <f t="shared" si="309"/>
        <v/>
      </c>
      <c r="AY345" t="str">
        <f t="shared" si="310"/>
        <v/>
      </c>
      <c r="BA345" t="str">
        <f t="shared" si="276"/>
        <v/>
      </c>
      <c r="BB345" t="str">
        <f t="shared" si="277"/>
        <v/>
      </c>
      <c r="BC345" t="str">
        <f t="shared" si="278"/>
        <v/>
      </c>
      <c r="BD345" t="str">
        <f t="shared" si="261"/>
        <v/>
      </c>
      <c r="BE345" t="str">
        <f t="shared" si="311"/>
        <v/>
      </c>
      <c r="BF345" t="str">
        <f t="shared" si="312"/>
        <v/>
      </c>
    </row>
    <row r="346" spans="1:58" ht="15.75" x14ac:dyDescent="0.3">
      <c r="A346" t="str">
        <f t="shared" si="279"/>
        <v/>
      </c>
      <c r="B346" t="str">
        <f t="shared" si="280"/>
        <v/>
      </c>
      <c r="C346" t="str">
        <f t="shared" si="281"/>
        <v/>
      </c>
      <c r="D346" t="str">
        <f t="shared" si="282"/>
        <v/>
      </c>
      <c r="E346" t="str">
        <f t="shared" si="283"/>
        <v/>
      </c>
      <c r="F346" t="str">
        <f t="shared" si="284"/>
        <v/>
      </c>
      <c r="G346" t="str">
        <f t="shared" si="285"/>
        <v/>
      </c>
      <c r="H346" t="str">
        <f t="shared" si="264"/>
        <v/>
      </c>
      <c r="I346" t="str">
        <f t="shared" si="265"/>
        <v/>
      </c>
      <c r="J346" t="str">
        <f t="shared" si="266"/>
        <v/>
      </c>
      <c r="K346" t="str">
        <f>IF(A346="","",IF(OR(I346=1,I346="S"),IF(VLOOKUP(J346,Tables!E$1:F$50,2,FALSE)=1,IF(MOD(BE346,2)=1,1,2),IF(MOD(BE346,2)=1,2,1)),IF(MOD(BE346,2)=1,1,2)))</f>
        <v/>
      </c>
      <c r="L346" t="str">
        <f t="shared" si="263"/>
        <v/>
      </c>
      <c r="M346" s="1" t="str">
        <f t="shared" si="267"/>
        <v/>
      </c>
      <c r="N346" s="39"/>
      <c r="O346" s="39"/>
      <c r="P346" s="39"/>
      <c r="Q346" s="4" t="str">
        <f t="shared" si="286"/>
        <v/>
      </c>
      <c r="R346" s="4" t="str">
        <f t="shared" si="287"/>
        <v/>
      </c>
      <c r="S346" s="4" t="str">
        <f t="shared" si="288"/>
        <v/>
      </c>
      <c r="T346" s="4" t="str">
        <f t="shared" si="289"/>
        <v/>
      </c>
      <c r="U346" s="4" t="str">
        <f t="shared" si="290"/>
        <v/>
      </c>
      <c r="V346" s="4" t="str">
        <f t="shared" si="291"/>
        <v/>
      </c>
      <c r="W346" t="str">
        <f t="shared" si="292"/>
        <v/>
      </c>
      <c r="X346" t="str">
        <f t="shared" si="293"/>
        <v/>
      </c>
      <c r="Y346" t="str">
        <f t="shared" si="294"/>
        <v/>
      </c>
      <c r="Z346" t="str">
        <f t="shared" si="295"/>
        <v/>
      </c>
      <c r="AA346" s="4" t="str">
        <f t="shared" si="296"/>
        <v/>
      </c>
      <c r="AB346" s="4" t="str">
        <f t="shared" si="297"/>
        <v/>
      </c>
      <c r="AC346" s="5" t="str">
        <f t="shared" si="298"/>
        <v/>
      </c>
      <c r="AD346" t="str">
        <f t="shared" si="299"/>
        <v/>
      </c>
      <c r="AE346" t="str">
        <f t="shared" si="300"/>
        <v/>
      </c>
      <c r="AF346" s="2" t="str">
        <f t="shared" si="301"/>
        <v/>
      </c>
      <c r="AG346" t="str">
        <f t="shared" si="302"/>
        <v/>
      </c>
      <c r="AH346" t="str">
        <f t="shared" si="303"/>
        <v/>
      </c>
      <c r="AI346" t="str">
        <f t="shared" si="268"/>
        <v/>
      </c>
      <c r="AJ346" s="28" t="str">
        <f t="shared" si="304"/>
        <v/>
      </c>
      <c r="AK346" t="str">
        <f t="shared" si="305"/>
        <v/>
      </c>
      <c r="AL346" t="str">
        <f t="shared" si="306"/>
        <v/>
      </c>
      <c r="AM346" t="str">
        <f t="shared" si="269"/>
        <v/>
      </c>
      <c r="AN346" t="str">
        <f t="shared" si="270"/>
        <v/>
      </c>
      <c r="AO346" t="str">
        <f t="shared" si="271"/>
        <v/>
      </c>
      <c r="AP346" t="str">
        <f>IF(AN346="","",IF(I346=0,IF(AO346=1,VLOOKUP(F346,Tables!A$1:C$18,2,FALSE),VLOOKUP(F346,Tables!A$1:C$18,3,FALSE)),IF(I346=1, IF(AO346=1,VLOOKUP(F346,Tables!H$1:J$95,2,FALSE),VLOOKUP(F346,Tables!H$1:J$95,3,FALSE)),IF(AO346=1,VLOOKUP(F346,Tables!Q$1:S$137,2,FALSE),VLOOKUP(F346,Tables!Q$1:S$137,3,FALSE)))))</f>
        <v/>
      </c>
      <c r="AQ346" t="str">
        <f t="shared" si="307"/>
        <v/>
      </c>
      <c r="AR346" t="str">
        <f t="shared" si="272"/>
        <v/>
      </c>
      <c r="AS346" t="str">
        <f t="shared" si="273"/>
        <v/>
      </c>
      <c r="AT346" t="str">
        <f t="shared" si="262"/>
        <v/>
      </c>
      <c r="AU346" t="str">
        <f t="shared" si="274"/>
        <v/>
      </c>
      <c r="AV346" t="str">
        <f t="shared" si="275"/>
        <v/>
      </c>
      <c r="AW346" t="str">
        <f t="shared" si="308"/>
        <v/>
      </c>
      <c r="AX346" t="str">
        <f t="shared" si="309"/>
        <v/>
      </c>
      <c r="AY346" t="str">
        <f t="shared" si="310"/>
        <v/>
      </c>
      <c r="BA346" t="str">
        <f t="shared" si="276"/>
        <v/>
      </c>
      <c r="BB346" t="str">
        <f t="shared" si="277"/>
        <v/>
      </c>
      <c r="BC346" t="str">
        <f t="shared" si="278"/>
        <v/>
      </c>
      <c r="BD346" t="str">
        <f t="shared" si="261"/>
        <v/>
      </c>
      <c r="BE346" t="str">
        <f t="shared" si="311"/>
        <v/>
      </c>
      <c r="BF346" t="str">
        <f t="shared" si="312"/>
        <v/>
      </c>
    </row>
    <row r="347" spans="1:58" ht="15.75" x14ac:dyDescent="0.3">
      <c r="A347" t="str">
        <f t="shared" si="279"/>
        <v/>
      </c>
      <c r="B347" t="str">
        <f t="shared" si="280"/>
        <v/>
      </c>
      <c r="C347" t="str">
        <f t="shared" si="281"/>
        <v/>
      </c>
      <c r="D347" t="str">
        <f t="shared" si="282"/>
        <v/>
      </c>
      <c r="E347" t="str">
        <f t="shared" si="283"/>
        <v/>
      </c>
      <c r="F347" t="str">
        <f t="shared" si="284"/>
        <v/>
      </c>
      <c r="G347" t="str">
        <f t="shared" si="285"/>
        <v/>
      </c>
      <c r="H347" t="str">
        <f t="shared" si="264"/>
        <v/>
      </c>
      <c r="I347" t="str">
        <f t="shared" si="265"/>
        <v/>
      </c>
      <c r="J347" t="str">
        <f t="shared" si="266"/>
        <v/>
      </c>
      <c r="K347" t="str">
        <f>IF(A347="","",IF(OR(I347=1,I347="S"),IF(VLOOKUP(J347,Tables!E$1:F$50,2,FALSE)=1,IF(MOD(BE347,2)=1,1,2),IF(MOD(BE347,2)=1,2,1)),IF(MOD(BE347,2)=1,1,2)))</f>
        <v/>
      </c>
      <c r="L347" t="str">
        <f t="shared" si="263"/>
        <v/>
      </c>
      <c r="M347" s="1" t="str">
        <f t="shared" si="267"/>
        <v/>
      </c>
      <c r="N347" s="39"/>
      <c r="O347" s="39"/>
      <c r="P347" s="39"/>
      <c r="Q347" s="4" t="str">
        <f t="shared" si="286"/>
        <v/>
      </c>
      <c r="R347" s="4" t="str">
        <f t="shared" si="287"/>
        <v/>
      </c>
      <c r="S347" s="4" t="str">
        <f t="shared" si="288"/>
        <v/>
      </c>
      <c r="T347" s="4" t="str">
        <f t="shared" si="289"/>
        <v/>
      </c>
      <c r="U347" s="4" t="str">
        <f t="shared" si="290"/>
        <v/>
      </c>
      <c r="V347" s="4" t="str">
        <f t="shared" si="291"/>
        <v/>
      </c>
      <c r="W347" t="str">
        <f t="shared" si="292"/>
        <v/>
      </c>
      <c r="X347" t="str">
        <f t="shared" si="293"/>
        <v/>
      </c>
      <c r="Y347" t="str">
        <f t="shared" si="294"/>
        <v/>
      </c>
      <c r="Z347" t="str">
        <f t="shared" si="295"/>
        <v/>
      </c>
      <c r="AA347" s="4" t="str">
        <f t="shared" si="296"/>
        <v/>
      </c>
      <c r="AB347" s="4" t="str">
        <f t="shared" si="297"/>
        <v/>
      </c>
      <c r="AC347" s="5" t="str">
        <f t="shared" si="298"/>
        <v/>
      </c>
      <c r="AD347" t="str">
        <f t="shared" si="299"/>
        <v/>
      </c>
      <c r="AE347" t="str">
        <f t="shared" si="300"/>
        <v/>
      </c>
      <c r="AF347" s="2" t="str">
        <f t="shared" si="301"/>
        <v/>
      </c>
      <c r="AG347" t="str">
        <f t="shared" si="302"/>
        <v/>
      </c>
      <c r="AH347" t="str">
        <f t="shared" si="303"/>
        <v/>
      </c>
      <c r="AI347" t="str">
        <f t="shared" si="268"/>
        <v/>
      </c>
      <c r="AJ347" s="28" t="str">
        <f t="shared" si="304"/>
        <v/>
      </c>
      <c r="AK347" t="str">
        <f t="shared" si="305"/>
        <v/>
      </c>
      <c r="AL347" t="str">
        <f t="shared" si="306"/>
        <v/>
      </c>
      <c r="AM347" t="str">
        <f t="shared" si="269"/>
        <v/>
      </c>
      <c r="AN347" t="str">
        <f t="shared" si="270"/>
        <v/>
      </c>
      <c r="AO347" t="str">
        <f t="shared" si="271"/>
        <v/>
      </c>
      <c r="AP347" t="str">
        <f>IF(AN347="","",IF(I347=0,IF(AO347=1,VLOOKUP(F347,Tables!A$1:C$18,2,FALSE),VLOOKUP(F347,Tables!A$1:C$18,3,FALSE)),IF(I347=1, IF(AO347=1,VLOOKUP(F347,Tables!H$1:J$95,2,FALSE),VLOOKUP(F347,Tables!H$1:J$95,3,FALSE)),IF(AO347=1,VLOOKUP(F347,Tables!Q$1:S$137,2,FALSE),VLOOKUP(F347,Tables!Q$1:S$137,3,FALSE)))))</f>
        <v/>
      </c>
      <c r="AQ347" t="str">
        <f t="shared" si="307"/>
        <v/>
      </c>
      <c r="AR347" t="str">
        <f t="shared" si="272"/>
        <v/>
      </c>
      <c r="AS347" t="str">
        <f t="shared" si="273"/>
        <v/>
      </c>
      <c r="AT347" t="str">
        <f t="shared" si="262"/>
        <v/>
      </c>
      <c r="AU347" t="str">
        <f t="shared" si="274"/>
        <v/>
      </c>
      <c r="AV347" t="str">
        <f t="shared" si="275"/>
        <v/>
      </c>
      <c r="AW347" t="str">
        <f t="shared" si="308"/>
        <v/>
      </c>
      <c r="AX347" t="str">
        <f t="shared" si="309"/>
        <v/>
      </c>
      <c r="AY347" t="str">
        <f t="shared" si="310"/>
        <v/>
      </c>
      <c r="BA347" t="str">
        <f t="shared" si="276"/>
        <v/>
      </c>
      <c r="BB347" t="str">
        <f t="shared" si="277"/>
        <v/>
      </c>
      <c r="BC347" t="str">
        <f t="shared" si="278"/>
        <v/>
      </c>
      <c r="BD347" t="str">
        <f t="shared" si="261"/>
        <v/>
      </c>
      <c r="BE347" t="str">
        <f t="shared" si="311"/>
        <v/>
      </c>
      <c r="BF347" t="str">
        <f t="shared" si="312"/>
        <v/>
      </c>
    </row>
    <row r="348" spans="1:58" ht="15.75" x14ac:dyDescent="0.3">
      <c r="A348" t="str">
        <f t="shared" si="279"/>
        <v/>
      </c>
      <c r="B348" t="str">
        <f t="shared" si="280"/>
        <v/>
      </c>
      <c r="C348" t="str">
        <f t="shared" si="281"/>
        <v/>
      </c>
      <c r="D348" t="str">
        <f t="shared" si="282"/>
        <v/>
      </c>
      <c r="E348" t="str">
        <f t="shared" si="283"/>
        <v/>
      </c>
      <c r="F348" t="str">
        <f t="shared" si="284"/>
        <v/>
      </c>
      <c r="G348" t="str">
        <f t="shared" si="285"/>
        <v/>
      </c>
      <c r="H348" t="str">
        <f t="shared" si="264"/>
        <v/>
      </c>
      <c r="I348" t="str">
        <f t="shared" si="265"/>
        <v/>
      </c>
      <c r="J348" t="str">
        <f t="shared" si="266"/>
        <v/>
      </c>
      <c r="K348" t="str">
        <f>IF(A348="","",IF(OR(I348=1,I348="S"),IF(VLOOKUP(J348,Tables!E$1:F$50,2,FALSE)=1,IF(MOD(BE348,2)=1,1,2),IF(MOD(BE348,2)=1,2,1)),IF(MOD(BE348,2)=1,1,2)))</f>
        <v/>
      </c>
      <c r="L348" t="str">
        <f t="shared" si="263"/>
        <v/>
      </c>
      <c r="M348" s="1" t="str">
        <f t="shared" si="267"/>
        <v/>
      </c>
      <c r="N348" s="39"/>
      <c r="O348" s="39"/>
      <c r="P348" s="39"/>
      <c r="Q348" s="4" t="str">
        <f t="shared" si="286"/>
        <v/>
      </c>
      <c r="R348" s="4" t="str">
        <f t="shared" si="287"/>
        <v/>
      </c>
      <c r="S348" s="4" t="str">
        <f t="shared" si="288"/>
        <v/>
      </c>
      <c r="T348" s="4" t="str">
        <f t="shared" si="289"/>
        <v/>
      </c>
      <c r="U348" s="4" t="str">
        <f t="shared" si="290"/>
        <v/>
      </c>
      <c r="V348" s="4" t="str">
        <f t="shared" si="291"/>
        <v/>
      </c>
      <c r="W348" t="str">
        <f t="shared" si="292"/>
        <v/>
      </c>
      <c r="X348" t="str">
        <f t="shared" si="293"/>
        <v/>
      </c>
      <c r="Y348" t="str">
        <f t="shared" si="294"/>
        <v/>
      </c>
      <c r="Z348" t="str">
        <f t="shared" si="295"/>
        <v/>
      </c>
      <c r="AA348" s="4" t="str">
        <f t="shared" si="296"/>
        <v/>
      </c>
      <c r="AB348" s="4" t="str">
        <f t="shared" si="297"/>
        <v/>
      </c>
      <c r="AC348" s="5" t="str">
        <f t="shared" si="298"/>
        <v/>
      </c>
      <c r="AD348" t="str">
        <f t="shared" si="299"/>
        <v/>
      </c>
      <c r="AE348" t="str">
        <f t="shared" si="300"/>
        <v/>
      </c>
      <c r="AF348" s="2" t="str">
        <f t="shared" si="301"/>
        <v/>
      </c>
      <c r="AG348" t="str">
        <f t="shared" si="302"/>
        <v/>
      </c>
      <c r="AH348" t="str">
        <f t="shared" si="303"/>
        <v/>
      </c>
      <c r="AI348" t="str">
        <f t="shared" si="268"/>
        <v/>
      </c>
      <c r="AJ348" s="28" t="str">
        <f t="shared" si="304"/>
        <v/>
      </c>
      <c r="AK348" t="str">
        <f t="shared" si="305"/>
        <v/>
      </c>
      <c r="AL348" t="str">
        <f t="shared" si="306"/>
        <v/>
      </c>
      <c r="AM348" t="str">
        <f t="shared" si="269"/>
        <v/>
      </c>
      <c r="AN348" t="str">
        <f t="shared" si="270"/>
        <v/>
      </c>
      <c r="AO348" t="str">
        <f t="shared" si="271"/>
        <v/>
      </c>
      <c r="AP348" t="str">
        <f>IF(AN348="","",IF(I348=0,IF(AO348=1,VLOOKUP(F348,Tables!A$1:C$18,2,FALSE),VLOOKUP(F348,Tables!A$1:C$18,3,FALSE)),IF(I348=1, IF(AO348=1,VLOOKUP(F348,Tables!H$1:J$95,2,FALSE),VLOOKUP(F348,Tables!H$1:J$95,3,FALSE)),IF(AO348=1,VLOOKUP(F348,Tables!Q$1:S$137,2,FALSE),VLOOKUP(F348,Tables!Q$1:S$137,3,FALSE)))))</f>
        <v/>
      </c>
      <c r="AQ348" t="str">
        <f t="shared" si="307"/>
        <v/>
      </c>
      <c r="AR348" t="str">
        <f t="shared" si="272"/>
        <v/>
      </c>
      <c r="AS348" t="str">
        <f t="shared" si="273"/>
        <v/>
      </c>
      <c r="AT348" t="str">
        <f t="shared" si="262"/>
        <v/>
      </c>
      <c r="AU348" t="str">
        <f t="shared" si="274"/>
        <v/>
      </c>
      <c r="AV348" t="str">
        <f t="shared" si="275"/>
        <v/>
      </c>
      <c r="AW348" t="str">
        <f t="shared" si="308"/>
        <v/>
      </c>
      <c r="AX348" t="str">
        <f t="shared" si="309"/>
        <v/>
      </c>
      <c r="AY348" t="str">
        <f t="shared" si="310"/>
        <v/>
      </c>
      <c r="BA348" t="str">
        <f t="shared" si="276"/>
        <v/>
      </c>
      <c r="BB348" t="str">
        <f t="shared" si="277"/>
        <v/>
      </c>
      <c r="BC348" t="str">
        <f t="shared" si="278"/>
        <v/>
      </c>
      <c r="BD348" t="str">
        <f t="shared" si="261"/>
        <v/>
      </c>
      <c r="BE348" t="str">
        <f t="shared" si="311"/>
        <v/>
      </c>
      <c r="BF348" t="str">
        <f t="shared" si="312"/>
        <v/>
      </c>
    </row>
    <row r="349" spans="1:58" ht="15.75" x14ac:dyDescent="0.3">
      <c r="A349" t="str">
        <f t="shared" si="279"/>
        <v/>
      </c>
      <c r="B349" t="str">
        <f t="shared" si="280"/>
        <v/>
      </c>
      <c r="C349" t="str">
        <f t="shared" si="281"/>
        <v/>
      </c>
      <c r="D349" t="str">
        <f t="shared" si="282"/>
        <v/>
      </c>
      <c r="E349" t="str">
        <f t="shared" si="283"/>
        <v/>
      </c>
      <c r="F349" t="str">
        <f t="shared" si="284"/>
        <v/>
      </c>
      <c r="G349" t="str">
        <f t="shared" si="285"/>
        <v/>
      </c>
      <c r="H349" t="str">
        <f t="shared" si="264"/>
        <v/>
      </c>
      <c r="I349" t="str">
        <f t="shared" si="265"/>
        <v/>
      </c>
      <c r="J349" t="str">
        <f t="shared" si="266"/>
        <v/>
      </c>
      <c r="K349" t="str">
        <f>IF(A349="","",IF(OR(I349=1,I349="S"),IF(VLOOKUP(J349,Tables!E$1:F$50,2,FALSE)=1,IF(MOD(BE349,2)=1,1,2),IF(MOD(BE349,2)=1,2,1)),IF(MOD(BE349,2)=1,1,2)))</f>
        <v/>
      </c>
      <c r="L349" t="str">
        <f t="shared" si="263"/>
        <v/>
      </c>
      <c r="M349" s="1" t="str">
        <f t="shared" si="267"/>
        <v/>
      </c>
      <c r="N349" s="39"/>
      <c r="O349" s="39"/>
      <c r="P349" s="39"/>
      <c r="Q349" s="4" t="str">
        <f t="shared" si="286"/>
        <v/>
      </c>
      <c r="R349" s="4" t="str">
        <f t="shared" si="287"/>
        <v/>
      </c>
      <c r="S349" s="4" t="str">
        <f t="shared" si="288"/>
        <v/>
      </c>
      <c r="T349" s="4" t="str">
        <f t="shared" si="289"/>
        <v/>
      </c>
      <c r="U349" s="4" t="str">
        <f t="shared" si="290"/>
        <v/>
      </c>
      <c r="V349" s="4" t="str">
        <f t="shared" si="291"/>
        <v/>
      </c>
      <c r="W349" t="str">
        <f t="shared" si="292"/>
        <v/>
      </c>
      <c r="X349" t="str">
        <f t="shared" si="293"/>
        <v/>
      </c>
      <c r="Y349" t="str">
        <f t="shared" si="294"/>
        <v/>
      </c>
      <c r="Z349" t="str">
        <f t="shared" si="295"/>
        <v/>
      </c>
      <c r="AA349" s="4" t="str">
        <f t="shared" si="296"/>
        <v/>
      </c>
      <c r="AB349" s="4" t="str">
        <f t="shared" si="297"/>
        <v/>
      </c>
      <c r="AC349" s="5" t="str">
        <f t="shared" si="298"/>
        <v/>
      </c>
      <c r="AD349" t="str">
        <f t="shared" si="299"/>
        <v/>
      </c>
      <c r="AE349" t="str">
        <f t="shared" si="300"/>
        <v/>
      </c>
      <c r="AF349" s="2" t="str">
        <f t="shared" si="301"/>
        <v/>
      </c>
      <c r="AG349" t="str">
        <f t="shared" si="302"/>
        <v/>
      </c>
      <c r="AH349" t="str">
        <f t="shared" si="303"/>
        <v/>
      </c>
      <c r="AI349" t="str">
        <f t="shared" si="268"/>
        <v/>
      </c>
      <c r="AJ349" s="28" t="str">
        <f t="shared" si="304"/>
        <v/>
      </c>
      <c r="AK349" t="str">
        <f t="shared" si="305"/>
        <v/>
      </c>
      <c r="AL349" t="str">
        <f t="shared" si="306"/>
        <v/>
      </c>
      <c r="AM349" t="str">
        <f t="shared" si="269"/>
        <v/>
      </c>
      <c r="AN349" t="str">
        <f t="shared" si="270"/>
        <v/>
      </c>
      <c r="AO349" t="str">
        <f t="shared" si="271"/>
        <v/>
      </c>
      <c r="AP349" t="str">
        <f>IF(AN349="","",IF(I349=0,IF(AO349=1,VLOOKUP(F349,Tables!A$1:C$18,2,FALSE),VLOOKUP(F349,Tables!A$1:C$18,3,FALSE)),IF(I349=1, IF(AO349=1,VLOOKUP(F349,Tables!H$1:J$95,2,FALSE),VLOOKUP(F349,Tables!H$1:J$95,3,FALSE)),IF(AO349=1,VLOOKUP(F349,Tables!Q$1:S$137,2,FALSE),VLOOKUP(F349,Tables!Q$1:S$137,3,FALSE)))))</f>
        <v/>
      </c>
      <c r="AQ349" t="str">
        <f t="shared" si="307"/>
        <v/>
      </c>
      <c r="AR349" t="str">
        <f t="shared" si="272"/>
        <v/>
      </c>
      <c r="AS349" t="str">
        <f t="shared" si="273"/>
        <v/>
      </c>
      <c r="AT349" t="str">
        <f t="shared" si="262"/>
        <v/>
      </c>
      <c r="AU349" t="str">
        <f t="shared" si="274"/>
        <v/>
      </c>
      <c r="AV349" t="str">
        <f t="shared" si="275"/>
        <v/>
      </c>
      <c r="AW349" t="str">
        <f t="shared" si="308"/>
        <v/>
      </c>
      <c r="AX349" t="str">
        <f t="shared" si="309"/>
        <v/>
      </c>
      <c r="AY349" t="str">
        <f t="shared" si="310"/>
        <v/>
      </c>
      <c r="BA349" t="str">
        <f t="shared" si="276"/>
        <v/>
      </c>
      <c r="BB349" t="str">
        <f t="shared" si="277"/>
        <v/>
      </c>
      <c r="BC349" t="str">
        <f t="shared" si="278"/>
        <v/>
      </c>
      <c r="BD349" t="str">
        <f t="shared" si="261"/>
        <v/>
      </c>
      <c r="BE349" t="str">
        <f t="shared" si="311"/>
        <v/>
      </c>
      <c r="BF349" t="str">
        <f t="shared" si="312"/>
        <v/>
      </c>
    </row>
    <row r="350" spans="1:58" ht="15.75" x14ac:dyDescent="0.3">
      <c r="A350" t="str">
        <f t="shared" si="279"/>
        <v/>
      </c>
      <c r="B350" t="str">
        <f t="shared" si="280"/>
        <v/>
      </c>
      <c r="C350" t="str">
        <f t="shared" si="281"/>
        <v/>
      </c>
      <c r="D350" t="str">
        <f t="shared" si="282"/>
        <v/>
      </c>
      <c r="E350" t="str">
        <f t="shared" si="283"/>
        <v/>
      </c>
      <c r="F350" t="str">
        <f t="shared" si="284"/>
        <v/>
      </c>
      <c r="G350" t="str">
        <f t="shared" si="285"/>
        <v/>
      </c>
      <c r="H350" t="str">
        <f t="shared" si="264"/>
        <v/>
      </c>
      <c r="I350" t="str">
        <f t="shared" si="265"/>
        <v/>
      </c>
      <c r="J350" t="str">
        <f t="shared" si="266"/>
        <v/>
      </c>
      <c r="K350" t="str">
        <f>IF(A350="","",IF(OR(I350=1,I350="S"),IF(VLOOKUP(J350,Tables!E$1:F$50,2,FALSE)=1,IF(MOD(BE350,2)=1,1,2),IF(MOD(BE350,2)=1,2,1)),IF(MOD(BE350,2)=1,1,2)))</f>
        <v/>
      </c>
      <c r="L350" t="str">
        <f t="shared" si="263"/>
        <v/>
      </c>
      <c r="M350" s="1" t="str">
        <f t="shared" si="267"/>
        <v/>
      </c>
      <c r="N350" s="39"/>
      <c r="O350" s="39"/>
      <c r="P350" s="39"/>
      <c r="Q350" s="4" t="str">
        <f t="shared" si="286"/>
        <v/>
      </c>
      <c r="R350" s="4" t="str">
        <f t="shared" si="287"/>
        <v/>
      </c>
      <c r="S350" s="4" t="str">
        <f t="shared" si="288"/>
        <v/>
      </c>
      <c r="T350" s="4" t="str">
        <f t="shared" si="289"/>
        <v/>
      </c>
      <c r="U350" s="4" t="str">
        <f t="shared" si="290"/>
        <v/>
      </c>
      <c r="V350" s="4" t="str">
        <f t="shared" si="291"/>
        <v/>
      </c>
      <c r="W350" t="str">
        <f t="shared" si="292"/>
        <v/>
      </c>
      <c r="X350" t="str">
        <f t="shared" si="293"/>
        <v/>
      </c>
      <c r="Y350" t="str">
        <f t="shared" si="294"/>
        <v/>
      </c>
      <c r="Z350" t="str">
        <f t="shared" si="295"/>
        <v/>
      </c>
      <c r="AA350" s="4" t="str">
        <f t="shared" si="296"/>
        <v/>
      </c>
      <c r="AB350" s="4" t="str">
        <f t="shared" si="297"/>
        <v/>
      </c>
      <c r="AC350" s="5" t="str">
        <f t="shared" si="298"/>
        <v/>
      </c>
      <c r="AD350" t="str">
        <f t="shared" si="299"/>
        <v/>
      </c>
      <c r="AE350" t="str">
        <f t="shared" si="300"/>
        <v/>
      </c>
      <c r="AF350" s="2" t="str">
        <f t="shared" si="301"/>
        <v/>
      </c>
      <c r="AG350" t="str">
        <f t="shared" si="302"/>
        <v/>
      </c>
      <c r="AH350" t="str">
        <f t="shared" si="303"/>
        <v/>
      </c>
      <c r="AI350" t="str">
        <f t="shared" si="268"/>
        <v/>
      </c>
      <c r="AJ350" s="28" t="str">
        <f t="shared" si="304"/>
        <v/>
      </c>
      <c r="AK350" t="str">
        <f t="shared" si="305"/>
        <v/>
      </c>
      <c r="AL350" t="str">
        <f t="shared" si="306"/>
        <v/>
      </c>
      <c r="AM350" t="str">
        <f t="shared" si="269"/>
        <v/>
      </c>
      <c r="AN350" t="str">
        <f t="shared" si="270"/>
        <v/>
      </c>
      <c r="AO350" t="str">
        <f t="shared" si="271"/>
        <v/>
      </c>
      <c r="AP350" t="str">
        <f>IF(AN350="","",IF(I350=0,IF(AO350=1,VLOOKUP(F350,Tables!A$1:C$18,2,FALSE),VLOOKUP(F350,Tables!A$1:C$18,3,FALSE)),IF(I350=1, IF(AO350=1,VLOOKUP(F350,Tables!H$1:J$95,2,FALSE),VLOOKUP(F350,Tables!H$1:J$95,3,FALSE)),IF(AO350=1,VLOOKUP(F350,Tables!Q$1:S$137,2,FALSE),VLOOKUP(F350,Tables!Q$1:S$137,3,FALSE)))))</f>
        <v/>
      </c>
      <c r="AQ350" t="str">
        <f t="shared" si="307"/>
        <v/>
      </c>
      <c r="AR350" t="str">
        <f t="shared" si="272"/>
        <v/>
      </c>
      <c r="AS350" t="str">
        <f t="shared" si="273"/>
        <v/>
      </c>
      <c r="AT350" t="str">
        <f t="shared" si="262"/>
        <v/>
      </c>
      <c r="AU350" t="str">
        <f t="shared" si="274"/>
        <v/>
      </c>
      <c r="AV350" t="str">
        <f t="shared" si="275"/>
        <v/>
      </c>
      <c r="AW350" t="str">
        <f t="shared" si="308"/>
        <v/>
      </c>
      <c r="AX350" t="str">
        <f t="shared" si="309"/>
        <v/>
      </c>
      <c r="AY350" t="str">
        <f t="shared" si="310"/>
        <v/>
      </c>
      <c r="BA350" t="str">
        <f t="shared" si="276"/>
        <v/>
      </c>
      <c r="BB350" t="str">
        <f t="shared" si="277"/>
        <v/>
      </c>
      <c r="BC350" t="str">
        <f t="shared" si="278"/>
        <v/>
      </c>
      <c r="BD350" t="str">
        <f t="shared" si="261"/>
        <v/>
      </c>
      <c r="BE350" t="str">
        <f t="shared" si="311"/>
        <v/>
      </c>
      <c r="BF350" t="str">
        <f t="shared" si="312"/>
        <v/>
      </c>
    </row>
    <row r="351" spans="1:58" ht="15.75" x14ac:dyDescent="0.3">
      <c r="A351" t="str">
        <f t="shared" si="279"/>
        <v/>
      </c>
      <c r="B351" t="str">
        <f t="shared" si="280"/>
        <v/>
      </c>
      <c r="C351" t="str">
        <f t="shared" si="281"/>
        <v/>
      </c>
      <c r="D351" t="str">
        <f t="shared" si="282"/>
        <v/>
      </c>
      <c r="E351" t="str">
        <f t="shared" si="283"/>
        <v/>
      </c>
      <c r="F351" t="str">
        <f t="shared" si="284"/>
        <v/>
      </c>
      <c r="G351" t="str">
        <f t="shared" si="285"/>
        <v/>
      </c>
      <c r="H351" t="str">
        <f t="shared" si="264"/>
        <v/>
      </c>
      <c r="I351" t="str">
        <f t="shared" si="265"/>
        <v/>
      </c>
      <c r="J351" t="str">
        <f t="shared" si="266"/>
        <v/>
      </c>
      <c r="K351" t="str">
        <f>IF(A351="","",IF(OR(I351=1,I351="S"),IF(VLOOKUP(J351,Tables!E$1:F$50,2,FALSE)=1,IF(MOD(BE351,2)=1,1,2),IF(MOD(BE351,2)=1,2,1)),IF(MOD(BE351,2)=1,1,2)))</f>
        <v/>
      </c>
      <c r="L351" t="str">
        <f t="shared" si="263"/>
        <v/>
      </c>
      <c r="M351" s="1" t="str">
        <f t="shared" si="267"/>
        <v/>
      </c>
      <c r="N351" s="39"/>
      <c r="O351" s="39"/>
      <c r="P351" s="39"/>
      <c r="Q351" s="4" t="str">
        <f t="shared" si="286"/>
        <v/>
      </c>
      <c r="R351" s="4" t="str">
        <f t="shared" si="287"/>
        <v/>
      </c>
      <c r="S351" s="4" t="str">
        <f t="shared" si="288"/>
        <v/>
      </c>
      <c r="T351" s="4" t="str">
        <f t="shared" si="289"/>
        <v/>
      </c>
      <c r="U351" s="4" t="str">
        <f t="shared" si="290"/>
        <v/>
      </c>
      <c r="V351" s="4" t="str">
        <f t="shared" si="291"/>
        <v/>
      </c>
      <c r="W351" t="str">
        <f t="shared" si="292"/>
        <v/>
      </c>
      <c r="X351" t="str">
        <f t="shared" si="293"/>
        <v/>
      </c>
      <c r="Y351" t="str">
        <f t="shared" si="294"/>
        <v/>
      </c>
      <c r="Z351" t="str">
        <f t="shared" si="295"/>
        <v/>
      </c>
      <c r="AA351" s="4" t="str">
        <f t="shared" si="296"/>
        <v/>
      </c>
      <c r="AB351" s="4" t="str">
        <f t="shared" si="297"/>
        <v/>
      </c>
      <c r="AC351" s="5" t="str">
        <f t="shared" si="298"/>
        <v/>
      </c>
      <c r="AD351" t="str">
        <f t="shared" si="299"/>
        <v/>
      </c>
      <c r="AE351" t="str">
        <f t="shared" si="300"/>
        <v/>
      </c>
      <c r="AF351" s="2" t="str">
        <f t="shared" si="301"/>
        <v/>
      </c>
      <c r="AG351" t="str">
        <f t="shared" si="302"/>
        <v/>
      </c>
      <c r="AH351" t="str">
        <f t="shared" si="303"/>
        <v/>
      </c>
      <c r="AI351" t="str">
        <f t="shared" si="268"/>
        <v/>
      </c>
      <c r="AJ351" s="28" t="str">
        <f t="shared" si="304"/>
        <v/>
      </c>
      <c r="AK351" t="str">
        <f t="shared" si="305"/>
        <v/>
      </c>
      <c r="AL351" t="str">
        <f t="shared" si="306"/>
        <v/>
      </c>
      <c r="AM351" t="str">
        <f t="shared" si="269"/>
        <v/>
      </c>
      <c r="AN351" t="str">
        <f t="shared" si="270"/>
        <v/>
      </c>
      <c r="AO351" t="str">
        <f t="shared" si="271"/>
        <v/>
      </c>
      <c r="AP351" t="str">
        <f>IF(AN351="","",IF(I351=0,IF(AO351=1,VLOOKUP(F351,Tables!A$1:C$18,2,FALSE),VLOOKUP(F351,Tables!A$1:C$18,3,FALSE)),IF(I351=1, IF(AO351=1,VLOOKUP(F351,Tables!H$1:J$95,2,FALSE),VLOOKUP(F351,Tables!H$1:J$95,3,FALSE)),IF(AO351=1,VLOOKUP(F351,Tables!Q$1:S$137,2,FALSE),VLOOKUP(F351,Tables!Q$1:S$137,3,FALSE)))))</f>
        <v/>
      </c>
      <c r="AQ351" t="str">
        <f t="shared" si="307"/>
        <v/>
      </c>
      <c r="AR351" t="str">
        <f t="shared" si="272"/>
        <v/>
      </c>
      <c r="AS351" t="str">
        <f t="shared" si="273"/>
        <v/>
      </c>
      <c r="AT351" t="str">
        <f t="shared" si="262"/>
        <v/>
      </c>
      <c r="AU351" t="str">
        <f t="shared" si="274"/>
        <v/>
      </c>
      <c r="AV351" t="str">
        <f t="shared" si="275"/>
        <v/>
      </c>
      <c r="AW351" t="str">
        <f t="shared" si="308"/>
        <v/>
      </c>
      <c r="AX351" t="str">
        <f t="shared" si="309"/>
        <v/>
      </c>
      <c r="AY351" t="str">
        <f t="shared" si="310"/>
        <v/>
      </c>
      <c r="BA351" t="str">
        <f t="shared" si="276"/>
        <v/>
      </c>
      <c r="BB351" t="str">
        <f t="shared" si="277"/>
        <v/>
      </c>
      <c r="BC351" t="str">
        <f t="shared" si="278"/>
        <v/>
      </c>
      <c r="BD351" t="str">
        <f t="shared" si="261"/>
        <v/>
      </c>
      <c r="BE351" t="str">
        <f t="shared" si="311"/>
        <v/>
      </c>
      <c r="BF351" t="str">
        <f t="shared" si="312"/>
        <v/>
      </c>
    </row>
    <row r="352" spans="1:58" ht="15.75" x14ac:dyDescent="0.3">
      <c r="A352" t="str">
        <f t="shared" si="279"/>
        <v/>
      </c>
      <c r="B352" t="str">
        <f t="shared" si="280"/>
        <v/>
      </c>
      <c r="C352" t="str">
        <f t="shared" si="281"/>
        <v/>
      </c>
      <c r="D352" t="str">
        <f t="shared" si="282"/>
        <v/>
      </c>
      <c r="E352" t="str">
        <f t="shared" si="283"/>
        <v/>
      </c>
      <c r="F352" t="str">
        <f t="shared" si="284"/>
        <v/>
      </c>
      <c r="G352" t="str">
        <f t="shared" si="285"/>
        <v/>
      </c>
      <c r="H352" t="str">
        <f t="shared" si="264"/>
        <v/>
      </c>
      <c r="I352" t="str">
        <f t="shared" si="265"/>
        <v/>
      </c>
      <c r="J352" t="str">
        <f t="shared" si="266"/>
        <v/>
      </c>
      <c r="K352" t="str">
        <f>IF(A352="","",IF(OR(I352=1,I352="S"),IF(VLOOKUP(J352,Tables!E$1:F$50,2,FALSE)=1,IF(MOD(BE352,2)=1,1,2),IF(MOD(BE352,2)=1,2,1)),IF(MOD(BE352,2)=1,1,2)))</f>
        <v/>
      </c>
      <c r="L352" t="str">
        <f t="shared" si="263"/>
        <v/>
      </c>
      <c r="M352" s="1" t="str">
        <f t="shared" si="267"/>
        <v/>
      </c>
      <c r="N352" s="39"/>
      <c r="O352" s="39"/>
      <c r="P352" s="39"/>
      <c r="Q352" s="4" t="str">
        <f t="shared" si="286"/>
        <v/>
      </c>
      <c r="R352" s="4" t="str">
        <f t="shared" si="287"/>
        <v/>
      </c>
      <c r="S352" s="4" t="str">
        <f t="shared" si="288"/>
        <v/>
      </c>
      <c r="T352" s="4" t="str">
        <f t="shared" si="289"/>
        <v/>
      </c>
      <c r="U352" s="4" t="str">
        <f t="shared" si="290"/>
        <v/>
      </c>
      <c r="V352" s="4" t="str">
        <f t="shared" si="291"/>
        <v/>
      </c>
      <c r="W352" t="str">
        <f t="shared" si="292"/>
        <v/>
      </c>
      <c r="X352" t="str">
        <f t="shared" si="293"/>
        <v/>
      </c>
      <c r="Y352" t="str">
        <f t="shared" si="294"/>
        <v/>
      </c>
      <c r="Z352" t="str">
        <f t="shared" si="295"/>
        <v/>
      </c>
      <c r="AA352" s="4" t="str">
        <f t="shared" si="296"/>
        <v/>
      </c>
      <c r="AB352" s="4" t="str">
        <f t="shared" si="297"/>
        <v/>
      </c>
      <c r="AC352" s="5" t="str">
        <f t="shared" si="298"/>
        <v/>
      </c>
      <c r="AD352" t="str">
        <f t="shared" si="299"/>
        <v/>
      </c>
      <c r="AE352" t="str">
        <f t="shared" si="300"/>
        <v/>
      </c>
      <c r="AF352" s="2" t="str">
        <f t="shared" si="301"/>
        <v/>
      </c>
      <c r="AG352" t="str">
        <f t="shared" si="302"/>
        <v/>
      </c>
      <c r="AH352" t="str">
        <f t="shared" si="303"/>
        <v/>
      </c>
      <c r="AI352" t="str">
        <f t="shared" si="268"/>
        <v/>
      </c>
      <c r="AJ352" s="28" t="str">
        <f t="shared" si="304"/>
        <v/>
      </c>
      <c r="AK352" t="str">
        <f t="shared" si="305"/>
        <v/>
      </c>
      <c r="AL352" t="str">
        <f t="shared" si="306"/>
        <v/>
      </c>
      <c r="AM352" t="str">
        <f t="shared" si="269"/>
        <v/>
      </c>
      <c r="AN352" t="str">
        <f t="shared" si="270"/>
        <v/>
      </c>
      <c r="AO352" t="str">
        <f t="shared" si="271"/>
        <v/>
      </c>
      <c r="AP352" t="str">
        <f>IF(AN352="","",IF(I352=0,IF(AO352=1,VLOOKUP(F352,Tables!A$1:C$18,2,FALSE),VLOOKUP(F352,Tables!A$1:C$18,3,FALSE)),IF(I352=1, IF(AO352=1,VLOOKUP(F352,Tables!H$1:J$95,2,FALSE),VLOOKUP(F352,Tables!H$1:J$95,3,FALSE)),IF(AO352=1,VLOOKUP(F352,Tables!Q$1:S$137,2,FALSE),VLOOKUP(F352,Tables!Q$1:S$137,3,FALSE)))))</f>
        <v/>
      </c>
      <c r="AQ352" t="str">
        <f t="shared" si="307"/>
        <v/>
      </c>
      <c r="AR352" t="str">
        <f t="shared" si="272"/>
        <v/>
      </c>
      <c r="AS352" t="str">
        <f t="shared" si="273"/>
        <v/>
      </c>
      <c r="AT352" t="str">
        <f t="shared" si="262"/>
        <v/>
      </c>
      <c r="AU352" t="str">
        <f t="shared" si="274"/>
        <v/>
      </c>
      <c r="AV352" t="str">
        <f t="shared" si="275"/>
        <v/>
      </c>
      <c r="AW352" t="str">
        <f t="shared" si="308"/>
        <v/>
      </c>
      <c r="AX352" t="str">
        <f t="shared" si="309"/>
        <v/>
      </c>
      <c r="AY352" t="str">
        <f t="shared" si="310"/>
        <v/>
      </c>
      <c r="BA352" t="str">
        <f t="shared" si="276"/>
        <v/>
      </c>
      <c r="BB352" t="str">
        <f t="shared" si="277"/>
        <v/>
      </c>
      <c r="BC352" t="str">
        <f t="shared" si="278"/>
        <v/>
      </c>
      <c r="BD352" t="str">
        <f t="shared" si="261"/>
        <v/>
      </c>
      <c r="BE352" t="str">
        <f t="shared" si="311"/>
        <v/>
      </c>
      <c r="BF352" t="str">
        <f t="shared" si="312"/>
        <v/>
      </c>
    </row>
    <row r="353" spans="1:58" ht="15.75" x14ac:dyDescent="0.3">
      <c r="A353" t="str">
        <f t="shared" si="279"/>
        <v/>
      </c>
      <c r="B353" t="str">
        <f t="shared" si="280"/>
        <v/>
      </c>
      <c r="C353" t="str">
        <f t="shared" si="281"/>
        <v/>
      </c>
      <c r="D353" t="str">
        <f t="shared" si="282"/>
        <v/>
      </c>
      <c r="E353" t="str">
        <f t="shared" si="283"/>
        <v/>
      </c>
      <c r="F353" t="str">
        <f t="shared" si="284"/>
        <v/>
      </c>
      <c r="G353" t="str">
        <f t="shared" si="285"/>
        <v/>
      </c>
      <c r="H353" t="str">
        <f t="shared" si="264"/>
        <v/>
      </c>
      <c r="I353" t="str">
        <f t="shared" si="265"/>
        <v/>
      </c>
      <c r="J353" t="str">
        <f t="shared" si="266"/>
        <v/>
      </c>
      <c r="K353" t="str">
        <f>IF(A353="","",IF(OR(I353=1,I353="S"),IF(VLOOKUP(J353,Tables!E$1:F$50,2,FALSE)=1,IF(MOD(BE353,2)=1,1,2),IF(MOD(BE353,2)=1,2,1)),IF(MOD(BE353,2)=1,1,2)))</f>
        <v/>
      </c>
      <c r="L353" t="str">
        <f t="shared" si="263"/>
        <v/>
      </c>
      <c r="M353" s="1" t="str">
        <f t="shared" si="267"/>
        <v/>
      </c>
      <c r="N353" s="39"/>
      <c r="O353" s="39"/>
      <c r="P353" s="39"/>
      <c r="Q353" s="4" t="str">
        <f t="shared" si="286"/>
        <v/>
      </c>
      <c r="R353" s="4" t="str">
        <f t="shared" si="287"/>
        <v/>
      </c>
      <c r="S353" s="4" t="str">
        <f t="shared" si="288"/>
        <v/>
      </c>
      <c r="T353" s="4" t="str">
        <f t="shared" si="289"/>
        <v/>
      </c>
      <c r="U353" s="4" t="str">
        <f t="shared" si="290"/>
        <v/>
      </c>
      <c r="V353" s="4" t="str">
        <f t="shared" si="291"/>
        <v/>
      </c>
      <c r="W353" t="str">
        <f t="shared" si="292"/>
        <v/>
      </c>
      <c r="X353" t="str">
        <f t="shared" si="293"/>
        <v/>
      </c>
      <c r="Y353" t="str">
        <f t="shared" si="294"/>
        <v/>
      </c>
      <c r="Z353" t="str">
        <f t="shared" si="295"/>
        <v/>
      </c>
      <c r="AA353" s="4" t="str">
        <f t="shared" si="296"/>
        <v/>
      </c>
      <c r="AB353" s="4" t="str">
        <f t="shared" si="297"/>
        <v/>
      </c>
      <c r="AC353" s="5" t="str">
        <f t="shared" si="298"/>
        <v/>
      </c>
      <c r="AD353" t="str">
        <f t="shared" si="299"/>
        <v/>
      </c>
      <c r="AE353" t="str">
        <f t="shared" si="300"/>
        <v/>
      </c>
      <c r="AF353" s="2" t="str">
        <f t="shared" si="301"/>
        <v/>
      </c>
      <c r="AG353" t="str">
        <f t="shared" si="302"/>
        <v/>
      </c>
      <c r="AH353" t="str">
        <f t="shared" si="303"/>
        <v/>
      </c>
      <c r="AI353" t="str">
        <f t="shared" si="268"/>
        <v/>
      </c>
      <c r="AJ353" s="28" t="str">
        <f t="shared" si="304"/>
        <v/>
      </c>
      <c r="AK353" t="str">
        <f t="shared" si="305"/>
        <v/>
      </c>
      <c r="AL353" t="str">
        <f t="shared" si="306"/>
        <v/>
      </c>
      <c r="AM353" t="str">
        <f t="shared" si="269"/>
        <v/>
      </c>
      <c r="AN353" t="str">
        <f t="shared" si="270"/>
        <v/>
      </c>
      <c r="AO353" t="str">
        <f t="shared" si="271"/>
        <v/>
      </c>
      <c r="AP353" t="str">
        <f>IF(AN353="","",IF(I353=0,IF(AO353=1,VLOOKUP(F353,Tables!A$1:C$18,2,FALSE),VLOOKUP(F353,Tables!A$1:C$18,3,FALSE)),IF(I353=1, IF(AO353=1,VLOOKUP(F353,Tables!H$1:J$95,2,FALSE),VLOOKUP(F353,Tables!H$1:J$95,3,FALSE)),IF(AO353=1,VLOOKUP(F353,Tables!Q$1:S$137,2,FALSE),VLOOKUP(F353,Tables!Q$1:S$137,3,FALSE)))))</f>
        <v/>
      </c>
      <c r="AQ353" t="str">
        <f t="shared" si="307"/>
        <v/>
      </c>
      <c r="AR353" t="str">
        <f t="shared" si="272"/>
        <v/>
      </c>
      <c r="AS353" t="str">
        <f t="shared" si="273"/>
        <v/>
      </c>
      <c r="AT353" t="str">
        <f t="shared" si="262"/>
        <v/>
      </c>
      <c r="AU353" t="str">
        <f t="shared" si="274"/>
        <v/>
      </c>
      <c r="AV353" t="str">
        <f t="shared" si="275"/>
        <v/>
      </c>
      <c r="AW353" t="str">
        <f t="shared" si="308"/>
        <v/>
      </c>
      <c r="AX353" t="str">
        <f t="shared" si="309"/>
        <v/>
      </c>
      <c r="AY353" t="str">
        <f t="shared" si="310"/>
        <v/>
      </c>
      <c r="BA353" t="str">
        <f t="shared" si="276"/>
        <v/>
      </c>
      <c r="BB353" t="str">
        <f t="shared" si="277"/>
        <v/>
      </c>
      <c r="BC353" t="str">
        <f t="shared" si="278"/>
        <v/>
      </c>
      <c r="BD353" t="str">
        <f t="shared" si="261"/>
        <v/>
      </c>
      <c r="BE353" t="str">
        <f t="shared" si="311"/>
        <v/>
      </c>
      <c r="BF353" t="str">
        <f t="shared" si="312"/>
        <v/>
      </c>
    </row>
    <row r="354" spans="1:58" ht="15.75" x14ac:dyDescent="0.3">
      <c r="A354" t="str">
        <f t="shared" si="279"/>
        <v/>
      </c>
      <c r="B354" t="str">
        <f t="shared" si="280"/>
        <v/>
      </c>
      <c r="C354" t="str">
        <f t="shared" si="281"/>
        <v/>
      </c>
      <c r="D354" t="str">
        <f t="shared" si="282"/>
        <v/>
      </c>
      <c r="E354" t="str">
        <f t="shared" si="283"/>
        <v/>
      </c>
      <c r="F354" t="str">
        <f t="shared" si="284"/>
        <v/>
      </c>
      <c r="G354" t="str">
        <f t="shared" si="285"/>
        <v/>
      </c>
      <c r="H354" t="str">
        <f t="shared" si="264"/>
        <v/>
      </c>
      <c r="I354" t="str">
        <f t="shared" si="265"/>
        <v/>
      </c>
      <c r="J354" t="str">
        <f t="shared" si="266"/>
        <v/>
      </c>
      <c r="K354" t="str">
        <f>IF(A354="","",IF(OR(I354=1,I354="S"),IF(VLOOKUP(J354,Tables!E$1:F$50,2,FALSE)=1,IF(MOD(BE354,2)=1,1,2),IF(MOD(BE354,2)=1,2,1)),IF(MOD(BE354,2)=1,1,2)))</f>
        <v/>
      </c>
      <c r="L354" t="str">
        <f t="shared" si="263"/>
        <v/>
      </c>
      <c r="M354" s="1" t="str">
        <f t="shared" si="267"/>
        <v/>
      </c>
      <c r="N354" s="39"/>
      <c r="O354" s="39"/>
      <c r="P354" s="39"/>
      <c r="Q354" s="4" t="str">
        <f t="shared" si="286"/>
        <v/>
      </c>
      <c r="R354" s="4" t="str">
        <f t="shared" si="287"/>
        <v/>
      </c>
      <c r="S354" s="4" t="str">
        <f t="shared" si="288"/>
        <v/>
      </c>
      <c r="T354" s="4" t="str">
        <f t="shared" si="289"/>
        <v/>
      </c>
      <c r="U354" s="4" t="str">
        <f t="shared" si="290"/>
        <v/>
      </c>
      <c r="V354" s="4" t="str">
        <f t="shared" si="291"/>
        <v/>
      </c>
      <c r="W354" t="str">
        <f t="shared" si="292"/>
        <v/>
      </c>
      <c r="X354" t="str">
        <f t="shared" si="293"/>
        <v/>
      </c>
      <c r="Y354" t="str">
        <f t="shared" si="294"/>
        <v/>
      </c>
      <c r="Z354" t="str">
        <f t="shared" si="295"/>
        <v/>
      </c>
      <c r="AA354" s="4" t="str">
        <f t="shared" si="296"/>
        <v/>
      </c>
      <c r="AB354" s="4" t="str">
        <f t="shared" si="297"/>
        <v/>
      </c>
      <c r="AC354" s="5" t="str">
        <f t="shared" si="298"/>
        <v/>
      </c>
      <c r="AD354" t="str">
        <f t="shared" si="299"/>
        <v/>
      </c>
      <c r="AE354" t="str">
        <f t="shared" si="300"/>
        <v/>
      </c>
      <c r="AF354" s="2" t="str">
        <f t="shared" si="301"/>
        <v/>
      </c>
      <c r="AG354" t="str">
        <f t="shared" si="302"/>
        <v/>
      </c>
      <c r="AH354" t="str">
        <f t="shared" si="303"/>
        <v/>
      </c>
      <c r="AI354" t="str">
        <f t="shared" si="268"/>
        <v/>
      </c>
      <c r="AJ354" s="28" t="str">
        <f t="shared" si="304"/>
        <v/>
      </c>
      <c r="AK354" t="str">
        <f t="shared" si="305"/>
        <v/>
      </c>
      <c r="AL354" t="str">
        <f t="shared" si="306"/>
        <v/>
      </c>
      <c r="AM354" t="str">
        <f t="shared" si="269"/>
        <v/>
      </c>
      <c r="AN354" t="str">
        <f t="shared" si="270"/>
        <v/>
      </c>
      <c r="AO354" t="str">
        <f t="shared" si="271"/>
        <v/>
      </c>
      <c r="AP354" t="str">
        <f>IF(AN354="","",IF(I354=0,IF(AO354=1,VLOOKUP(F354,Tables!A$1:C$18,2,FALSE),VLOOKUP(F354,Tables!A$1:C$18,3,FALSE)),IF(I354=1, IF(AO354=1,VLOOKUP(F354,Tables!H$1:J$95,2,FALSE),VLOOKUP(F354,Tables!H$1:J$95,3,FALSE)),IF(AO354=1,VLOOKUP(F354,Tables!Q$1:S$137,2,FALSE),VLOOKUP(F354,Tables!Q$1:S$137,3,FALSE)))))</f>
        <v/>
      </c>
      <c r="AQ354" t="str">
        <f t="shared" si="307"/>
        <v/>
      </c>
      <c r="AR354" t="str">
        <f t="shared" si="272"/>
        <v/>
      </c>
      <c r="AS354" t="str">
        <f t="shared" si="273"/>
        <v/>
      </c>
      <c r="AT354" t="str">
        <f t="shared" si="262"/>
        <v/>
      </c>
      <c r="AU354" t="str">
        <f t="shared" si="274"/>
        <v/>
      </c>
      <c r="AV354" t="str">
        <f t="shared" si="275"/>
        <v/>
      </c>
      <c r="AW354" t="str">
        <f t="shared" si="308"/>
        <v/>
      </c>
      <c r="AX354" t="str">
        <f t="shared" si="309"/>
        <v/>
      </c>
      <c r="AY354" t="str">
        <f t="shared" si="310"/>
        <v/>
      </c>
      <c r="BA354" t="str">
        <f t="shared" si="276"/>
        <v/>
      </c>
      <c r="BB354" t="str">
        <f t="shared" si="277"/>
        <v/>
      </c>
      <c r="BC354" t="str">
        <f t="shared" si="278"/>
        <v/>
      </c>
      <c r="BD354" t="str">
        <f t="shared" si="261"/>
        <v/>
      </c>
      <c r="BE354" t="str">
        <f t="shared" si="311"/>
        <v/>
      </c>
      <c r="BF354" t="str">
        <f t="shared" si="312"/>
        <v/>
      </c>
    </row>
    <row r="355" spans="1:58" ht="15.75" x14ac:dyDescent="0.3">
      <c r="A355" t="str">
        <f t="shared" si="279"/>
        <v/>
      </c>
      <c r="B355" t="str">
        <f t="shared" si="280"/>
        <v/>
      </c>
      <c r="C355" t="str">
        <f t="shared" si="281"/>
        <v/>
      </c>
      <c r="D355" t="str">
        <f t="shared" si="282"/>
        <v/>
      </c>
      <c r="E355" t="str">
        <f t="shared" si="283"/>
        <v/>
      </c>
      <c r="F355" t="str">
        <f t="shared" si="284"/>
        <v/>
      </c>
      <c r="G355" t="str">
        <f t="shared" si="285"/>
        <v/>
      </c>
      <c r="H355" t="str">
        <f t="shared" si="264"/>
        <v/>
      </c>
      <c r="I355" t="str">
        <f t="shared" si="265"/>
        <v/>
      </c>
      <c r="J355" t="str">
        <f t="shared" si="266"/>
        <v/>
      </c>
      <c r="K355" t="str">
        <f>IF(A355="","",IF(OR(I355=1,I355="S"),IF(VLOOKUP(J355,Tables!E$1:F$50,2,FALSE)=1,IF(MOD(BE355,2)=1,1,2),IF(MOD(BE355,2)=1,2,1)),IF(MOD(BE355,2)=1,1,2)))</f>
        <v/>
      </c>
      <c r="L355" t="str">
        <f t="shared" si="263"/>
        <v/>
      </c>
      <c r="M355" s="1" t="str">
        <f t="shared" si="267"/>
        <v/>
      </c>
      <c r="N355" s="39"/>
      <c r="O355" s="39"/>
      <c r="P355" s="39"/>
      <c r="Q355" s="4" t="str">
        <f t="shared" si="286"/>
        <v/>
      </c>
      <c r="R355" s="4" t="str">
        <f t="shared" si="287"/>
        <v/>
      </c>
      <c r="S355" s="4" t="str">
        <f t="shared" si="288"/>
        <v/>
      </c>
      <c r="T355" s="4" t="str">
        <f t="shared" si="289"/>
        <v/>
      </c>
      <c r="U355" s="4" t="str">
        <f t="shared" si="290"/>
        <v/>
      </c>
      <c r="V355" s="4" t="str">
        <f t="shared" si="291"/>
        <v/>
      </c>
      <c r="W355" t="str">
        <f t="shared" si="292"/>
        <v/>
      </c>
      <c r="X355" t="str">
        <f t="shared" si="293"/>
        <v/>
      </c>
      <c r="Y355" t="str">
        <f t="shared" si="294"/>
        <v/>
      </c>
      <c r="Z355" t="str">
        <f t="shared" si="295"/>
        <v/>
      </c>
      <c r="AA355" s="4" t="str">
        <f t="shared" si="296"/>
        <v/>
      </c>
      <c r="AB355" s="4" t="str">
        <f t="shared" si="297"/>
        <v/>
      </c>
      <c r="AC355" s="5" t="str">
        <f t="shared" si="298"/>
        <v/>
      </c>
      <c r="AD355" t="str">
        <f t="shared" si="299"/>
        <v/>
      </c>
      <c r="AE355" t="str">
        <f t="shared" si="300"/>
        <v/>
      </c>
      <c r="AF355" s="2" t="str">
        <f t="shared" si="301"/>
        <v/>
      </c>
      <c r="AG355" t="str">
        <f t="shared" si="302"/>
        <v/>
      </c>
      <c r="AH355" t="str">
        <f t="shared" si="303"/>
        <v/>
      </c>
      <c r="AI355" t="str">
        <f t="shared" si="268"/>
        <v/>
      </c>
      <c r="AJ355" s="28" t="str">
        <f t="shared" si="304"/>
        <v/>
      </c>
      <c r="AK355" t="str">
        <f t="shared" si="305"/>
        <v/>
      </c>
      <c r="AL355" t="str">
        <f t="shared" si="306"/>
        <v/>
      </c>
      <c r="AM355" t="str">
        <f t="shared" si="269"/>
        <v/>
      </c>
      <c r="AN355" t="str">
        <f t="shared" si="270"/>
        <v/>
      </c>
      <c r="AO355" t="str">
        <f t="shared" si="271"/>
        <v/>
      </c>
      <c r="AP355" t="str">
        <f>IF(AN355="","",IF(I355=0,IF(AO355=1,VLOOKUP(F355,Tables!A$1:C$18,2,FALSE),VLOOKUP(F355,Tables!A$1:C$18,3,FALSE)),IF(I355=1, IF(AO355=1,VLOOKUP(F355,Tables!H$1:J$95,2,FALSE),VLOOKUP(F355,Tables!H$1:J$95,3,FALSE)),IF(AO355=1,VLOOKUP(F355,Tables!Q$1:S$137,2,FALSE),VLOOKUP(F355,Tables!Q$1:S$137,3,FALSE)))))</f>
        <v/>
      </c>
      <c r="AQ355" t="str">
        <f t="shared" si="307"/>
        <v/>
      </c>
      <c r="AR355" t="str">
        <f t="shared" si="272"/>
        <v/>
      </c>
      <c r="AS355" t="str">
        <f t="shared" si="273"/>
        <v/>
      </c>
      <c r="AT355" t="str">
        <f t="shared" si="262"/>
        <v/>
      </c>
      <c r="AU355" t="str">
        <f t="shared" si="274"/>
        <v/>
      </c>
      <c r="AV355" t="str">
        <f t="shared" si="275"/>
        <v/>
      </c>
      <c r="AW355" t="str">
        <f t="shared" si="308"/>
        <v/>
      </c>
      <c r="AX355" t="str">
        <f t="shared" si="309"/>
        <v/>
      </c>
      <c r="AY355" t="str">
        <f t="shared" si="310"/>
        <v/>
      </c>
      <c r="BA355" t="str">
        <f t="shared" si="276"/>
        <v/>
      </c>
      <c r="BB355" t="str">
        <f t="shared" si="277"/>
        <v/>
      </c>
      <c r="BC355" t="str">
        <f t="shared" si="278"/>
        <v/>
      </c>
      <c r="BD355" t="str">
        <f t="shared" si="261"/>
        <v/>
      </c>
      <c r="BE355" t="str">
        <f t="shared" si="311"/>
        <v/>
      </c>
      <c r="BF355" t="str">
        <f t="shared" si="312"/>
        <v/>
      </c>
    </row>
    <row r="356" spans="1:58" ht="15.75" x14ac:dyDescent="0.3">
      <c r="A356" t="str">
        <f t="shared" si="279"/>
        <v/>
      </c>
      <c r="B356" t="str">
        <f t="shared" si="280"/>
        <v/>
      </c>
      <c r="C356" t="str">
        <f t="shared" si="281"/>
        <v/>
      </c>
      <c r="D356" t="str">
        <f t="shared" si="282"/>
        <v/>
      </c>
      <c r="E356" t="str">
        <f t="shared" si="283"/>
        <v/>
      </c>
      <c r="F356" t="str">
        <f t="shared" si="284"/>
        <v/>
      </c>
      <c r="G356" t="str">
        <f t="shared" si="285"/>
        <v/>
      </c>
      <c r="H356" t="str">
        <f t="shared" si="264"/>
        <v/>
      </c>
      <c r="I356" t="str">
        <f t="shared" si="265"/>
        <v/>
      </c>
      <c r="J356" t="str">
        <f t="shared" si="266"/>
        <v/>
      </c>
      <c r="K356" t="str">
        <f>IF(A356="","",IF(OR(I356=1,I356="S"),IF(VLOOKUP(J356,Tables!E$1:F$50,2,FALSE)=1,IF(MOD(BE356,2)=1,1,2),IF(MOD(BE356,2)=1,2,1)),IF(MOD(BE356,2)=1,1,2)))</f>
        <v/>
      </c>
      <c r="L356" t="str">
        <f t="shared" si="263"/>
        <v/>
      </c>
      <c r="M356" s="1" t="str">
        <f t="shared" si="267"/>
        <v/>
      </c>
      <c r="N356" s="39"/>
      <c r="O356" s="39"/>
      <c r="P356" s="39"/>
      <c r="Q356" s="4" t="str">
        <f t="shared" si="286"/>
        <v/>
      </c>
      <c r="R356" s="4" t="str">
        <f t="shared" si="287"/>
        <v/>
      </c>
      <c r="S356" s="4" t="str">
        <f t="shared" si="288"/>
        <v/>
      </c>
      <c r="T356" s="4" t="str">
        <f t="shared" si="289"/>
        <v/>
      </c>
      <c r="U356" s="4" t="str">
        <f t="shared" si="290"/>
        <v/>
      </c>
      <c r="V356" s="4" t="str">
        <f t="shared" si="291"/>
        <v/>
      </c>
      <c r="W356" t="str">
        <f t="shared" si="292"/>
        <v/>
      </c>
      <c r="X356" t="str">
        <f t="shared" si="293"/>
        <v/>
      </c>
      <c r="Y356" t="str">
        <f t="shared" si="294"/>
        <v/>
      </c>
      <c r="Z356" t="str">
        <f t="shared" si="295"/>
        <v/>
      </c>
      <c r="AA356" s="4" t="str">
        <f t="shared" si="296"/>
        <v/>
      </c>
      <c r="AB356" s="4" t="str">
        <f t="shared" si="297"/>
        <v/>
      </c>
      <c r="AC356" s="5" t="str">
        <f t="shared" si="298"/>
        <v/>
      </c>
      <c r="AD356" t="str">
        <f t="shared" si="299"/>
        <v/>
      </c>
      <c r="AE356" t="str">
        <f t="shared" si="300"/>
        <v/>
      </c>
      <c r="AF356" s="2" t="str">
        <f t="shared" si="301"/>
        <v/>
      </c>
      <c r="AG356" t="str">
        <f t="shared" si="302"/>
        <v/>
      </c>
      <c r="AH356" t="str">
        <f t="shared" si="303"/>
        <v/>
      </c>
      <c r="AI356" t="str">
        <f t="shared" si="268"/>
        <v/>
      </c>
      <c r="AJ356" s="28" t="str">
        <f t="shared" si="304"/>
        <v/>
      </c>
      <c r="AK356" t="str">
        <f t="shared" si="305"/>
        <v/>
      </c>
      <c r="AL356" t="str">
        <f t="shared" si="306"/>
        <v/>
      </c>
      <c r="AM356" t="str">
        <f t="shared" si="269"/>
        <v/>
      </c>
      <c r="AN356" t="str">
        <f t="shared" si="270"/>
        <v/>
      </c>
      <c r="AO356" t="str">
        <f t="shared" si="271"/>
        <v/>
      </c>
      <c r="AP356" t="str">
        <f>IF(AN356="","",IF(I356=0,IF(AO356=1,VLOOKUP(F356,Tables!A$1:C$18,2,FALSE),VLOOKUP(F356,Tables!A$1:C$18,3,FALSE)),IF(I356=1, IF(AO356=1,VLOOKUP(F356,Tables!H$1:J$95,2,FALSE),VLOOKUP(F356,Tables!H$1:J$95,3,FALSE)),IF(AO356=1,VLOOKUP(F356,Tables!Q$1:S$137,2,FALSE),VLOOKUP(F356,Tables!Q$1:S$137,3,FALSE)))))</f>
        <v/>
      </c>
      <c r="AQ356" t="str">
        <f t="shared" si="307"/>
        <v/>
      </c>
      <c r="AR356" t="str">
        <f t="shared" si="272"/>
        <v/>
      </c>
      <c r="AS356" t="str">
        <f t="shared" si="273"/>
        <v/>
      </c>
      <c r="AT356" t="str">
        <f t="shared" si="262"/>
        <v/>
      </c>
      <c r="AU356" t="str">
        <f t="shared" si="274"/>
        <v/>
      </c>
      <c r="AV356" t="str">
        <f t="shared" si="275"/>
        <v/>
      </c>
      <c r="AW356" t="str">
        <f t="shared" si="308"/>
        <v/>
      </c>
      <c r="AX356" t="str">
        <f t="shared" si="309"/>
        <v/>
      </c>
      <c r="AY356" t="str">
        <f t="shared" si="310"/>
        <v/>
      </c>
      <c r="BA356" t="str">
        <f t="shared" si="276"/>
        <v/>
      </c>
      <c r="BB356" t="str">
        <f t="shared" si="277"/>
        <v/>
      </c>
      <c r="BC356" t="str">
        <f t="shared" si="278"/>
        <v/>
      </c>
      <c r="BD356" t="str">
        <f t="shared" si="261"/>
        <v/>
      </c>
      <c r="BE356" t="str">
        <f t="shared" si="311"/>
        <v/>
      </c>
      <c r="BF356" t="str">
        <f t="shared" si="312"/>
        <v/>
      </c>
    </row>
    <row r="357" spans="1:58" ht="15.75" x14ac:dyDescent="0.3">
      <c r="A357" t="str">
        <f t="shared" si="279"/>
        <v/>
      </c>
      <c r="B357" t="str">
        <f t="shared" si="280"/>
        <v/>
      </c>
      <c r="C357" t="str">
        <f t="shared" si="281"/>
        <v/>
      </c>
      <c r="D357" t="str">
        <f t="shared" si="282"/>
        <v/>
      </c>
      <c r="E357" t="str">
        <f t="shared" si="283"/>
        <v/>
      </c>
      <c r="F357" t="str">
        <f t="shared" si="284"/>
        <v/>
      </c>
      <c r="G357" t="str">
        <f t="shared" si="285"/>
        <v/>
      </c>
      <c r="H357" t="str">
        <f t="shared" si="264"/>
        <v/>
      </c>
      <c r="I357" t="str">
        <f t="shared" si="265"/>
        <v/>
      </c>
      <c r="J357" t="str">
        <f t="shared" si="266"/>
        <v/>
      </c>
      <c r="K357" t="str">
        <f>IF(A357="","",IF(OR(I357=1,I357="S"),IF(VLOOKUP(J357,Tables!E$1:F$50,2,FALSE)=1,IF(MOD(BE357,2)=1,1,2),IF(MOD(BE357,2)=1,2,1)),IF(MOD(BE357,2)=1,1,2)))</f>
        <v/>
      </c>
      <c r="L357" t="str">
        <f t="shared" si="263"/>
        <v/>
      </c>
      <c r="M357" s="1" t="str">
        <f t="shared" si="267"/>
        <v/>
      </c>
      <c r="N357" s="39"/>
      <c r="O357" s="39"/>
      <c r="P357" s="39"/>
      <c r="Q357" s="4" t="str">
        <f t="shared" si="286"/>
        <v/>
      </c>
      <c r="R357" s="4" t="str">
        <f t="shared" si="287"/>
        <v/>
      </c>
      <c r="S357" s="4" t="str">
        <f t="shared" si="288"/>
        <v/>
      </c>
      <c r="T357" s="4" t="str">
        <f t="shared" si="289"/>
        <v/>
      </c>
      <c r="U357" s="4" t="str">
        <f t="shared" si="290"/>
        <v/>
      </c>
      <c r="V357" s="4" t="str">
        <f t="shared" si="291"/>
        <v/>
      </c>
      <c r="W357" t="str">
        <f t="shared" si="292"/>
        <v/>
      </c>
      <c r="X357" t="str">
        <f t="shared" si="293"/>
        <v/>
      </c>
      <c r="Y357" t="str">
        <f t="shared" si="294"/>
        <v/>
      </c>
      <c r="Z357" t="str">
        <f t="shared" si="295"/>
        <v/>
      </c>
      <c r="AA357" s="4" t="str">
        <f t="shared" si="296"/>
        <v/>
      </c>
      <c r="AB357" s="4" t="str">
        <f t="shared" si="297"/>
        <v/>
      </c>
      <c r="AC357" s="5" t="str">
        <f t="shared" si="298"/>
        <v/>
      </c>
      <c r="AD357" t="str">
        <f t="shared" si="299"/>
        <v/>
      </c>
      <c r="AE357" t="str">
        <f t="shared" si="300"/>
        <v/>
      </c>
      <c r="AF357" s="2" t="str">
        <f t="shared" si="301"/>
        <v/>
      </c>
      <c r="AG357" t="str">
        <f t="shared" si="302"/>
        <v/>
      </c>
      <c r="AH357" t="str">
        <f t="shared" si="303"/>
        <v/>
      </c>
      <c r="AI357" t="str">
        <f t="shared" si="268"/>
        <v/>
      </c>
      <c r="AJ357" s="28" t="str">
        <f t="shared" si="304"/>
        <v/>
      </c>
      <c r="AK357" t="str">
        <f t="shared" si="305"/>
        <v/>
      </c>
      <c r="AL357" t="str">
        <f t="shared" si="306"/>
        <v/>
      </c>
      <c r="AM357" t="str">
        <f t="shared" si="269"/>
        <v/>
      </c>
      <c r="AN357" t="str">
        <f t="shared" si="270"/>
        <v/>
      </c>
      <c r="AO357" t="str">
        <f t="shared" si="271"/>
        <v/>
      </c>
      <c r="AP357" t="str">
        <f>IF(AN357="","",IF(I357=0,IF(AO357=1,VLOOKUP(F357,Tables!A$1:C$18,2,FALSE),VLOOKUP(F357,Tables!A$1:C$18,3,FALSE)),IF(I357=1, IF(AO357=1,VLOOKUP(F357,Tables!H$1:J$95,2,FALSE),VLOOKUP(F357,Tables!H$1:J$95,3,FALSE)),IF(AO357=1,VLOOKUP(F357,Tables!Q$1:S$137,2,FALSE),VLOOKUP(F357,Tables!Q$1:S$137,3,FALSE)))))</f>
        <v/>
      </c>
      <c r="AQ357" t="str">
        <f t="shared" si="307"/>
        <v/>
      </c>
      <c r="AR357" t="str">
        <f t="shared" si="272"/>
        <v/>
      </c>
      <c r="AS357" t="str">
        <f t="shared" si="273"/>
        <v/>
      </c>
      <c r="AT357" t="str">
        <f t="shared" si="262"/>
        <v/>
      </c>
      <c r="AU357" t="str">
        <f t="shared" si="274"/>
        <v/>
      </c>
      <c r="AV357" t="str">
        <f t="shared" si="275"/>
        <v/>
      </c>
      <c r="AW357" t="str">
        <f t="shared" si="308"/>
        <v/>
      </c>
      <c r="AX357" t="str">
        <f t="shared" si="309"/>
        <v/>
      </c>
      <c r="AY357" t="str">
        <f t="shared" si="310"/>
        <v/>
      </c>
      <c r="BA357" t="str">
        <f t="shared" si="276"/>
        <v/>
      </c>
      <c r="BB357" t="str">
        <f t="shared" si="277"/>
        <v/>
      </c>
      <c r="BC357" t="str">
        <f t="shared" si="278"/>
        <v/>
      </c>
      <c r="BD357" t="str">
        <f t="shared" si="261"/>
        <v/>
      </c>
      <c r="BE357" t="str">
        <f t="shared" si="311"/>
        <v/>
      </c>
      <c r="BF357" t="str">
        <f t="shared" si="312"/>
        <v/>
      </c>
    </row>
    <row r="358" spans="1:58" ht="15.75" x14ac:dyDescent="0.3">
      <c r="A358" t="str">
        <f t="shared" si="279"/>
        <v/>
      </c>
      <c r="B358" t="str">
        <f t="shared" si="280"/>
        <v/>
      </c>
      <c r="C358" t="str">
        <f t="shared" si="281"/>
        <v/>
      </c>
      <c r="D358" t="str">
        <f t="shared" si="282"/>
        <v/>
      </c>
      <c r="E358" t="str">
        <f t="shared" si="283"/>
        <v/>
      </c>
      <c r="F358" t="str">
        <f t="shared" si="284"/>
        <v/>
      </c>
      <c r="G358" t="str">
        <f t="shared" si="285"/>
        <v/>
      </c>
      <c r="H358" t="str">
        <f t="shared" si="264"/>
        <v/>
      </c>
      <c r="I358" t="str">
        <f t="shared" si="265"/>
        <v/>
      </c>
      <c r="J358" t="str">
        <f t="shared" si="266"/>
        <v/>
      </c>
      <c r="K358" t="str">
        <f>IF(A358="","",IF(OR(I358=1,I358="S"),IF(VLOOKUP(J358,Tables!E$1:F$50,2,FALSE)=1,IF(MOD(BE358,2)=1,1,2),IF(MOD(BE358,2)=1,2,1)),IF(MOD(BE358,2)=1,1,2)))</f>
        <v/>
      </c>
      <c r="L358" t="str">
        <f t="shared" si="263"/>
        <v/>
      </c>
      <c r="M358" s="1" t="str">
        <f t="shared" si="267"/>
        <v/>
      </c>
      <c r="N358" s="39"/>
      <c r="O358" s="39"/>
      <c r="P358" s="39"/>
      <c r="Q358" s="4" t="str">
        <f t="shared" si="286"/>
        <v/>
      </c>
      <c r="R358" s="4" t="str">
        <f t="shared" si="287"/>
        <v/>
      </c>
      <c r="S358" s="4" t="str">
        <f t="shared" si="288"/>
        <v/>
      </c>
      <c r="T358" s="4" t="str">
        <f t="shared" si="289"/>
        <v/>
      </c>
      <c r="U358" s="4" t="str">
        <f t="shared" si="290"/>
        <v/>
      </c>
      <c r="V358" s="4" t="str">
        <f t="shared" si="291"/>
        <v/>
      </c>
      <c r="W358" t="str">
        <f t="shared" si="292"/>
        <v/>
      </c>
      <c r="X358" t="str">
        <f t="shared" si="293"/>
        <v/>
      </c>
      <c r="Y358" t="str">
        <f t="shared" si="294"/>
        <v/>
      </c>
      <c r="Z358" t="str">
        <f t="shared" si="295"/>
        <v/>
      </c>
      <c r="AA358" s="4" t="str">
        <f t="shared" si="296"/>
        <v/>
      </c>
      <c r="AB358" s="4" t="str">
        <f t="shared" si="297"/>
        <v/>
      </c>
      <c r="AC358" s="5" t="str">
        <f t="shared" si="298"/>
        <v/>
      </c>
      <c r="AD358" t="str">
        <f t="shared" si="299"/>
        <v/>
      </c>
      <c r="AE358" t="str">
        <f t="shared" si="300"/>
        <v/>
      </c>
      <c r="AF358" s="2" t="str">
        <f t="shared" si="301"/>
        <v/>
      </c>
      <c r="AG358" t="str">
        <f t="shared" si="302"/>
        <v/>
      </c>
      <c r="AH358" t="str">
        <f t="shared" si="303"/>
        <v/>
      </c>
      <c r="AI358" t="str">
        <f t="shared" si="268"/>
        <v/>
      </c>
      <c r="AJ358" s="28" t="str">
        <f t="shared" si="304"/>
        <v/>
      </c>
      <c r="AK358" t="str">
        <f t="shared" si="305"/>
        <v/>
      </c>
      <c r="AL358" t="str">
        <f t="shared" si="306"/>
        <v/>
      </c>
      <c r="AM358" t="str">
        <f t="shared" si="269"/>
        <v/>
      </c>
      <c r="AN358" t="str">
        <f t="shared" si="270"/>
        <v/>
      </c>
      <c r="AO358" t="str">
        <f t="shared" si="271"/>
        <v/>
      </c>
      <c r="AP358" t="str">
        <f>IF(AN358="","",IF(I358=0,IF(AO358=1,VLOOKUP(F358,Tables!A$1:C$18,2,FALSE),VLOOKUP(F358,Tables!A$1:C$18,3,FALSE)),IF(I358=1, IF(AO358=1,VLOOKUP(F358,Tables!H$1:J$95,2,FALSE),VLOOKUP(F358,Tables!H$1:J$95,3,FALSE)),IF(AO358=1,VLOOKUP(F358,Tables!Q$1:S$137,2,FALSE),VLOOKUP(F358,Tables!Q$1:S$137,3,FALSE)))))</f>
        <v/>
      </c>
      <c r="AQ358" t="str">
        <f t="shared" si="307"/>
        <v/>
      </c>
      <c r="AR358" t="str">
        <f t="shared" si="272"/>
        <v/>
      </c>
      <c r="AS358" t="str">
        <f t="shared" si="273"/>
        <v/>
      </c>
      <c r="AT358" t="str">
        <f t="shared" si="262"/>
        <v/>
      </c>
      <c r="AU358" t="str">
        <f t="shared" si="274"/>
        <v/>
      </c>
      <c r="AV358" t="str">
        <f t="shared" si="275"/>
        <v/>
      </c>
      <c r="AW358" t="str">
        <f t="shared" si="308"/>
        <v/>
      </c>
      <c r="AX358" t="str">
        <f t="shared" si="309"/>
        <v/>
      </c>
      <c r="AY358" t="str">
        <f t="shared" si="310"/>
        <v/>
      </c>
      <c r="BA358" t="str">
        <f t="shared" si="276"/>
        <v/>
      </c>
      <c r="BB358" t="str">
        <f t="shared" si="277"/>
        <v/>
      </c>
      <c r="BC358" t="str">
        <f t="shared" si="278"/>
        <v/>
      </c>
      <c r="BD358" t="str">
        <f t="shared" si="261"/>
        <v/>
      </c>
      <c r="BE358" t="str">
        <f t="shared" si="311"/>
        <v/>
      </c>
      <c r="BF358" t="str">
        <f t="shared" si="312"/>
        <v/>
      </c>
    </row>
    <row r="359" spans="1:58" ht="15.75" x14ac:dyDescent="0.3">
      <c r="A359" t="str">
        <f t="shared" si="279"/>
        <v/>
      </c>
      <c r="B359" t="str">
        <f t="shared" si="280"/>
        <v/>
      </c>
      <c r="C359" t="str">
        <f t="shared" si="281"/>
        <v/>
      </c>
      <c r="D359" t="str">
        <f t="shared" si="282"/>
        <v/>
      </c>
      <c r="E359" t="str">
        <f t="shared" si="283"/>
        <v/>
      </c>
      <c r="F359" t="str">
        <f t="shared" si="284"/>
        <v/>
      </c>
      <c r="G359" t="str">
        <f t="shared" si="285"/>
        <v/>
      </c>
      <c r="H359" t="str">
        <f t="shared" si="264"/>
        <v/>
      </c>
      <c r="I359" t="str">
        <f t="shared" si="265"/>
        <v/>
      </c>
      <c r="J359" t="str">
        <f t="shared" si="266"/>
        <v/>
      </c>
      <c r="K359" t="str">
        <f>IF(A359="","",IF(OR(I359=1,I359="S"),IF(VLOOKUP(J359,Tables!E$1:F$50,2,FALSE)=1,IF(MOD(BE359,2)=1,1,2),IF(MOD(BE359,2)=1,2,1)),IF(MOD(BE359,2)=1,1,2)))</f>
        <v/>
      </c>
      <c r="L359" t="str">
        <f t="shared" si="263"/>
        <v/>
      </c>
      <c r="M359" s="1" t="str">
        <f t="shared" si="267"/>
        <v/>
      </c>
      <c r="N359" s="39"/>
      <c r="O359" s="39"/>
      <c r="P359" s="39"/>
      <c r="Q359" s="4" t="str">
        <f t="shared" si="286"/>
        <v/>
      </c>
      <c r="R359" s="4" t="str">
        <f t="shared" si="287"/>
        <v/>
      </c>
      <c r="S359" s="4" t="str">
        <f t="shared" si="288"/>
        <v/>
      </c>
      <c r="T359" s="4" t="str">
        <f t="shared" si="289"/>
        <v/>
      </c>
      <c r="U359" s="4" t="str">
        <f t="shared" si="290"/>
        <v/>
      </c>
      <c r="V359" s="4" t="str">
        <f t="shared" si="291"/>
        <v/>
      </c>
      <c r="W359" t="str">
        <f t="shared" si="292"/>
        <v/>
      </c>
      <c r="X359" t="str">
        <f t="shared" si="293"/>
        <v/>
      </c>
      <c r="Y359" t="str">
        <f t="shared" si="294"/>
        <v/>
      </c>
      <c r="Z359" t="str">
        <f t="shared" si="295"/>
        <v/>
      </c>
      <c r="AA359" s="4" t="str">
        <f t="shared" si="296"/>
        <v/>
      </c>
      <c r="AB359" s="4" t="str">
        <f t="shared" si="297"/>
        <v/>
      </c>
      <c r="AC359" s="5" t="str">
        <f t="shared" si="298"/>
        <v/>
      </c>
      <c r="AD359" t="str">
        <f t="shared" si="299"/>
        <v/>
      </c>
      <c r="AE359" t="str">
        <f t="shared" si="300"/>
        <v/>
      </c>
      <c r="AF359" s="2" t="str">
        <f t="shared" si="301"/>
        <v/>
      </c>
      <c r="AG359" t="str">
        <f t="shared" si="302"/>
        <v/>
      </c>
      <c r="AH359" t="str">
        <f t="shared" si="303"/>
        <v/>
      </c>
      <c r="AI359" t="str">
        <f t="shared" si="268"/>
        <v/>
      </c>
      <c r="AJ359" s="28" t="str">
        <f t="shared" si="304"/>
        <v/>
      </c>
      <c r="AK359" t="str">
        <f t="shared" si="305"/>
        <v/>
      </c>
      <c r="AL359" t="str">
        <f t="shared" si="306"/>
        <v/>
      </c>
      <c r="AM359" t="str">
        <f t="shared" si="269"/>
        <v/>
      </c>
      <c r="AN359" t="str">
        <f t="shared" si="270"/>
        <v/>
      </c>
      <c r="AO359" t="str">
        <f t="shared" si="271"/>
        <v/>
      </c>
      <c r="AP359" t="str">
        <f>IF(AN359="","",IF(I359=0,IF(AO359=1,VLOOKUP(F359,Tables!A$1:C$18,2,FALSE),VLOOKUP(F359,Tables!A$1:C$18,3,FALSE)),IF(I359=1, IF(AO359=1,VLOOKUP(F359,Tables!H$1:J$95,2,FALSE),VLOOKUP(F359,Tables!H$1:J$95,3,FALSE)),IF(AO359=1,VLOOKUP(F359,Tables!Q$1:S$137,2,FALSE),VLOOKUP(F359,Tables!Q$1:S$137,3,FALSE)))))</f>
        <v/>
      </c>
      <c r="AQ359" t="str">
        <f t="shared" si="307"/>
        <v/>
      </c>
      <c r="AR359" t="str">
        <f t="shared" si="272"/>
        <v/>
      </c>
      <c r="AS359" t="str">
        <f t="shared" si="273"/>
        <v/>
      </c>
      <c r="AT359" t="str">
        <f t="shared" si="262"/>
        <v/>
      </c>
      <c r="AU359" t="str">
        <f t="shared" si="274"/>
        <v/>
      </c>
      <c r="AV359" t="str">
        <f t="shared" si="275"/>
        <v/>
      </c>
      <c r="AW359" t="str">
        <f t="shared" si="308"/>
        <v/>
      </c>
      <c r="AX359" t="str">
        <f t="shared" si="309"/>
        <v/>
      </c>
      <c r="AY359" t="str">
        <f t="shared" si="310"/>
        <v/>
      </c>
      <c r="BA359" t="str">
        <f t="shared" si="276"/>
        <v/>
      </c>
      <c r="BB359" t="str">
        <f t="shared" si="277"/>
        <v/>
      </c>
      <c r="BC359" t="str">
        <f t="shared" si="278"/>
        <v/>
      </c>
      <c r="BD359" t="str">
        <f t="shared" si="261"/>
        <v/>
      </c>
      <c r="BE359" t="str">
        <f t="shared" si="311"/>
        <v/>
      </c>
      <c r="BF359" t="str">
        <f t="shared" si="312"/>
        <v/>
      </c>
    </row>
    <row r="360" spans="1:58" ht="15.75" x14ac:dyDescent="0.3">
      <c r="A360" t="str">
        <f t="shared" si="279"/>
        <v/>
      </c>
      <c r="B360" t="str">
        <f t="shared" si="280"/>
        <v/>
      </c>
      <c r="C360" t="str">
        <f t="shared" si="281"/>
        <v/>
      </c>
      <c r="D360" t="str">
        <f t="shared" si="282"/>
        <v/>
      </c>
      <c r="E360" t="str">
        <f t="shared" si="283"/>
        <v/>
      </c>
      <c r="F360" t="str">
        <f t="shared" si="284"/>
        <v/>
      </c>
      <c r="G360" t="str">
        <f t="shared" si="285"/>
        <v/>
      </c>
      <c r="H360" t="str">
        <f t="shared" si="264"/>
        <v/>
      </c>
      <c r="I360" t="str">
        <f t="shared" si="265"/>
        <v/>
      </c>
      <c r="J360" t="str">
        <f t="shared" si="266"/>
        <v/>
      </c>
      <c r="K360" t="str">
        <f>IF(A360="","",IF(OR(I360=1,I360="S"),IF(VLOOKUP(J360,Tables!E$1:F$50,2,FALSE)=1,IF(MOD(BE360,2)=1,1,2),IF(MOD(BE360,2)=1,2,1)),IF(MOD(BE360,2)=1,1,2)))</f>
        <v/>
      </c>
      <c r="L360" t="str">
        <f t="shared" si="263"/>
        <v/>
      </c>
      <c r="M360" s="1" t="str">
        <f t="shared" si="267"/>
        <v/>
      </c>
      <c r="N360" s="39"/>
      <c r="O360" s="39"/>
      <c r="P360" s="39"/>
      <c r="Q360" s="4" t="str">
        <f t="shared" si="286"/>
        <v/>
      </c>
      <c r="R360" s="4" t="str">
        <f t="shared" si="287"/>
        <v/>
      </c>
      <c r="S360" s="4" t="str">
        <f t="shared" si="288"/>
        <v/>
      </c>
      <c r="T360" s="4" t="str">
        <f t="shared" si="289"/>
        <v/>
      </c>
      <c r="U360" s="4" t="str">
        <f t="shared" si="290"/>
        <v/>
      </c>
      <c r="V360" s="4" t="str">
        <f t="shared" si="291"/>
        <v/>
      </c>
      <c r="W360" t="str">
        <f t="shared" si="292"/>
        <v/>
      </c>
      <c r="X360" t="str">
        <f t="shared" si="293"/>
        <v/>
      </c>
      <c r="Y360" t="str">
        <f t="shared" si="294"/>
        <v/>
      </c>
      <c r="Z360" t="str">
        <f t="shared" si="295"/>
        <v/>
      </c>
      <c r="AA360" s="4" t="str">
        <f t="shared" si="296"/>
        <v/>
      </c>
      <c r="AB360" s="4" t="str">
        <f t="shared" si="297"/>
        <v/>
      </c>
      <c r="AC360" s="5" t="str">
        <f t="shared" si="298"/>
        <v/>
      </c>
      <c r="AD360" t="str">
        <f t="shared" si="299"/>
        <v/>
      </c>
      <c r="AE360" t="str">
        <f t="shared" si="300"/>
        <v/>
      </c>
      <c r="AF360" s="2" t="str">
        <f t="shared" si="301"/>
        <v/>
      </c>
      <c r="AG360" t="str">
        <f t="shared" si="302"/>
        <v/>
      </c>
      <c r="AH360" t="str">
        <f t="shared" si="303"/>
        <v/>
      </c>
      <c r="AI360" t="str">
        <f t="shared" si="268"/>
        <v/>
      </c>
      <c r="AJ360" s="28" t="str">
        <f t="shared" si="304"/>
        <v/>
      </c>
      <c r="AK360" t="str">
        <f t="shared" si="305"/>
        <v/>
      </c>
      <c r="AL360" t="str">
        <f t="shared" si="306"/>
        <v/>
      </c>
      <c r="AM360" t="str">
        <f t="shared" si="269"/>
        <v/>
      </c>
      <c r="AN360" t="str">
        <f t="shared" si="270"/>
        <v/>
      </c>
      <c r="AO360" t="str">
        <f t="shared" si="271"/>
        <v/>
      </c>
      <c r="AP360" t="str">
        <f>IF(AN360="","",IF(I360=0,IF(AO360=1,VLOOKUP(F360,Tables!A$1:C$18,2,FALSE),VLOOKUP(F360,Tables!A$1:C$18,3,FALSE)),IF(I360=1, IF(AO360=1,VLOOKUP(F360,Tables!H$1:J$95,2,FALSE),VLOOKUP(F360,Tables!H$1:J$95,3,FALSE)),IF(AO360=1,VLOOKUP(F360,Tables!Q$1:S$137,2,FALSE),VLOOKUP(F360,Tables!Q$1:S$137,3,FALSE)))))</f>
        <v/>
      </c>
      <c r="AQ360" t="str">
        <f t="shared" si="307"/>
        <v/>
      </c>
      <c r="AR360" t="str">
        <f t="shared" si="272"/>
        <v/>
      </c>
      <c r="AS360" t="str">
        <f t="shared" si="273"/>
        <v/>
      </c>
      <c r="AT360" t="str">
        <f t="shared" si="262"/>
        <v/>
      </c>
      <c r="AU360" t="str">
        <f t="shared" si="274"/>
        <v/>
      </c>
      <c r="AV360" t="str">
        <f t="shared" si="275"/>
        <v/>
      </c>
      <c r="AW360" t="str">
        <f t="shared" si="308"/>
        <v/>
      </c>
      <c r="AX360" t="str">
        <f t="shared" si="309"/>
        <v/>
      </c>
      <c r="AY360" t="str">
        <f t="shared" si="310"/>
        <v/>
      </c>
      <c r="BA360" t="str">
        <f t="shared" si="276"/>
        <v/>
      </c>
      <c r="BB360" t="str">
        <f t="shared" si="277"/>
        <v/>
      </c>
      <c r="BC360" t="str">
        <f t="shared" si="278"/>
        <v/>
      </c>
      <c r="BD360" t="str">
        <f t="shared" si="261"/>
        <v/>
      </c>
      <c r="BE360" t="str">
        <f t="shared" si="311"/>
        <v/>
      </c>
      <c r="BF360" t="str">
        <f t="shared" si="312"/>
        <v/>
      </c>
    </row>
    <row r="361" spans="1:58" ht="15.75" x14ac:dyDescent="0.3">
      <c r="A361" t="str">
        <f t="shared" si="279"/>
        <v/>
      </c>
      <c r="B361" t="str">
        <f t="shared" si="280"/>
        <v/>
      </c>
      <c r="C361" t="str">
        <f t="shared" si="281"/>
        <v/>
      </c>
      <c r="D361" t="str">
        <f t="shared" si="282"/>
        <v/>
      </c>
      <c r="E361" t="str">
        <f t="shared" si="283"/>
        <v/>
      </c>
      <c r="F361" t="str">
        <f t="shared" si="284"/>
        <v/>
      </c>
      <c r="G361" t="str">
        <f t="shared" si="285"/>
        <v/>
      </c>
      <c r="H361" t="str">
        <f t="shared" si="264"/>
        <v/>
      </c>
      <c r="I361" t="str">
        <f t="shared" si="265"/>
        <v/>
      </c>
      <c r="J361" t="str">
        <f t="shared" si="266"/>
        <v/>
      </c>
      <c r="K361" t="str">
        <f>IF(A361="","",IF(OR(I361=1,I361="S"),IF(VLOOKUP(J361,Tables!E$1:F$50,2,FALSE)=1,IF(MOD(BE361,2)=1,1,2),IF(MOD(BE361,2)=1,2,1)),IF(MOD(BE361,2)=1,1,2)))</f>
        <v/>
      </c>
      <c r="L361" t="str">
        <f t="shared" si="263"/>
        <v/>
      </c>
      <c r="M361" s="1" t="str">
        <f t="shared" si="267"/>
        <v/>
      </c>
      <c r="N361" s="39"/>
      <c r="O361" s="39"/>
      <c r="P361" s="39"/>
      <c r="Q361" s="4" t="str">
        <f t="shared" si="286"/>
        <v/>
      </c>
      <c r="R361" s="4" t="str">
        <f t="shared" si="287"/>
        <v/>
      </c>
      <c r="S361" s="4" t="str">
        <f t="shared" si="288"/>
        <v/>
      </c>
      <c r="T361" s="4" t="str">
        <f t="shared" si="289"/>
        <v/>
      </c>
      <c r="U361" s="4" t="str">
        <f t="shared" si="290"/>
        <v/>
      </c>
      <c r="V361" s="4" t="str">
        <f t="shared" si="291"/>
        <v/>
      </c>
      <c r="W361" t="str">
        <f t="shared" si="292"/>
        <v/>
      </c>
      <c r="X361" t="str">
        <f t="shared" si="293"/>
        <v/>
      </c>
      <c r="Y361" t="str">
        <f t="shared" si="294"/>
        <v/>
      </c>
      <c r="Z361" t="str">
        <f t="shared" si="295"/>
        <v/>
      </c>
      <c r="AA361" s="4" t="str">
        <f t="shared" si="296"/>
        <v/>
      </c>
      <c r="AB361" s="4" t="str">
        <f t="shared" si="297"/>
        <v/>
      </c>
      <c r="AC361" s="5" t="str">
        <f t="shared" si="298"/>
        <v/>
      </c>
      <c r="AD361" t="str">
        <f t="shared" si="299"/>
        <v/>
      </c>
      <c r="AE361" t="str">
        <f t="shared" si="300"/>
        <v/>
      </c>
      <c r="AF361" s="2" t="str">
        <f t="shared" si="301"/>
        <v/>
      </c>
      <c r="AG361" t="str">
        <f t="shared" si="302"/>
        <v/>
      </c>
      <c r="AH361" t="str">
        <f t="shared" si="303"/>
        <v/>
      </c>
      <c r="AI361" t="str">
        <f t="shared" si="268"/>
        <v/>
      </c>
      <c r="AJ361" s="28" t="str">
        <f t="shared" si="304"/>
        <v/>
      </c>
      <c r="AK361" t="str">
        <f t="shared" si="305"/>
        <v/>
      </c>
      <c r="AL361" t="str">
        <f t="shared" si="306"/>
        <v/>
      </c>
      <c r="AM361" t="str">
        <f t="shared" si="269"/>
        <v/>
      </c>
      <c r="AN361" t="str">
        <f t="shared" si="270"/>
        <v/>
      </c>
      <c r="AO361" t="str">
        <f t="shared" si="271"/>
        <v/>
      </c>
      <c r="AP361" t="str">
        <f>IF(AN361="","",IF(I361=0,IF(AO361=1,VLOOKUP(F361,Tables!A$1:C$18,2,FALSE),VLOOKUP(F361,Tables!A$1:C$18,3,FALSE)),IF(I361=1, IF(AO361=1,VLOOKUP(F361,Tables!H$1:J$95,2,FALSE),VLOOKUP(F361,Tables!H$1:J$95,3,FALSE)),IF(AO361=1,VLOOKUP(F361,Tables!Q$1:S$137,2,FALSE),VLOOKUP(F361,Tables!Q$1:S$137,3,FALSE)))))</f>
        <v/>
      </c>
      <c r="AQ361" t="str">
        <f t="shared" si="307"/>
        <v/>
      </c>
      <c r="AR361" t="str">
        <f t="shared" si="272"/>
        <v/>
      </c>
      <c r="AS361" t="str">
        <f t="shared" si="273"/>
        <v/>
      </c>
      <c r="AT361" t="str">
        <f t="shared" si="262"/>
        <v/>
      </c>
      <c r="AU361" t="str">
        <f t="shared" si="274"/>
        <v/>
      </c>
      <c r="AV361" t="str">
        <f t="shared" si="275"/>
        <v/>
      </c>
      <c r="AW361" t="str">
        <f t="shared" si="308"/>
        <v/>
      </c>
      <c r="AX361" t="str">
        <f t="shared" si="309"/>
        <v/>
      </c>
      <c r="AY361" t="str">
        <f t="shared" si="310"/>
        <v/>
      </c>
      <c r="BA361" t="str">
        <f t="shared" si="276"/>
        <v/>
      </c>
      <c r="BB361" t="str">
        <f t="shared" si="277"/>
        <v/>
      </c>
      <c r="BC361" t="str">
        <f t="shared" si="278"/>
        <v/>
      </c>
      <c r="BD361" t="str">
        <f t="shared" si="261"/>
        <v/>
      </c>
      <c r="BE361" t="str">
        <f t="shared" si="311"/>
        <v/>
      </c>
      <c r="BF361" t="str">
        <f t="shared" si="312"/>
        <v/>
      </c>
    </row>
    <row r="362" spans="1:58" ht="15.75" x14ac:dyDescent="0.3">
      <c r="A362" t="str">
        <f t="shared" si="279"/>
        <v/>
      </c>
      <c r="B362" t="str">
        <f t="shared" si="280"/>
        <v/>
      </c>
      <c r="C362" t="str">
        <f t="shared" si="281"/>
        <v/>
      </c>
      <c r="D362" t="str">
        <f t="shared" si="282"/>
        <v/>
      </c>
      <c r="E362" t="str">
        <f t="shared" si="283"/>
        <v/>
      </c>
      <c r="F362" t="str">
        <f t="shared" si="284"/>
        <v/>
      </c>
      <c r="G362" t="str">
        <f t="shared" si="285"/>
        <v/>
      </c>
      <c r="H362" t="str">
        <f t="shared" si="264"/>
        <v/>
      </c>
      <c r="I362" t="str">
        <f t="shared" si="265"/>
        <v/>
      </c>
      <c r="J362" t="str">
        <f t="shared" si="266"/>
        <v/>
      </c>
      <c r="K362" t="str">
        <f>IF(A362="","",IF(OR(I362=1,I362="S"),IF(VLOOKUP(J362,Tables!E$1:F$50,2,FALSE)=1,IF(MOD(BE362,2)=1,1,2),IF(MOD(BE362,2)=1,2,1)),IF(MOD(BE362,2)=1,1,2)))</f>
        <v/>
      </c>
      <c r="L362" t="str">
        <f t="shared" si="263"/>
        <v/>
      </c>
      <c r="M362" s="1" t="str">
        <f t="shared" si="267"/>
        <v/>
      </c>
      <c r="N362" s="39"/>
      <c r="O362" s="39"/>
      <c r="P362" s="39"/>
      <c r="Q362" s="4" t="str">
        <f t="shared" si="286"/>
        <v/>
      </c>
      <c r="R362" s="4" t="str">
        <f t="shared" si="287"/>
        <v/>
      </c>
      <c r="S362" s="4" t="str">
        <f t="shared" si="288"/>
        <v/>
      </c>
      <c r="T362" s="4" t="str">
        <f t="shared" si="289"/>
        <v/>
      </c>
      <c r="U362" s="4" t="str">
        <f t="shared" si="290"/>
        <v/>
      </c>
      <c r="V362" s="4" t="str">
        <f t="shared" si="291"/>
        <v/>
      </c>
      <c r="W362" t="str">
        <f t="shared" si="292"/>
        <v/>
      </c>
      <c r="X362" t="str">
        <f t="shared" si="293"/>
        <v/>
      </c>
      <c r="Y362" t="str">
        <f t="shared" si="294"/>
        <v/>
      </c>
      <c r="Z362" t="str">
        <f t="shared" si="295"/>
        <v/>
      </c>
      <c r="AA362" s="4" t="str">
        <f t="shared" si="296"/>
        <v/>
      </c>
      <c r="AB362" s="4" t="str">
        <f t="shared" si="297"/>
        <v/>
      </c>
      <c r="AC362" s="5" t="str">
        <f t="shared" si="298"/>
        <v/>
      </c>
      <c r="AD362" t="str">
        <f t="shared" si="299"/>
        <v/>
      </c>
      <c r="AE362" t="str">
        <f t="shared" si="300"/>
        <v/>
      </c>
      <c r="AF362" s="2" t="str">
        <f t="shared" si="301"/>
        <v/>
      </c>
      <c r="AG362" t="str">
        <f t="shared" si="302"/>
        <v/>
      </c>
      <c r="AH362" t="str">
        <f t="shared" si="303"/>
        <v/>
      </c>
      <c r="AI362" t="str">
        <f t="shared" si="268"/>
        <v/>
      </c>
      <c r="AJ362" s="28" t="str">
        <f t="shared" si="304"/>
        <v/>
      </c>
      <c r="AK362" t="str">
        <f t="shared" si="305"/>
        <v/>
      </c>
      <c r="AL362" t="str">
        <f t="shared" si="306"/>
        <v/>
      </c>
      <c r="AM362" t="str">
        <f t="shared" si="269"/>
        <v/>
      </c>
      <c r="AN362" t="str">
        <f t="shared" si="270"/>
        <v/>
      </c>
      <c r="AO362" t="str">
        <f t="shared" si="271"/>
        <v/>
      </c>
      <c r="AP362" t="str">
        <f>IF(AN362="","",IF(I362=0,IF(AO362=1,VLOOKUP(F362,Tables!A$1:C$18,2,FALSE),VLOOKUP(F362,Tables!A$1:C$18,3,FALSE)),IF(I362=1, IF(AO362=1,VLOOKUP(F362,Tables!H$1:J$95,2,FALSE),VLOOKUP(F362,Tables!H$1:J$95,3,FALSE)),IF(AO362=1,VLOOKUP(F362,Tables!Q$1:S$137,2,FALSE),VLOOKUP(F362,Tables!Q$1:S$137,3,FALSE)))))</f>
        <v/>
      </c>
      <c r="AQ362" t="str">
        <f t="shared" si="307"/>
        <v/>
      </c>
      <c r="AR362" t="str">
        <f t="shared" si="272"/>
        <v/>
      </c>
      <c r="AS362" t="str">
        <f t="shared" si="273"/>
        <v/>
      </c>
      <c r="AT362" t="str">
        <f t="shared" si="262"/>
        <v/>
      </c>
      <c r="AU362" t="str">
        <f t="shared" si="274"/>
        <v/>
      </c>
      <c r="AV362" t="str">
        <f t="shared" si="275"/>
        <v/>
      </c>
      <c r="AW362" t="str">
        <f t="shared" si="308"/>
        <v/>
      </c>
      <c r="AX362" t="str">
        <f t="shared" si="309"/>
        <v/>
      </c>
      <c r="AY362" t="str">
        <f t="shared" si="310"/>
        <v/>
      </c>
      <c r="BA362" t="str">
        <f t="shared" si="276"/>
        <v/>
      </c>
      <c r="BB362" t="str">
        <f t="shared" si="277"/>
        <v/>
      </c>
      <c r="BC362" t="str">
        <f t="shared" si="278"/>
        <v/>
      </c>
      <c r="BD362" t="str">
        <f t="shared" si="261"/>
        <v/>
      </c>
      <c r="BE362" t="str">
        <f t="shared" si="311"/>
        <v/>
      </c>
      <c r="BF362" t="str">
        <f t="shared" si="312"/>
        <v/>
      </c>
    </row>
    <row r="363" spans="1:58" ht="15.75" x14ac:dyDescent="0.3">
      <c r="A363" t="str">
        <f t="shared" si="279"/>
        <v/>
      </c>
      <c r="B363" t="str">
        <f t="shared" si="280"/>
        <v/>
      </c>
      <c r="C363" t="str">
        <f t="shared" si="281"/>
        <v/>
      </c>
      <c r="D363" t="str">
        <f t="shared" si="282"/>
        <v/>
      </c>
      <c r="E363" t="str">
        <f t="shared" si="283"/>
        <v/>
      </c>
      <c r="F363" t="str">
        <f t="shared" si="284"/>
        <v/>
      </c>
      <c r="G363" t="str">
        <f t="shared" si="285"/>
        <v/>
      </c>
      <c r="H363" t="str">
        <f t="shared" si="264"/>
        <v/>
      </c>
      <c r="I363" t="str">
        <f t="shared" si="265"/>
        <v/>
      </c>
      <c r="J363" t="str">
        <f t="shared" si="266"/>
        <v/>
      </c>
      <c r="K363" t="str">
        <f>IF(A363="","",IF(OR(I363=1,I363="S"),IF(VLOOKUP(J363,Tables!E$1:F$50,2,FALSE)=1,IF(MOD(BE363,2)=1,1,2),IF(MOD(BE363,2)=1,2,1)),IF(MOD(BE363,2)=1,1,2)))</f>
        <v/>
      </c>
      <c r="L363" t="str">
        <f t="shared" si="263"/>
        <v/>
      </c>
      <c r="M363" s="1" t="str">
        <f t="shared" si="267"/>
        <v/>
      </c>
      <c r="N363" s="39"/>
      <c r="O363" s="39"/>
      <c r="P363" s="39"/>
      <c r="Q363" s="4" t="str">
        <f t="shared" si="286"/>
        <v/>
      </c>
      <c r="R363" s="4" t="str">
        <f t="shared" si="287"/>
        <v/>
      </c>
      <c r="S363" s="4" t="str">
        <f t="shared" si="288"/>
        <v/>
      </c>
      <c r="T363" s="4" t="str">
        <f t="shared" si="289"/>
        <v/>
      </c>
      <c r="U363" s="4" t="str">
        <f t="shared" si="290"/>
        <v/>
      </c>
      <c r="V363" s="4" t="str">
        <f t="shared" si="291"/>
        <v/>
      </c>
      <c r="W363" t="str">
        <f t="shared" si="292"/>
        <v/>
      </c>
      <c r="X363" t="str">
        <f t="shared" si="293"/>
        <v/>
      </c>
      <c r="Y363" t="str">
        <f t="shared" si="294"/>
        <v/>
      </c>
      <c r="Z363" t="str">
        <f t="shared" si="295"/>
        <v/>
      </c>
      <c r="AA363" s="4" t="str">
        <f t="shared" si="296"/>
        <v/>
      </c>
      <c r="AB363" s="4" t="str">
        <f t="shared" si="297"/>
        <v/>
      </c>
      <c r="AC363" s="5" t="str">
        <f t="shared" si="298"/>
        <v/>
      </c>
      <c r="AD363" t="str">
        <f t="shared" si="299"/>
        <v/>
      </c>
      <c r="AE363" t="str">
        <f t="shared" si="300"/>
        <v/>
      </c>
      <c r="AF363" s="2" t="str">
        <f t="shared" si="301"/>
        <v/>
      </c>
      <c r="AG363" t="str">
        <f t="shared" si="302"/>
        <v/>
      </c>
      <c r="AH363" t="str">
        <f t="shared" si="303"/>
        <v/>
      </c>
      <c r="AI363" t="str">
        <f t="shared" si="268"/>
        <v/>
      </c>
      <c r="AJ363" s="28" t="str">
        <f t="shared" si="304"/>
        <v/>
      </c>
      <c r="AK363" t="str">
        <f t="shared" si="305"/>
        <v/>
      </c>
      <c r="AL363" t="str">
        <f t="shared" si="306"/>
        <v/>
      </c>
      <c r="AM363" t="str">
        <f t="shared" si="269"/>
        <v/>
      </c>
      <c r="AN363" t="str">
        <f t="shared" si="270"/>
        <v/>
      </c>
      <c r="AO363" t="str">
        <f t="shared" si="271"/>
        <v/>
      </c>
      <c r="AP363" t="str">
        <f>IF(AN363="","",IF(I363=0,IF(AO363=1,VLOOKUP(F363,Tables!A$1:C$18,2,FALSE),VLOOKUP(F363,Tables!A$1:C$18,3,FALSE)),IF(I363=1, IF(AO363=1,VLOOKUP(F363,Tables!H$1:J$95,2,FALSE),VLOOKUP(F363,Tables!H$1:J$95,3,FALSE)),IF(AO363=1,VLOOKUP(F363,Tables!Q$1:S$137,2,FALSE),VLOOKUP(F363,Tables!Q$1:S$137,3,FALSE)))))</f>
        <v/>
      </c>
      <c r="AQ363" t="str">
        <f t="shared" si="307"/>
        <v/>
      </c>
      <c r="AR363" t="str">
        <f t="shared" si="272"/>
        <v/>
      </c>
      <c r="AS363" t="str">
        <f t="shared" si="273"/>
        <v/>
      </c>
      <c r="AT363" t="str">
        <f t="shared" si="262"/>
        <v/>
      </c>
      <c r="AU363" t="str">
        <f t="shared" si="274"/>
        <v/>
      </c>
      <c r="AV363" t="str">
        <f t="shared" si="275"/>
        <v/>
      </c>
      <c r="AW363" t="str">
        <f t="shared" si="308"/>
        <v/>
      </c>
      <c r="AX363" t="str">
        <f t="shared" si="309"/>
        <v/>
      </c>
      <c r="AY363" t="str">
        <f t="shared" si="310"/>
        <v/>
      </c>
      <c r="BA363" t="str">
        <f t="shared" si="276"/>
        <v/>
      </c>
      <c r="BB363" t="str">
        <f t="shared" si="277"/>
        <v/>
      </c>
      <c r="BC363" t="str">
        <f t="shared" si="278"/>
        <v/>
      </c>
      <c r="BD363" t="str">
        <f t="shared" si="261"/>
        <v/>
      </c>
      <c r="BE363" t="str">
        <f t="shared" si="311"/>
        <v/>
      </c>
      <c r="BF363" t="str">
        <f t="shared" si="312"/>
        <v/>
      </c>
    </row>
    <row r="364" spans="1:58" ht="15.75" x14ac:dyDescent="0.3">
      <c r="A364" t="str">
        <f t="shared" si="279"/>
        <v/>
      </c>
      <c r="B364" t="str">
        <f t="shared" si="280"/>
        <v/>
      </c>
      <c r="C364" t="str">
        <f t="shared" si="281"/>
        <v/>
      </c>
      <c r="D364" t="str">
        <f t="shared" si="282"/>
        <v/>
      </c>
      <c r="E364" t="str">
        <f t="shared" si="283"/>
        <v/>
      </c>
      <c r="F364" t="str">
        <f t="shared" si="284"/>
        <v/>
      </c>
      <c r="G364" t="str">
        <f t="shared" si="285"/>
        <v/>
      </c>
      <c r="H364" t="str">
        <f t="shared" si="264"/>
        <v/>
      </c>
      <c r="I364" t="str">
        <f t="shared" si="265"/>
        <v/>
      </c>
      <c r="J364" t="str">
        <f t="shared" si="266"/>
        <v/>
      </c>
      <c r="K364" t="str">
        <f>IF(A364="","",IF(OR(I364=1,I364="S"),IF(VLOOKUP(J364,Tables!E$1:F$50,2,FALSE)=1,IF(MOD(BE364,2)=1,1,2),IF(MOD(BE364,2)=1,2,1)),IF(MOD(BE364,2)=1,1,2)))</f>
        <v/>
      </c>
      <c r="L364" t="str">
        <f t="shared" si="263"/>
        <v/>
      </c>
      <c r="M364" s="1" t="str">
        <f t="shared" si="267"/>
        <v/>
      </c>
      <c r="N364" s="39"/>
      <c r="O364" s="39"/>
      <c r="P364" s="39"/>
      <c r="Q364" s="4" t="str">
        <f t="shared" si="286"/>
        <v/>
      </c>
      <c r="R364" s="4" t="str">
        <f t="shared" si="287"/>
        <v/>
      </c>
      <c r="S364" s="4" t="str">
        <f t="shared" si="288"/>
        <v/>
      </c>
      <c r="T364" s="4" t="str">
        <f t="shared" si="289"/>
        <v/>
      </c>
      <c r="U364" s="4" t="str">
        <f t="shared" si="290"/>
        <v/>
      </c>
      <c r="V364" s="4" t="str">
        <f t="shared" si="291"/>
        <v/>
      </c>
      <c r="W364" t="str">
        <f t="shared" si="292"/>
        <v/>
      </c>
      <c r="X364" t="str">
        <f t="shared" si="293"/>
        <v/>
      </c>
      <c r="Y364" t="str">
        <f t="shared" si="294"/>
        <v/>
      </c>
      <c r="Z364" t="str">
        <f t="shared" si="295"/>
        <v/>
      </c>
      <c r="AA364" s="4" t="str">
        <f t="shared" si="296"/>
        <v/>
      </c>
      <c r="AB364" s="4" t="str">
        <f t="shared" si="297"/>
        <v/>
      </c>
      <c r="AC364" s="5" t="str">
        <f t="shared" si="298"/>
        <v/>
      </c>
      <c r="AD364" t="str">
        <f t="shared" si="299"/>
        <v/>
      </c>
      <c r="AE364" t="str">
        <f t="shared" si="300"/>
        <v/>
      </c>
      <c r="AF364" s="2" t="str">
        <f t="shared" si="301"/>
        <v/>
      </c>
      <c r="AG364" t="str">
        <f t="shared" si="302"/>
        <v/>
      </c>
      <c r="AH364" t="str">
        <f t="shared" si="303"/>
        <v/>
      </c>
      <c r="AI364" t="str">
        <f t="shared" si="268"/>
        <v/>
      </c>
      <c r="AJ364" s="28" t="str">
        <f t="shared" si="304"/>
        <v/>
      </c>
      <c r="AK364" t="str">
        <f t="shared" si="305"/>
        <v/>
      </c>
      <c r="AL364" t="str">
        <f t="shared" si="306"/>
        <v/>
      </c>
      <c r="AM364" t="str">
        <f t="shared" si="269"/>
        <v/>
      </c>
      <c r="AN364" t="str">
        <f t="shared" si="270"/>
        <v/>
      </c>
      <c r="AO364" t="str">
        <f t="shared" si="271"/>
        <v/>
      </c>
      <c r="AP364" t="str">
        <f>IF(AN364="","",IF(I364=0,IF(AO364=1,VLOOKUP(F364,Tables!A$1:C$18,2,FALSE),VLOOKUP(F364,Tables!A$1:C$18,3,FALSE)),IF(I364=1, IF(AO364=1,VLOOKUP(F364,Tables!H$1:J$95,2,FALSE),VLOOKUP(F364,Tables!H$1:J$95,3,FALSE)),IF(AO364=1,VLOOKUP(F364,Tables!Q$1:S$137,2,FALSE),VLOOKUP(F364,Tables!Q$1:S$137,3,FALSE)))))</f>
        <v/>
      </c>
      <c r="AQ364" t="str">
        <f t="shared" si="307"/>
        <v/>
      </c>
      <c r="AR364" t="str">
        <f t="shared" si="272"/>
        <v/>
      </c>
      <c r="AS364" t="str">
        <f t="shared" si="273"/>
        <v/>
      </c>
      <c r="AT364" t="str">
        <f t="shared" si="262"/>
        <v/>
      </c>
      <c r="AU364" t="str">
        <f t="shared" si="274"/>
        <v/>
      </c>
      <c r="AV364" t="str">
        <f t="shared" si="275"/>
        <v/>
      </c>
      <c r="AW364" t="str">
        <f t="shared" si="308"/>
        <v/>
      </c>
      <c r="AX364" t="str">
        <f t="shared" si="309"/>
        <v/>
      </c>
      <c r="AY364" t="str">
        <f t="shared" si="310"/>
        <v/>
      </c>
      <c r="BA364" t="str">
        <f t="shared" si="276"/>
        <v/>
      </c>
      <c r="BB364" t="str">
        <f t="shared" si="277"/>
        <v/>
      </c>
      <c r="BC364" t="str">
        <f t="shared" si="278"/>
        <v/>
      </c>
      <c r="BD364" t="str">
        <f t="shared" si="261"/>
        <v/>
      </c>
      <c r="BE364" t="str">
        <f t="shared" si="311"/>
        <v/>
      </c>
      <c r="BF364" t="str">
        <f t="shared" si="312"/>
        <v/>
      </c>
    </row>
    <row r="365" spans="1:58" ht="15.75" x14ac:dyDescent="0.3">
      <c r="A365" t="str">
        <f t="shared" si="279"/>
        <v/>
      </c>
      <c r="B365" t="str">
        <f t="shared" si="280"/>
        <v/>
      </c>
      <c r="C365" t="str">
        <f t="shared" si="281"/>
        <v/>
      </c>
      <c r="D365" t="str">
        <f t="shared" si="282"/>
        <v/>
      </c>
      <c r="E365" t="str">
        <f t="shared" si="283"/>
        <v/>
      </c>
      <c r="F365" t="str">
        <f t="shared" si="284"/>
        <v/>
      </c>
      <c r="G365" t="str">
        <f t="shared" si="285"/>
        <v/>
      </c>
      <c r="H365" t="str">
        <f t="shared" si="264"/>
        <v/>
      </c>
      <c r="I365" t="str">
        <f t="shared" si="265"/>
        <v/>
      </c>
      <c r="J365" t="str">
        <f t="shared" si="266"/>
        <v/>
      </c>
      <c r="K365" t="str">
        <f>IF(A365="","",IF(OR(I365=1,I365="S"),IF(VLOOKUP(J365,Tables!E$1:F$50,2,FALSE)=1,IF(MOD(BE365,2)=1,1,2),IF(MOD(BE365,2)=1,2,1)),IF(MOD(BE365,2)=1,1,2)))</f>
        <v/>
      </c>
      <c r="L365" t="str">
        <f t="shared" si="263"/>
        <v/>
      </c>
      <c r="M365" s="1" t="str">
        <f t="shared" si="267"/>
        <v/>
      </c>
      <c r="N365" s="39"/>
      <c r="O365" s="39"/>
      <c r="P365" s="39"/>
      <c r="Q365" s="4" t="str">
        <f t="shared" si="286"/>
        <v/>
      </c>
      <c r="R365" s="4" t="str">
        <f t="shared" si="287"/>
        <v/>
      </c>
      <c r="S365" s="4" t="str">
        <f t="shared" si="288"/>
        <v/>
      </c>
      <c r="T365" s="4" t="str">
        <f t="shared" si="289"/>
        <v/>
      </c>
      <c r="U365" s="4" t="str">
        <f t="shared" si="290"/>
        <v/>
      </c>
      <c r="V365" s="4" t="str">
        <f t="shared" si="291"/>
        <v/>
      </c>
      <c r="W365" t="str">
        <f t="shared" si="292"/>
        <v/>
      </c>
      <c r="X365" t="str">
        <f t="shared" si="293"/>
        <v/>
      </c>
      <c r="Y365" t="str">
        <f t="shared" si="294"/>
        <v/>
      </c>
      <c r="Z365" t="str">
        <f t="shared" si="295"/>
        <v/>
      </c>
      <c r="AA365" s="4" t="str">
        <f t="shared" si="296"/>
        <v/>
      </c>
      <c r="AB365" s="4" t="str">
        <f t="shared" si="297"/>
        <v/>
      </c>
      <c r="AC365" s="5" t="str">
        <f t="shared" si="298"/>
        <v/>
      </c>
      <c r="AD365" t="str">
        <f t="shared" si="299"/>
        <v/>
      </c>
      <c r="AE365" t="str">
        <f t="shared" si="300"/>
        <v/>
      </c>
      <c r="AF365" s="2" t="str">
        <f t="shared" si="301"/>
        <v/>
      </c>
      <c r="AG365" t="str">
        <f t="shared" si="302"/>
        <v/>
      </c>
      <c r="AH365" t="str">
        <f t="shared" si="303"/>
        <v/>
      </c>
      <c r="AI365" t="str">
        <f t="shared" si="268"/>
        <v/>
      </c>
      <c r="AJ365" s="28" t="str">
        <f t="shared" si="304"/>
        <v/>
      </c>
      <c r="AK365" t="str">
        <f t="shared" si="305"/>
        <v/>
      </c>
      <c r="AL365" t="str">
        <f t="shared" si="306"/>
        <v/>
      </c>
      <c r="AM365" t="str">
        <f t="shared" si="269"/>
        <v/>
      </c>
      <c r="AN365" t="str">
        <f t="shared" si="270"/>
        <v/>
      </c>
      <c r="AO365" t="str">
        <f t="shared" si="271"/>
        <v/>
      </c>
      <c r="AP365" t="str">
        <f>IF(AN365="","",IF(I365=0,IF(AO365=1,VLOOKUP(F365,Tables!A$1:C$18,2,FALSE),VLOOKUP(F365,Tables!A$1:C$18,3,FALSE)),IF(I365=1, IF(AO365=1,VLOOKUP(F365,Tables!H$1:J$95,2,FALSE),VLOOKUP(F365,Tables!H$1:J$95,3,FALSE)),IF(AO365=1,VLOOKUP(F365,Tables!Q$1:S$137,2,FALSE),VLOOKUP(F365,Tables!Q$1:S$137,3,FALSE)))))</f>
        <v/>
      </c>
      <c r="AQ365" t="str">
        <f t="shared" si="307"/>
        <v/>
      </c>
      <c r="AR365" t="str">
        <f t="shared" si="272"/>
        <v/>
      </c>
      <c r="AS365" t="str">
        <f t="shared" si="273"/>
        <v/>
      </c>
      <c r="AT365" t="str">
        <f t="shared" si="262"/>
        <v/>
      </c>
      <c r="AU365" t="str">
        <f t="shared" si="274"/>
        <v/>
      </c>
      <c r="AV365" t="str">
        <f t="shared" si="275"/>
        <v/>
      </c>
      <c r="AW365" t="str">
        <f t="shared" si="308"/>
        <v/>
      </c>
      <c r="AX365" t="str">
        <f t="shared" si="309"/>
        <v/>
      </c>
      <c r="AY365" t="str">
        <f t="shared" si="310"/>
        <v/>
      </c>
      <c r="BA365" t="str">
        <f t="shared" si="276"/>
        <v/>
      </c>
      <c r="BB365" t="str">
        <f t="shared" si="277"/>
        <v/>
      </c>
      <c r="BC365" t="str">
        <f t="shared" si="278"/>
        <v/>
      </c>
      <c r="BD365" t="str">
        <f t="shared" si="261"/>
        <v/>
      </c>
      <c r="BE365" t="str">
        <f t="shared" si="311"/>
        <v/>
      </c>
      <c r="BF365" t="str">
        <f t="shared" si="312"/>
        <v/>
      </c>
    </row>
    <row r="366" spans="1:58" ht="15.75" x14ac:dyDescent="0.3">
      <c r="A366" t="str">
        <f t="shared" si="279"/>
        <v/>
      </c>
      <c r="B366" t="str">
        <f t="shared" si="280"/>
        <v/>
      </c>
      <c r="C366" t="str">
        <f t="shared" si="281"/>
        <v/>
      </c>
      <c r="D366" t="str">
        <f t="shared" si="282"/>
        <v/>
      </c>
      <c r="E366" t="str">
        <f t="shared" si="283"/>
        <v/>
      </c>
      <c r="F366" t="str">
        <f t="shared" si="284"/>
        <v/>
      </c>
      <c r="G366" t="str">
        <f t="shared" si="285"/>
        <v/>
      </c>
      <c r="H366" t="str">
        <f t="shared" si="264"/>
        <v/>
      </c>
      <c r="I366" t="str">
        <f t="shared" si="265"/>
        <v/>
      </c>
      <c r="J366" t="str">
        <f t="shared" si="266"/>
        <v/>
      </c>
      <c r="K366" t="str">
        <f>IF(A366="","",IF(OR(I366=1,I366="S"),IF(VLOOKUP(J366,Tables!E$1:F$50,2,FALSE)=1,IF(MOD(BE366,2)=1,1,2),IF(MOD(BE366,2)=1,2,1)),IF(MOD(BE366,2)=1,1,2)))</f>
        <v/>
      </c>
      <c r="L366" t="str">
        <f t="shared" si="263"/>
        <v/>
      </c>
      <c r="M366" s="1" t="str">
        <f t="shared" si="267"/>
        <v/>
      </c>
      <c r="N366" s="39"/>
      <c r="O366" s="39"/>
      <c r="P366" s="39"/>
      <c r="Q366" s="4" t="str">
        <f t="shared" si="286"/>
        <v/>
      </c>
      <c r="R366" s="4" t="str">
        <f t="shared" si="287"/>
        <v/>
      </c>
      <c r="S366" s="4" t="str">
        <f t="shared" si="288"/>
        <v/>
      </c>
      <c r="T366" s="4" t="str">
        <f t="shared" si="289"/>
        <v/>
      </c>
      <c r="U366" s="4" t="str">
        <f t="shared" si="290"/>
        <v/>
      </c>
      <c r="V366" s="4" t="str">
        <f t="shared" si="291"/>
        <v/>
      </c>
      <c r="W366" t="str">
        <f t="shared" si="292"/>
        <v/>
      </c>
      <c r="X366" t="str">
        <f t="shared" si="293"/>
        <v/>
      </c>
      <c r="Y366" t="str">
        <f t="shared" si="294"/>
        <v/>
      </c>
      <c r="Z366" t="str">
        <f t="shared" si="295"/>
        <v/>
      </c>
      <c r="AA366" s="4" t="str">
        <f t="shared" si="296"/>
        <v/>
      </c>
      <c r="AB366" s="4" t="str">
        <f t="shared" si="297"/>
        <v/>
      </c>
      <c r="AC366" s="5" t="str">
        <f t="shared" si="298"/>
        <v/>
      </c>
      <c r="AD366" t="str">
        <f t="shared" si="299"/>
        <v/>
      </c>
      <c r="AE366" t="str">
        <f t="shared" si="300"/>
        <v/>
      </c>
      <c r="AF366" s="2" t="str">
        <f t="shared" si="301"/>
        <v/>
      </c>
      <c r="AG366" t="str">
        <f t="shared" si="302"/>
        <v/>
      </c>
      <c r="AH366" t="str">
        <f t="shared" si="303"/>
        <v/>
      </c>
      <c r="AI366" t="str">
        <f t="shared" si="268"/>
        <v/>
      </c>
      <c r="AJ366" s="28" t="str">
        <f t="shared" si="304"/>
        <v/>
      </c>
      <c r="AK366" t="str">
        <f t="shared" si="305"/>
        <v/>
      </c>
      <c r="AL366" t="str">
        <f t="shared" si="306"/>
        <v/>
      </c>
      <c r="AM366" t="str">
        <f t="shared" si="269"/>
        <v/>
      </c>
      <c r="AN366" t="str">
        <f t="shared" si="270"/>
        <v/>
      </c>
      <c r="AO366" t="str">
        <f t="shared" si="271"/>
        <v/>
      </c>
      <c r="AP366" t="str">
        <f>IF(AN366="","",IF(I366=0,IF(AO366=1,VLOOKUP(F366,Tables!A$1:C$18,2,FALSE),VLOOKUP(F366,Tables!A$1:C$18,3,FALSE)),IF(I366=1, IF(AO366=1,VLOOKUP(F366,Tables!H$1:J$95,2,FALSE),VLOOKUP(F366,Tables!H$1:J$95,3,FALSE)),IF(AO366=1,VLOOKUP(F366,Tables!Q$1:S$137,2,FALSE),VLOOKUP(F366,Tables!Q$1:S$137,3,FALSE)))))</f>
        <v/>
      </c>
      <c r="AQ366" t="str">
        <f t="shared" si="307"/>
        <v/>
      </c>
      <c r="AR366" t="str">
        <f t="shared" si="272"/>
        <v/>
      </c>
      <c r="AS366" t="str">
        <f t="shared" si="273"/>
        <v/>
      </c>
      <c r="AT366" t="str">
        <f t="shared" si="262"/>
        <v/>
      </c>
      <c r="AU366" t="str">
        <f t="shared" si="274"/>
        <v/>
      </c>
      <c r="AV366" t="str">
        <f t="shared" si="275"/>
        <v/>
      </c>
      <c r="AW366" t="str">
        <f t="shared" si="308"/>
        <v/>
      </c>
      <c r="AX366" t="str">
        <f t="shared" si="309"/>
        <v/>
      </c>
      <c r="AY366" t="str">
        <f t="shared" si="310"/>
        <v/>
      </c>
      <c r="BA366" t="str">
        <f t="shared" si="276"/>
        <v/>
      </c>
      <c r="BB366" t="str">
        <f t="shared" si="277"/>
        <v/>
      </c>
      <c r="BC366" t="str">
        <f t="shared" si="278"/>
        <v/>
      </c>
      <c r="BD366" t="str">
        <f t="shared" si="261"/>
        <v/>
      </c>
      <c r="BE366" t="str">
        <f t="shared" si="311"/>
        <v/>
      </c>
      <c r="BF366" t="str">
        <f t="shared" si="312"/>
        <v/>
      </c>
    </row>
    <row r="367" spans="1:58" ht="15.75" x14ac:dyDescent="0.3">
      <c r="A367" t="str">
        <f t="shared" si="279"/>
        <v/>
      </c>
      <c r="B367" t="str">
        <f t="shared" si="280"/>
        <v/>
      </c>
      <c r="C367" t="str">
        <f t="shared" si="281"/>
        <v/>
      </c>
      <c r="D367" t="str">
        <f t="shared" si="282"/>
        <v/>
      </c>
      <c r="E367" t="str">
        <f t="shared" si="283"/>
        <v/>
      </c>
      <c r="F367" t="str">
        <f t="shared" si="284"/>
        <v/>
      </c>
      <c r="G367" t="str">
        <f t="shared" si="285"/>
        <v/>
      </c>
      <c r="H367" t="str">
        <f t="shared" si="264"/>
        <v/>
      </c>
      <c r="I367" t="str">
        <f t="shared" si="265"/>
        <v/>
      </c>
      <c r="J367" t="str">
        <f t="shared" si="266"/>
        <v/>
      </c>
      <c r="K367" t="str">
        <f>IF(A367="","",IF(OR(I367=1,I367="S"),IF(VLOOKUP(J367,Tables!E$1:F$50,2,FALSE)=1,IF(MOD(BE367,2)=1,1,2),IF(MOD(BE367,2)=1,2,1)),IF(MOD(BE367,2)=1,1,2)))</f>
        <v/>
      </c>
      <c r="L367" t="str">
        <f t="shared" si="263"/>
        <v/>
      </c>
      <c r="M367" s="1" t="str">
        <f t="shared" si="267"/>
        <v/>
      </c>
      <c r="N367" s="39"/>
      <c r="O367" s="39"/>
      <c r="P367" s="39"/>
      <c r="Q367" s="4" t="str">
        <f t="shared" si="286"/>
        <v/>
      </c>
      <c r="R367" s="4" t="str">
        <f t="shared" si="287"/>
        <v/>
      </c>
      <c r="S367" s="4" t="str">
        <f t="shared" si="288"/>
        <v/>
      </c>
      <c r="T367" s="4" t="str">
        <f t="shared" si="289"/>
        <v/>
      </c>
      <c r="U367" s="4" t="str">
        <f t="shared" si="290"/>
        <v/>
      </c>
      <c r="V367" s="4" t="str">
        <f t="shared" si="291"/>
        <v/>
      </c>
      <c r="W367" t="str">
        <f t="shared" si="292"/>
        <v/>
      </c>
      <c r="X367" t="str">
        <f t="shared" si="293"/>
        <v/>
      </c>
      <c r="Y367" t="str">
        <f t="shared" si="294"/>
        <v/>
      </c>
      <c r="Z367" t="str">
        <f t="shared" si="295"/>
        <v/>
      </c>
      <c r="AA367" s="4" t="str">
        <f t="shared" si="296"/>
        <v/>
      </c>
      <c r="AB367" s="4" t="str">
        <f t="shared" si="297"/>
        <v/>
      </c>
      <c r="AC367" s="5" t="str">
        <f t="shared" si="298"/>
        <v/>
      </c>
      <c r="AD367" t="str">
        <f t="shared" si="299"/>
        <v/>
      </c>
      <c r="AE367" t="str">
        <f t="shared" si="300"/>
        <v/>
      </c>
      <c r="AF367" s="2" t="str">
        <f t="shared" si="301"/>
        <v/>
      </c>
      <c r="AG367" t="str">
        <f t="shared" si="302"/>
        <v/>
      </c>
      <c r="AH367" t="str">
        <f t="shared" si="303"/>
        <v/>
      </c>
      <c r="AI367" t="str">
        <f t="shared" si="268"/>
        <v/>
      </c>
      <c r="AJ367" s="28" t="str">
        <f t="shared" si="304"/>
        <v/>
      </c>
      <c r="AK367" t="str">
        <f t="shared" si="305"/>
        <v/>
      </c>
      <c r="AL367" t="str">
        <f t="shared" si="306"/>
        <v/>
      </c>
      <c r="AM367" t="str">
        <f t="shared" si="269"/>
        <v/>
      </c>
      <c r="AN367" t="str">
        <f t="shared" si="270"/>
        <v/>
      </c>
      <c r="AO367" t="str">
        <f t="shared" si="271"/>
        <v/>
      </c>
      <c r="AP367" t="str">
        <f>IF(AN367="","",IF(I367=0,IF(AO367=1,VLOOKUP(F367,Tables!A$1:C$18,2,FALSE),VLOOKUP(F367,Tables!A$1:C$18,3,FALSE)),IF(I367=1, IF(AO367=1,VLOOKUP(F367,Tables!H$1:J$95,2,FALSE),VLOOKUP(F367,Tables!H$1:J$95,3,FALSE)),IF(AO367=1,VLOOKUP(F367,Tables!Q$1:S$137,2,FALSE),VLOOKUP(F367,Tables!Q$1:S$137,3,FALSE)))))</f>
        <v/>
      </c>
      <c r="AQ367" t="str">
        <f t="shared" si="307"/>
        <v/>
      </c>
      <c r="AR367" t="str">
        <f t="shared" si="272"/>
        <v/>
      </c>
      <c r="AS367" t="str">
        <f t="shared" si="273"/>
        <v/>
      </c>
      <c r="AT367" t="str">
        <f t="shared" si="262"/>
        <v/>
      </c>
      <c r="AU367" t="str">
        <f t="shared" si="274"/>
        <v/>
      </c>
      <c r="AV367" t="str">
        <f t="shared" si="275"/>
        <v/>
      </c>
      <c r="AW367" t="str">
        <f t="shared" si="308"/>
        <v/>
      </c>
      <c r="AX367" t="str">
        <f t="shared" si="309"/>
        <v/>
      </c>
      <c r="AY367" t="str">
        <f t="shared" si="310"/>
        <v/>
      </c>
      <c r="BA367" t="str">
        <f t="shared" si="276"/>
        <v/>
      </c>
      <c r="BB367" t="str">
        <f t="shared" si="277"/>
        <v/>
      </c>
      <c r="BC367" t="str">
        <f t="shared" si="278"/>
        <v/>
      </c>
      <c r="BD367" t="str">
        <f t="shared" ref="BD367:BD430" si="313">IF(NOT(BC367=""),AR367&amp;"-"&amp;AS367,"")</f>
        <v/>
      </c>
      <c r="BE367" t="str">
        <f t="shared" si="311"/>
        <v/>
      </c>
      <c r="BF367" t="str">
        <f t="shared" si="312"/>
        <v/>
      </c>
    </row>
    <row r="368" spans="1:58" ht="15.75" x14ac:dyDescent="0.3">
      <c r="A368" t="str">
        <f t="shared" si="279"/>
        <v/>
      </c>
      <c r="B368" t="str">
        <f t="shared" si="280"/>
        <v/>
      </c>
      <c r="C368" t="str">
        <f t="shared" si="281"/>
        <v/>
      </c>
      <c r="D368" t="str">
        <f t="shared" si="282"/>
        <v/>
      </c>
      <c r="E368" t="str">
        <f t="shared" si="283"/>
        <v/>
      </c>
      <c r="F368" t="str">
        <f t="shared" si="284"/>
        <v/>
      </c>
      <c r="G368" t="str">
        <f t="shared" si="285"/>
        <v/>
      </c>
      <c r="H368" t="str">
        <f t="shared" si="264"/>
        <v/>
      </c>
      <c r="I368" t="str">
        <f t="shared" si="265"/>
        <v/>
      </c>
      <c r="J368" t="str">
        <f t="shared" si="266"/>
        <v/>
      </c>
      <c r="K368" t="str">
        <f>IF(A368="","",IF(OR(I368=1,I368="S"),IF(VLOOKUP(J368,Tables!E$1:F$50,2,FALSE)=1,IF(MOD(BE368,2)=1,1,2),IF(MOD(BE368,2)=1,2,1)),IF(MOD(BE368,2)=1,1,2)))</f>
        <v/>
      </c>
      <c r="L368" t="str">
        <f t="shared" si="263"/>
        <v/>
      </c>
      <c r="M368" s="1" t="str">
        <f t="shared" si="267"/>
        <v/>
      </c>
      <c r="N368" s="39"/>
      <c r="O368" s="39"/>
      <c r="P368" s="39"/>
      <c r="Q368" s="4" t="str">
        <f t="shared" si="286"/>
        <v/>
      </c>
      <c r="R368" s="4" t="str">
        <f t="shared" si="287"/>
        <v/>
      </c>
      <c r="S368" s="4" t="str">
        <f t="shared" si="288"/>
        <v/>
      </c>
      <c r="T368" s="4" t="str">
        <f t="shared" si="289"/>
        <v/>
      </c>
      <c r="U368" s="4" t="str">
        <f t="shared" si="290"/>
        <v/>
      </c>
      <c r="V368" s="4" t="str">
        <f t="shared" si="291"/>
        <v/>
      </c>
      <c r="W368" t="str">
        <f t="shared" si="292"/>
        <v/>
      </c>
      <c r="X368" t="str">
        <f t="shared" si="293"/>
        <v/>
      </c>
      <c r="Y368" t="str">
        <f t="shared" si="294"/>
        <v/>
      </c>
      <c r="Z368" t="str">
        <f t="shared" si="295"/>
        <v/>
      </c>
      <c r="AA368" s="4" t="str">
        <f t="shared" si="296"/>
        <v/>
      </c>
      <c r="AB368" s="4" t="str">
        <f t="shared" si="297"/>
        <v/>
      </c>
      <c r="AC368" s="5" t="str">
        <f t="shared" si="298"/>
        <v/>
      </c>
      <c r="AD368" t="str">
        <f t="shared" si="299"/>
        <v/>
      </c>
      <c r="AE368" t="str">
        <f t="shared" si="300"/>
        <v/>
      </c>
      <c r="AF368" s="2" t="str">
        <f t="shared" si="301"/>
        <v/>
      </c>
      <c r="AG368" t="str">
        <f t="shared" si="302"/>
        <v/>
      </c>
      <c r="AH368" t="str">
        <f t="shared" si="303"/>
        <v/>
      </c>
      <c r="AI368" t="str">
        <f t="shared" si="268"/>
        <v/>
      </c>
      <c r="AJ368" s="28" t="str">
        <f t="shared" si="304"/>
        <v/>
      </c>
      <c r="AK368" t="str">
        <f t="shared" si="305"/>
        <v/>
      </c>
      <c r="AL368" t="str">
        <f t="shared" si="306"/>
        <v/>
      </c>
      <c r="AM368" t="str">
        <f t="shared" si="269"/>
        <v/>
      </c>
      <c r="AN368" t="str">
        <f t="shared" si="270"/>
        <v/>
      </c>
      <c r="AO368" t="str">
        <f t="shared" si="271"/>
        <v/>
      </c>
      <c r="AP368" t="str">
        <f>IF(AN368="","",IF(I368=0,IF(AO368=1,VLOOKUP(F368,Tables!A$1:C$18,2,FALSE),VLOOKUP(F368,Tables!A$1:C$18,3,FALSE)),IF(I368=1, IF(AO368=1,VLOOKUP(F368,Tables!H$1:J$95,2,FALSE),VLOOKUP(F368,Tables!H$1:J$95,3,FALSE)),IF(AO368=1,VLOOKUP(F368,Tables!Q$1:S$137,2,FALSE),VLOOKUP(F368,Tables!Q$1:S$137,3,FALSE)))))</f>
        <v/>
      </c>
      <c r="AQ368" t="str">
        <f t="shared" si="307"/>
        <v/>
      </c>
      <c r="AR368" t="str">
        <f t="shared" si="272"/>
        <v/>
      </c>
      <c r="AS368" t="str">
        <f t="shared" si="273"/>
        <v/>
      </c>
      <c r="AT368" t="str">
        <f t="shared" si="262"/>
        <v/>
      </c>
      <c r="AU368" t="str">
        <f t="shared" si="274"/>
        <v/>
      </c>
      <c r="AV368" t="str">
        <f t="shared" si="275"/>
        <v/>
      </c>
      <c r="AW368" t="str">
        <f t="shared" si="308"/>
        <v/>
      </c>
      <c r="AX368" t="str">
        <f t="shared" si="309"/>
        <v/>
      </c>
      <c r="AY368" t="str">
        <f t="shared" si="310"/>
        <v/>
      </c>
      <c r="BA368" t="str">
        <f t="shared" si="276"/>
        <v/>
      </c>
      <c r="BB368" t="str">
        <f t="shared" si="277"/>
        <v/>
      </c>
      <c r="BC368" t="str">
        <f t="shared" si="278"/>
        <v/>
      </c>
      <c r="BD368" t="str">
        <f t="shared" si="313"/>
        <v/>
      </c>
      <c r="BE368" t="str">
        <f t="shared" si="311"/>
        <v/>
      </c>
      <c r="BF368" t="str">
        <f t="shared" si="312"/>
        <v/>
      </c>
    </row>
    <row r="369" spans="1:58" ht="15.75" x14ac:dyDescent="0.3">
      <c r="A369" t="str">
        <f t="shared" si="279"/>
        <v/>
      </c>
      <c r="B369" t="str">
        <f t="shared" si="280"/>
        <v/>
      </c>
      <c r="C369" t="str">
        <f t="shared" si="281"/>
        <v/>
      </c>
      <c r="D369" t="str">
        <f t="shared" si="282"/>
        <v/>
      </c>
      <c r="E369" t="str">
        <f t="shared" si="283"/>
        <v/>
      </c>
      <c r="F369" t="str">
        <f t="shared" si="284"/>
        <v/>
      </c>
      <c r="G369" t="str">
        <f t="shared" si="285"/>
        <v/>
      </c>
      <c r="H369" t="str">
        <f t="shared" si="264"/>
        <v/>
      </c>
      <c r="I369" t="str">
        <f t="shared" si="265"/>
        <v/>
      </c>
      <c r="J369" t="str">
        <f t="shared" si="266"/>
        <v/>
      </c>
      <c r="K369" t="str">
        <f>IF(A369="","",IF(OR(I369=1,I369="S"),IF(VLOOKUP(J369,Tables!E$1:F$50,2,FALSE)=1,IF(MOD(BE369,2)=1,1,2),IF(MOD(BE369,2)=1,2,1)),IF(MOD(BE369,2)=1,1,2)))</f>
        <v/>
      </c>
      <c r="L369" t="str">
        <f t="shared" si="263"/>
        <v/>
      </c>
      <c r="M369" s="1" t="str">
        <f t="shared" si="267"/>
        <v/>
      </c>
      <c r="N369" s="39"/>
      <c r="O369" s="39"/>
      <c r="P369" s="39"/>
      <c r="Q369" s="4" t="str">
        <f t="shared" si="286"/>
        <v/>
      </c>
      <c r="R369" s="4" t="str">
        <f t="shared" si="287"/>
        <v/>
      </c>
      <c r="S369" s="4" t="str">
        <f t="shared" si="288"/>
        <v/>
      </c>
      <c r="T369" s="4" t="str">
        <f t="shared" si="289"/>
        <v/>
      </c>
      <c r="U369" s="4" t="str">
        <f t="shared" si="290"/>
        <v/>
      </c>
      <c r="V369" s="4" t="str">
        <f t="shared" si="291"/>
        <v/>
      </c>
      <c r="W369" t="str">
        <f t="shared" si="292"/>
        <v/>
      </c>
      <c r="X369" t="str">
        <f t="shared" si="293"/>
        <v/>
      </c>
      <c r="Y369" t="str">
        <f t="shared" si="294"/>
        <v/>
      </c>
      <c r="Z369" t="str">
        <f t="shared" si="295"/>
        <v/>
      </c>
      <c r="AA369" s="4" t="str">
        <f t="shared" si="296"/>
        <v/>
      </c>
      <c r="AB369" s="4" t="str">
        <f t="shared" si="297"/>
        <v/>
      </c>
      <c r="AC369" s="5" t="str">
        <f t="shared" si="298"/>
        <v/>
      </c>
      <c r="AD369" t="str">
        <f t="shared" si="299"/>
        <v/>
      </c>
      <c r="AE369" t="str">
        <f t="shared" si="300"/>
        <v/>
      </c>
      <c r="AF369" s="2" t="str">
        <f t="shared" si="301"/>
        <v/>
      </c>
      <c r="AG369" t="str">
        <f t="shared" si="302"/>
        <v/>
      </c>
      <c r="AH369" t="str">
        <f t="shared" si="303"/>
        <v/>
      </c>
      <c r="AI369" t="str">
        <f t="shared" si="268"/>
        <v/>
      </c>
      <c r="AJ369" s="28" t="str">
        <f t="shared" si="304"/>
        <v/>
      </c>
      <c r="AK369" t="str">
        <f t="shared" si="305"/>
        <v/>
      </c>
      <c r="AL369" t="str">
        <f t="shared" si="306"/>
        <v/>
      </c>
      <c r="AM369" t="str">
        <f t="shared" si="269"/>
        <v/>
      </c>
      <c r="AN369" t="str">
        <f t="shared" si="270"/>
        <v/>
      </c>
      <c r="AO369" t="str">
        <f t="shared" si="271"/>
        <v/>
      </c>
      <c r="AP369" t="str">
        <f>IF(AN369="","",IF(I369=0,IF(AO369=1,VLOOKUP(F369,Tables!A$1:C$18,2,FALSE),VLOOKUP(F369,Tables!A$1:C$18,3,FALSE)),IF(I369=1, IF(AO369=1,VLOOKUP(F369,Tables!H$1:J$95,2,FALSE),VLOOKUP(F369,Tables!H$1:J$95,3,FALSE)),IF(AO369=1,VLOOKUP(F369,Tables!Q$1:S$137,2,FALSE),VLOOKUP(F369,Tables!Q$1:S$137,3,FALSE)))))</f>
        <v/>
      </c>
      <c r="AQ369" t="str">
        <f t="shared" si="307"/>
        <v/>
      </c>
      <c r="AR369" t="str">
        <f t="shared" si="272"/>
        <v/>
      </c>
      <c r="AS369" t="str">
        <f t="shared" si="273"/>
        <v/>
      </c>
      <c r="AT369" t="str">
        <f t="shared" si="262"/>
        <v/>
      </c>
      <c r="AU369" t="str">
        <f t="shared" si="274"/>
        <v/>
      </c>
      <c r="AV369" t="str">
        <f t="shared" si="275"/>
        <v/>
      </c>
      <c r="AW369" t="str">
        <f t="shared" si="308"/>
        <v/>
      </c>
      <c r="AX369" t="str">
        <f t="shared" si="309"/>
        <v/>
      </c>
      <c r="AY369" t="str">
        <f t="shared" si="310"/>
        <v/>
      </c>
      <c r="BA369" t="str">
        <f t="shared" si="276"/>
        <v/>
      </c>
      <c r="BB369" t="str">
        <f t="shared" si="277"/>
        <v/>
      </c>
      <c r="BC369" t="str">
        <f t="shared" si="278"/>
        <v/>
      </c>
      <c r="BD369" t="str">
        <f t="shared" si="313"/>
        <v/>
      </c>
      <c r="BE369" t="str">
        <f t="shared" si="311"/>
        <v/>
      </c>
      <c r="BF369" t="str">
        <f t="shared" si="312"/>
        <v/>
      </c>
    </row>
    <row r="370" spans="1:58" ht="15.75" x14ac:dyDescent="0.3">
      <c r="A370" t="str">
        <f t="shared" si="279"/>
        <v/>
      </c>
      <c r="B370" t="str">
        <f t="shared" si="280"/>
        <v/>
      </c>
      <c r="C370" t="str">
        <f t="shared" si="281"/>
        <v/>
      </c>
      <c r="D370" t="str">
        <f t="shared" si="282"/>
        <v/>
      </c>
      <c r="E370" t="str">
        <f t="shared" si="283"/>
        <v/>
      </c>
      <c r="F370" t="str">
        <f t="shared" si="284"/>
        <v/>
      </c>
      <c r="G370" t="str">
        <f t="shared" si="285"/>
        <v/>
      </c>
      <c r="H370" t="str">
        <f t="shared" si="264"/>
        <v/>
      </c>
      <c r="I370" t="str">
        <f t="shared" si="265"/>
        <v/>
      </c>
      <c r="J370" t="str">
        <f t="shared" si="266"/>
        <v/>
      </c>
      <c r="K370" t="str">
        <f>IF(A370="","",IF(OR(I370=1,I370="S"),IF(VLOOKUP(J370,Tables!E$1:F$50,2,FALSE)=1,IF(MOD(BE370,2)=1,1,2),IF(MOD(BE370,2)=1,2,1)),IF(MOD(BE370,2)=1,1,2)))</f>
        <v/>
      </c>
      <c r="L370" t="str">
        <f t="shared" si="263"/>
        <v/>
      </c>
      <c r="M370" s="1" t="str">
        <f t="shared" si="267"/>
        <v/>
      </c>
      <c r="N370" s="39"/>
      <c r="O370" s="39"/>
      <c r="P370" s="39"/>
      <c r="Q370" s="4" t="str">
        <f t="shared" si="286"/>
        <v/>
      </c>
      <c r="R370" s="4" t="str">
        <f t="shared" si="287"/>
        <v/>
      </c>
      <c r="S370" s="4" t="str">
        <f t="shared" si="288"/>
        <v/>
      </c>
      <c r="T370" s="4" t="str">
        <f t="shared" si="289"/>
        <v/>
      </c>
      <c r="U370" s="4" t="str">
        <f t="shared" si="290"/>
        <v/>
      </c>
      <c r="V370" s="4" t="str">
        <f t="shared" si="291"/>
        <v/>
      </c>
      <c r="W370" t="str">
        <f t="shared" si="292"/>
        <v/>
      </c>
      <c r="X370" t="str">
        <f t="shared" si="293"/>
        <v/>
      </c>
      <c r="Y370" t="str">
        <f t="shared" si="294"/>
        <v/>
      </c>
      <c r="Z370" t="str">
        <f t="shared" si="295"/>
        <v/>
      </c>
      <c r="AA370" s="4" t="str">
        <f t="shared" si="296"/>
        <v/>
      </c>
      <c r="AB370" s="4" t="str">
        <f t="shared" si="297"/>
        <v/>
      </c>
      <c r="AC370" s="5" t="str">
        <f t="shared" si="298"/>
        <v/>
      </c>
      <c r="AD370" t="str">
        <f t="shared" si="299"/>
        <v/>
      </c>
      <c r="AE370" t="str">
        <f t="shared" si="300"/>
        <v/>
      </c>
      <c r="AF370" s="2" t="str">
        <f t="shared" si="301"/>
        <v/>
      </c>
      <c r="AG370" t="str">
        <f t="shared" si="302"/>
        <v/>
      </c>
      <c r="AH370" t="str">
        <f t="shared" si="303"/>
        <v/>
      </c>
      <c r="AI370" t="str">
        <f t="shared" si="268"/>
        <v/>
      </c>
      <c r="AJ370" s="28" t="str">
        <f t="shared" si="304"/>
        <v/>
      </c>
      <c r="AK370" t="str">
        <f t="shared" si="305"/>
        <v/>
      </c>
      <c r="AL370" t="str">
        <f t="shared" si="306"/>
        <v/>
      </c>
      <c r="AM370" t="str">
        <f t="shared" si="269"/>
        <v/>
      </c>
      <c r="AN370" t="str">
        <f t="shared" si="270"/>
        <v/>
      </c>
      <c r="AO370" t="str">
        <f t="shared" si="271"/>
        <v/>
      </c>
      <c r="AP370" t="str">
        <f>IF(AN370="","",IF(I370=0,IF(AO370=1,VLOOKUP(F370,Tables!A$1:C$18,2,FALSE),VLOOKUP(F370,Tables!A$1:C$18,3,FALSE)),IF(I370=1, IF(AO370=1,VLOOKUP(F370,Tables!H$1:J$95,2,FALSE),VLOOKUP(F370,Tables!H$1:J$95,3,FALSE)),IF(AO370=1,VLOOKUP(F370,Tables!Q$1:S$137,2,FALSE),VLOOKUP(F370,Tables!Q$1:S$137,3,FALSE)))))</f>
        <v/>
      </c>
      <c r="AQ370" t="str">
        <f t="shared" si="307"/>
        <v/>
      </c>
      <c r="AR370" t="str">
        <f t="shared" si="272"/>
        <v/>
      </c>
      <c r="AS370" t="str">
        <f t="shared" si="273"/>
        <v/>
      </c>
      <c r="AT370" t="str">
        <f t="shared" si="262"/>
        <v/>
      </c>
      <c r="AU370" t="str">
        <f t="shared" si="274"/>
        <v/>
      </c>
      <c r="AV370" t="str">
        <f t="shared" si="275"/>
        <v/>
      </c>
      <c r="AW370" t="str">
        <f t="shared" si="308"/>
        <v/>
      </c>
      <c r="AX370" t="str">
        <f t="shared" si="309"/>
        <v/>
      </c>
      <c r="AY370" t="str">
        <f t="shared" si="310"/>
        <v/>
      </c>
      <c r="BA370" t="str">
        <f t="shared" si="276"/>
        <v/>
      </c>
      <c r="BB370" t="str">
        <f t="shared" si="277"/>
        <v/>
      </c>
      <c r="BC370" t="str">
        <f t="shared" si="278"/>
        <v/>
      </c>
      <c r="BD370" t="str">
        <f t="shared" si="313"/>
        <v/>
      </c>
      <c r="BE370" t="str">
        <f t="shared" si="311"/>
        <v/>
      </c>
      <c r="BF370" t="str">
        <f t="shared" si="312"/>
        <v/>
      </c>
    </row>
    <row r="371" spans="1:58" ht="15.75" x14ac:dyDescent="0.3">
      <c r="A371" t="str">
        <f t="shared" si="279"/>
        <v/>
      </c>
      <c r="B371" t="str">
        <f t="shared" si="280"/>
        <v/>
      </c>
      <c r="C371" t="str">
        <f t="shared" si="281"/>
        <v/>
      </c>
      <c r="D371" t="str">
        <f t="shared" si="282"/>
        <v/>
      </c>
      <c r="E371" t="str">
        <f t="shared" si="283"/>
        <v/>
      </c>
      <c r="F371" t="str">
        <f t="shared" si="284"/>
        <v/>
      </c>
      <c r="G371" t="str">
        <f t="shared" si="285"/>
        <v/>
      </c>
      <c r="H371" t="str">
        <f t="shared" si="264"/>
        <v/>
      </c>
      <c r="I371" t="str">
        <f t="shared" si="265"/>
        <v/>
      </c>
      <c r="J371" t="str">
        <f t="shared" si="266"/>
        <v/>
      </c>
      <c r="K371" t="str">
        <f>IF(A371="","",IF(OR(I371=1,I371="S"),IF(VLOOKUP(J371,Tables!E$1:F$50,2,FALSE)=1,IF(MOD(BE371,2)=1,1,2),IF(MOD(BE371,2)=1,2,1)),IF(MOD(BE371,2)=1,1,2)))</f>
        <v/>
      </c>
      <c r="L371" t="str">
        <f t="shared" si="263"/>
        <v/>
      </c>
      <c r="M371" s="1" t="str">
        <f t="shared" si="267"/>
        <v/>
      </c>
      <c r="N371" s="39"/>
      <c r="O371" s="39"/>
      <c r="P371" s="39"/>
      <c r="Q371" s="4" t="str">
        <f t="shared" si="286"/>
        <v/>
      </c>
      <c r="R371" s="4" t="str">
        <f t="shared" si="287"/>
        <v/>
      </c>
      <c r="S371" s="4" t="str">
        <f t="shared" si="288"/>
        <v/>
      </c>
      <c r="T371" s="4" t="str">
        <f t="shared" si="289"/>
        <v/>
      </c>
      <c r="U371" s="4" t="str">
        <f t="shared" si="290"/>
        <v/>
      </c>
      <c r="V371" s="4" t="str">
        <f t="shared" si="291"/>
        <v/>
      </c>
      <c r="W371" t="str">
        <f t="shared" si="292"/>
        <v/>
      </c>
      <c r="X371" t="str">
        <f t="shared" si="293"/>
        <v/>
      </c>
      <c r="Y371" t="str">
        <f t="shared" si="294"/>
        <v/>
      </c>
      <c r="Z371" t="str">
        <f t="shared" si="295"/>
        <v/>
      </c>
      <c r="AA371" s="4" t="str">
        <f t="shared" si="296"/>
        <v/>
      </c>
      <c r="AB371" s="4" t="str">
        <f t="shared" si="297"/>
        <v/>
      </c>
      <c r="AC371" s="5" t="str">
        <f t="shared" si="298"/>
        <v/>
      </c>
      <c r="AD371" t="str">
        <f t="shared" si="299"/>
        <v/>
      </c>
      <c r="AE371" t="str">
        <f t="shared" si="300"/>
        <v/>
      </c>
      <c r="AF371" s="2" t="str">
        <f t="shared" si="301"/>
        <v/>
      </c>
      <c r="AG371" t="str">
        <f t="shared" si="302"/>
        <v/>
      </c>
      <c r="AH371" t="str">
        <f t="shared" si="303"/>
        <v/>
      </c>
      <c r="AI371" t="str">
        <f t="shared" si="268"/>
        <v/>
      </c>
      <c r="AJ371" s="28" t="str">
        <f t="shared" si="304"/>
        <v/>
      </c>
      <c r="AK371" t="str">
        <f t="shared" si="305"/>
        <v/>
      </c>
      <c r="AL371" t="str">
        <f t="shared" si="306"/>
        <v/>
      </c>
      <c r="AM371" t="str">
        <f t="shared" si="269"/>
        <v/>
      </c>
      <c r="AN371" t="str">
        <f t="shared" si="270"/>
        <v/>
      </c>
      <c r="AO371" t="str">
        <f t="shared" si="271"/>
        <v/>
      </c>
      <c r="AP371" t="str">
        <f>IF(AN371="","",IF(I371=0,IF(AO371=1,VLOOKUP(F371,Tables!A$1:C$18,2,FALSE),VLOOKUP(F371,Tables!A$1:C$18,3,FALSE)),IF(I371=1, IF(AO371=1,VLOOKUP(F371,Tables!H$1:J$95,2,FALSE),VLOOKUP(F371,Tables!H$1:J$95,3,FALSE)),IF(AO371=1,VLOOKUP(F371,Tables!Q$1:S$137,2,FALSE),VLOOKUP(F371,Tables!Q$1:S$137,3,FALSE)))))</f>
        <v/>
      </c>
      <c r="AQ371" t="str">
        <f t="shared" si="307"/>
        <v/>
      </c>
      <c r="AR371" t="str">
        <f t="shared" si="272"/>
        <v/>
      </c>
      <c r="AS371" t="str">
        <f t="shared" si="273"/>
        <v/>
      </c>
      <c r="AT371" t="str">
        <f t="shared" si="262"/>
        <v/>
      </c>
      <c r="AU371" t="str">
        <f t="shared" si="274"/>
        <v/>
      </c>
      <c r="AV371" t="str">
        <f t="shared" si="275"/>
        <v/>
      </c>
      <c r="AW371" t="str">
        <f t="shared" si="308"/>
        <v/>
      </c>
      <c r="AX371" t="str">
        <f t="shared" si="309"/>
        <v/>
      </c>
      <c r="AY371" t="str">
        <f t="shared" si="310"/>
        <v/>
      </c>
      <c r="BA371" t="str">
        <f t="shared" si="276"/>
        <v/>
      </c>
      <c r="BB371" t="str">
        <f t="shared" si="277"/>
        <v/>
      </c>
      <c r="BC371" t="str">
        <f t="shared" si="278"/>
        <v/>
      </c>
      <c r="BD371" t="str">
        <f t="shared" si="313"/>
        <v/>
      </c>
      <c r="BE371" t="str">
        <f t="shared" si="311"/>
        <v/>
      </c>
      <c r="BF371" t="str">
        <f t="shared" si="312"/>
        <v/>
      </c>
    </row>
    <row r="372" spans="1:58" ht="15.75" x14ac:dyDescent="0.3">
      <c r="A372" t="str">
        <f t="shared" si="279"/>
        <v/>
      </c>
      <c r="B372" t="str">
        <f t="shared" si="280"/>
        <v/>
      </c>
      <c r="C372" t="str">
        <f t="shared" si="281"/>
        <v/>
      </c>
      <c r="D372" t="str">
        <f t="shared" si="282"/>
        <v/>
      </c>
      <c r="E372" t="str">
        <f t="shared" si="283"/>
        <v/>
      </c>
      <c r="F372" t="str">
        <f t="shared" si="284"/>
        <v/>
      </c>
      <c r="G372" t="str">
        <f t="shared" si="285"/>
        <v/>
      </c>
      <c r="H372" t="str">
        <f t="shared" si="264"/>
        <v/>
      </c>
      <c r="I372" t="str">
        <f t="shared" si="265"/>
        <v/>
      </c>
      <c r="J372" t="str">
        <f t="shared" si="266"/>
        <v/>
      </c>
      <c r="K372" t="str">
        <f>IF(A372="","",IF(OR(I372=1,I372="S"),IF(VLOOKUP(J372,Tables!E$1:F$50,2,FALSE)=1,IF(MOD(BE372,2)=1,1,2),IF(MOD(BE372,2)=1,2,1)),IF(MOD(BE372,2)=1,1,2)))</f>
        <v/>
      </c>
      <c r="L372" t="str">
        <f t="shared" si="263"/>
        <v/>
      </c>
      <c r="M372" s="1" t="str">
        <f t="shared" si="267"/>
        <v/>
      </c>
      <c r="N372" s="39"/>
      <c r="O372" s="39"/>
      <c r="P372" s="39"/>
      <c r="Q372" s="4" t="str">
        <f t="shared" si="286"/>
        <v/>
      </c>
      <c r="R372" s="4" t="str">
        <f t="shared" si="287"/>
        <v/>
      </c>
      <c r="S372" s="4" t="str">
        <f t="shared" si="288"/>
        <v/>
      </c>
      <c r="T372" s="4" t="str">
        <f t="shared" si="289"/>
        <v/>
      </c>
      <c r="U372" s="4" t="str">
        <f t="shared" si="290"/>
        <v/>
      </c>
      <c r="V372" s="4" t="str">
        <f t="shared" si="291"/>
        <v/>
      </c>
      <c r="W372" t="str">
        <f t="shared" si="292"/>
        <v/>
      </c>
      <c r="X372" t="str">
        <f t="shared" si="293"/>
        <v/>
      </c>
      <c r="Y372" t="str">
        <f t="shared" si="294"/>
        <v/>
      </c>
      <c r="Z372" t="str">
        <f t="shared" si="295"/>
        <v/>
      </c>
      <c r="AA372" s="4" t="str">
        <f t="shared" si="296"/>
        <v/>
      </c>
      <c r="AB372" s="4" t="str">
        <f t="shared" si="297"/>
        <v/>
      </c>
      <c r="AC372" s="5" t="str">
        <f t="shared" si="298"/>
        <v/>
      </c>
      <c r="AD372" t="str">
        <f t="shared" si="299"/>
        <v/>
      </c>
      <c r="AE372" t="str">
        <f t="shared" si="300"/>
        <v/>
      </c>
      <c r="AF372" s="2" t="str">
        <f t="shared" si="301"/>
        <v/>
      </c>
      <c r="AG372" t="str">
        <f t="shared" si="302"/>
        <v/>
      </c>
      <c r="AH372" t="str">
        <f t="shared" si="303"/>
        <v/>
      </c>
      <c r="AI372" t="str">
        <f t="shared" si="268"/>
        <v/>
      </c>
      <c r="AJ372" s="28" t="str">
        <f t="shared" si="304"/>
        <v/>
      </c>
      <c r="AK372" t="str">
        <f t="shared" si="305"/>
        <v/>
      </c>
      <c r="AL372" t="str">
        <f t="shared" si="306"/>
        <v/>
      </c>
      <c r="AM372" t="str">
        <f t="shared" si="269"/>
        <v/>
      </c>
      <c r="AN372" t="str">
        <f t="shared" si="270"/>
        <v/>
      </c>
      <c r="AO372" t="str">
        <f t="shared" si="271"/>
        <v/>
      </c>
      <c r="AP372" t="str">
        <f>IF(AN372="","",IF(I372=0,IF(AO372=1,VLOOKUP(F372,Tables!A$1:C$18,2,FALSE),VLOOKUP(F372,Tables!A$1:C$18,3,FALSE)),IF(I372=1, IF(AO372=1,VLOOKUP(F372,Tables!H$1:J$95,2,FALSE),VLOOKUP(F372,Tables!H$1:J$95,3,FALSE)),IF(AO372=1,VLOOKUP(F372,Tables!Q$1:S$137,2,FALSE),VLOOKUP(F372,Tables!Q$1:S$137,3,FALSE)))))</f>
        <v/>
      </c>
      <c r="AQ372" t="str">
        <f t="shared" si="307"/>
        <v/>
      </c>
      <c r="AR372" t="str">
        <f t="shared" si="272"/>
        <v/>
      </c>
      <c r="AS372" t="str">
        <f t="shared" si="273"/>
        <v/>
      </c>
      <c r="AT372" t="str">
        <f t="shared" si="262"/>
        <v/>
      </c>
      <c r="AU372" t="str">
        <f t="shared" si="274"/>
        <v/>
      </c>
      <c r="AV372" t="str">
        <f t="shared" si="275"/>
        <v/>
      </c>
      <c r="AW372" t="str">
        <f t="shared" si="308"/>
        <v/>
      </c>
      <c r="AX372" t="str">
        <f t="shared" si="309"/>
        <v/>
      </c>
      <c r="AY372" t="str">
        <f t="shared" si="310"/>
        <v/>
      </c>
      <c r="BA372" t="str">
        <f t="shared" si="276"/>
        <v/>
      </c>
      <c r="BB372" t="str">
        <f t="shared" si="277"/>
        <v/>
      </c>
      <c r="BC372" t="str">
        <f t="shared" si="278"/>
        <v/>
      </c>
      <c r="BD372" t="str">
        <f t="shared" si="313"/>
        <v/>
      </c>
      <c r="BE372" t="str">
        <f t="shared" si="311"/>
        <v/>
      </c>
      <c r="BF372" t="str">
        <f t="shared" si="312"/>
        <v/>
      </c>
    </row>
    <row r="373" spans="1:58" ht="15.75" x14ac:dyDescent="0.3">
      <c r="A373" t="str">
        <f t="shared" si="279"/>
        <v/>
      </c>
      <c r="B373" t="str">
        <f t="shared" si="280"/>
        <v/>
      </c>
      <c r="C373" t="str">
        <f t="shared" si="281"/>
        <v/>
      </c>
      <c r="D373" t="str">
        <f t="shared" si="282"/>
        <v/>
      </c>
      <c r="E373" t="str">
        <f t="shared" si="283"/>
        <v/>
      </c>
      <c r="F373" t="str">
        <f t="shared" si="284"/>
        <v/>
      </c>
      <c r="G373" t="str">
        <f t="shared" si="285"/>
        <v/>
      </c>
      <c r="H373" t="str">
        <f t="shared" si="264"/>
        <v/>
      </c>
      <c r="I373" t="str">
        <f t="shared" si="265"/>
        <v/>
      </c>
      <c r="J373" t="str">
        <f t="shared" si="266"/>
        <v/>
      </c>
      <c r="K373" t="str">
        <f>IF(A373="","",IF(OR(I373=1,I373="S"),IF(VLOOKUP(J373,Tables!E$1:F$50,2,FALSE)=1,IF(MOD(BE373,2)=1,1,2),IF(MOD(BE373,2)=1,2,1)),IF(MOD(BE373,2)=1,1,2)))</f>
        <v/>
      </c>
      <c r="L373" t="str">
        <f t="shared" si="263"/>
        <v/>
      </c>
      <c r="M373" s="1" t="str">
        <f t="shared" si="267"/>
        <v/>
      </c>
      <c r="N373" s="39"/>
      <c r="O373" s="39"/>
      <c r="P373" s="39"/>
      <c r="Q373" s="4" t="str">
        <f t="shared" si="286"/>
        <v/>
      </c>
      <c r="R373" s="4" t="str">
        <f t="shared" si="287"/>
        <v/>
      </c>
      <c r="S373" s="4" t="str">
        <f t="shared" si="288"/>
        <v/>
      </c>
      <c r="T373" s="4" t="str">
        <f t="shared" si="289"/>
        <v/>
      </c>
      <c r="U373" s="4" t="str">
        <f t="shared" si="290"/>
        <v/>
      </c>
      <c r="V373" s="4" t="str">
        <f t="shared" si="291"/>
        <v/>
      </c>
      <c r="W373" t="str">
        <f t="shared" si="292"/>
        <v/>
      </c>
      <c r="X373" t="str">
        <f t="shared" si="293"/>
        <v/>
      </c>
      <c r="Y373" t="str">
        <f t="shared" si="294"/>
        <v/>
      </c>
      <c r="Z373" t="str">
        <f t="shared" si="295"/>
        <v/>
      </c>
      <c r="AA373" s="4" t="str">
        <f t="shared" si="296"/>
        <v/>
      </c>
      <c r="AB373" s="4" t="str">
        <f t="shared" si="297"/>
        <v/>
      </c>
      <c r="AC373" s="5" t="str">
        <f t="shared" si="298"/>
        <v/>
      </c>
      <c r="AD373" t="str">
        <f t="shared" si="299"/>
        <v/>
      </c>
      <c r="AE373" t="str">
        <f t="shared" si="300"/>
        <v/>
      </c>
      <c r="AF373" s="2" t="str">
        <f t="shared" si="301"/>
        <v/>
      </c>
      <c r="AG373" t="str">
        <f t="shared" si="302"/>
        <v/>
      </c>
      <c r="AH373" t="str">
        <f t="shared" si="303"/>
        <v/>
      </c>
      <c r="AI373" t="str">
        <f t="shared" si="268"/>
        <v/>
      </c>
      <c r="AJ373" s="28" t="str">
        <f t="shared" si="304"/>
        <v/>
      </c>
      <c r="AK373" t="str">
        <f t="shared" si="305"/>
        <v/>
      </c>
      <c r="AL373" t="str">
        <f t="shared" si="306"/>
        <v/>
      </c>
      <c r="AM373" t="str">
        <f t="shared" si="269"/>
        <v/>
      </c>
      <c r="AN373" t="str">
        <f t="shared" si="270"/>
        <v/>
      </c>
      <c r="AO373" t="str">
        <f t="shared" si="271"/>
        <v/>
      </c>
      <c r="AP373" t="str">
        <f>IF(AN373="","",IF(I373=0,IF(AO373=1,VLOOKUP(F373,Tables!A$1:C$18,2,FALSE),VLOOKUP(F373,Tables!A$1:C$18,3,FALSE)),IF(I373=1, IF(AO373=1,VLOOKUP(F373,Tables!H$1:J$95,2,FALSE),VLOOKUP(F373,Tables!H$1:J$95,3,FALSE)),IF(AO373=1,VLOOKUP(F373,Tables!Q$1:S$137,2,FALSE),VLOOKUP(F373,Tables!Q$1:S$137,3,FALSE)))))</f>
        <v/>
      </c>
      <c r="AQ373" t="str">
        <f t="shared" si="307"/>
        <v/>
      </c>
      <c r="AR373" t="str">
        <f t="shared" si="272"/>
        <v/>
      </c>
      <c r="AS373" t="str">
        <f t="shared" si="273"/>
        <v/>
      </c>
      <c r="AT373" t="str">
        <f t="shared" si="262"/>
        <v/>
      </c>
      <c r="AU373" t="str">
        <f t="shared" si="274"/>
        <v/>
      </c>
      <c r="AV373" t="str">
        <f t="shared" si="275"/>
        <v/>
      </c>
      <c r="AW373" t="str">
        <f t="shared" si="308"/>
        <v/>
      </c>
      <c r="AX373" t="str">
        <f t="shared" si="309"/>
        <v/>
      </c>
      <c r="AY373" t="str">
        <f t="shared" si="310"/>
        <v/>
      </c>
      <c r="BA373" t="str">
        <f t="shared" si="276"/>
        <v/>
      </c>
      <c r="BB373" t="str">
        <f t="shared" si="277"/>
        <v/>
      </c>
      <c r="BC373" t="str">
        <f t="shared" si="278"/>
        <v/>
      </c>
      <c r="BD373" t="str">
        <f t="shared" si="313"/>
        <v/>
      </c>
      <c r="BE373" t="str">
        <f t="shared" si="311"/>
        <v/>
      </c>
      <c r="BF373" t="str">
        <f t="shared" si="312"/>
        <v/>
      </c>
    </row>
    <row r="374" spans="1:58" ht="15.75" x14ac:dyDescent="0.3">
      <c r="A374" t="str">
        <f t="shared" si="279"/>
        <v/>
      </c>
      <c r="B374" t="str">
        <f t="shared" si="280"/>
        <v/>
      </c>
      <c r="C374" t="str">
        <f t="shared" si="281"/>
        <v/>
      </c>
      <c r="D374" t="str">
        <f t="shared" si="282"/>
        <v/>
      </c>
      <c r="E374" t="str">
        <f t="shared" si="283"/>
        <v/>
      </c>
      <c r="F374" t="str">
        <f t="shared" si="284"/>
        <v/>
      </c>
      <c r="G374" t="str">
        <f t="shared" si="285"/>
        <v/>
      </c>
      <c r="H374" t="str">
        <f t="shared" si="264"/>
        <v/>
      </c>
      <c r="I374" t="str">
        <f t="shared" si="265"/>
        <v/>
      </c>
      <c r="J374" t="str">
        <f t="shared" si="266"/>
        <v/>
      </c>
      <c r="K374" t="str">
        <f>IF(A374="","",IF(OR(I374=1,I374="S"),IF(VLOOKUP(J374,Tables!E$1:F$50,2,FALSE)=1,IF(MOD(BE374,2)=1,1,2),IF(MOD(BE374,2)=1,2,1)),IF(MOD(BE374,2)=1,1,2)))</f>
        <v/>
      </c>
      <c r="L374" t="str">
        <f t="shared" si="263"/>
        <v/>
      </c>
      <c r="M374" s="1" t="str">
        <f t="shared" si="267"/>
        <v/>
      </c>
      <c r="N374" s="39"/>
      <c r="O374" s="39"/>
      <c r="P374" s="39"/>
      <c r="Q374" s="4" t="str">
        <f t="shared" si="286"/>
        <v/>
      </c>
      <c r="R374" s="4" t="str">
        <f t="shared" si="287"/>
        <v/>
      </c>
      <c r="S374" s="4" t="str">
        <f t="shared" si="288"/>
        <v/>
      </c>
      <c r="T374" s="4" t="str">
        <f t="shared" si="289"/>
        <v/>
      </c>
      <c r="U374" s="4" t="str">
        <f t="shared" si="290"/>
        <v/>
      </c>
      <c r="V374" s="4" t="str">
        <f t="shared" si="291"/>
        <v/>
      </c>
      <c r="W374" t="str">
        <f t="shared" si="292"/>
        <v/>
      </c>
      <c r="X374" t="str">
        <f t="shared" si="293"/>
        <v/>
      </c>
      <c r="Y374" t="str">
        <f t="shared" si="294"/>
        <v/>
      </c>
      <c r="Z374" t="str">
        <f t="shared" si="295"/>
        <v/>
      </c>
      <c r="AA374" s="4" t="str">
        <f t="shared" si="296"/>
        <v/>
      </c>
      <c r="AB374" s="4" t="str">
        <f t="shared" si="297"/>
        <v/>
      </c>
      <c r="AC374" s="5" t="str">
        <f t="shared" si="298"/>
        <v/>
      </c>
      <c r="AD374" t="str">
        <f t="shared" si="299"/>
        <v/>
      </c>
      <c r="AE374" t="str">
        <f t="shared" si="300"/>
        <v/>
      </c>
      <c r="AF374" s="2" t="str">
        <f t="shared" si="301"/>
        <v/>
      </c>
      <c r="AG374" t="str">
        <f t="shared" si="302"/>
        <v/>
      </c>
      <c r="AH374" t="str">
        <f t="shared" si="303"/>
        <v/>
      </c>
      <c r="AI374" t="str">
        <f t="shared" si="268"/>
        <v/>
      </c>
      <c r="AJ374" s="28" t="str">
        <f t="shared" si="304"/>
        <v/>
      </c>
      <c r="AK374" t="str">
        <f t="shared" si="305"/>
        <v/>
      </c>
      <c r="AL374" t="str">
        <f t="shared" si="306"/>
        <v/>
      </c>
      <c r="AM374" t="str">
        <f t="shared" si="269"/>
        <v/>
      </c>
      <c r="AN374" t="str">
        <f t="shared" si="270"/>
        <v/>
      </c>
      <c r="AO374" t="str">
        <f t="shared" si="271"/>
        <v/>
      </c>
      <c r="AP374" t="str">
        <f>IF(AN374="","",IF(I374=0,IF(AO374=1,VLOOKUP(F374,Tables!A$1:C$18,2,FALSE),VLOOKUP(F374,Tables!A$1:C$18,3,FALSE)),IF(I374=1, IF(AO374=1,VLOOKUP(F374,Tables!H$1:J$95,2,FALSE),VLOOKUP(F374,Tables!H$1:J$95,3,FALSE)),IF(AO374=1,VLOOKUP(F374,Tables!Q$1:S$137,2,FALSE),VLOOKUP(F374,Tables!Q$1:S$137,3,FALSE)))))</f>
        <v/>
      </c>
      <c r="AQ374" t="str">
        <f t="shared" si="307"/>
        <v/>
      </c>
      <c r="AR374" t="str">
        <f t="shared" si="272"/>
        <v/>
      </c>
      <c r="AS374" t="str">
        <f t="shared" si="273"/>
        <v/>
      </c>
      <c r="AT374" t="str">
        <f t="shared" si="262"/>
        <v/>
      </c>
      <c r="AU374" t="str">
        <f t="shared" si="274"/>
        <v/>
      </c>
      <c r="AV374" t="str">
        <f t="shared" si="275"/>
        <v/>
      </c>
      <c r="AW374" t="str">
        <f t="shared" si="308"/>
        <v/>
      </c>
      <c r="AX374" t="str">
        <f t="shared" si="309"/>
        <v/>
      </c>
      <c r="AY374" t="str">
        <f t="shared" si="310"/>
        <v/>
      </c>
      <c r="BA374" t="str">
        <f t="shared" si="276"/>
        <v/>
      </c>
      <c r="BB374" t="str">
        <f t="shared" si="277"/>
        <v/>
      </c>
      <c r="BC374" t="str">
        <f t="shared" si="278"/>
        <v/>
      </c>
      <c r="BD374" t="str">
        <f t="shared" si="313"/>
        <v/>
      </c>
      <c r="BE374" t="str">
        <f t="shared" si="311"/>
        <v/>
      </c>
      <c r="BF374" t="str">
        <f t="shared" si="312"/>
        <v/>
      </c>
    </row>
    <row r="375" spans="1:58" ht="15.75" x14ac:dyDescent="0.3">
      <c r="A375" t="str">
        <f t="shared" si="279"/>
        <v/>
      </c>
      <c r="B375" t="str">
        <f t="shared" si="280"/>
        <v/>
      </c>
      <c r="C375" t="str">
        <f t="shared" si="281"/>
        <v/>
      </c>
      <c r="D375" t="str">
        <f t="shared" si="282"/>
        <v/>
      </c>
      <c r="E375" t="str">
        <f t="shared" si="283"/>
        <v/>
      </c>
      <c r="F375" t="str">
        <f t="shared" si="284"/>
        <v/>
      </c>
      <c r="G375" t="str">
        <f t="shared" si="285"/>
        <v/>
      </c>
      <c r="H375" t="str">
        <f t="shared" si="264"/>
        <v/>
      </c>
      <c r="I375" t="str">
        <f t="shared" si="265"/>
        <v/>
      </c>
      <c r="J375" t="str">
        <f t="shared" si="266"/>
        <v/>
      </c>
      <c r="K375" t="str">
        <f>IF(A375="","",IF(OR(I375=1,I375="S"),IF(VLOOKUP(J375,Tables!E$1:F$50,2,FALSE)=1,IF(MOD(BE375,2)=1,1,2),IF(MOD(BE375,2)=1,2,1)),IF(MOD(BE375,2)=1,1,2)))</f>
        <v/>
      </c>
      <c r="L375" t="str">
        <f t="shared" si="263"/>
        <v/>
      </c>
      <c r="M375" s="1" t="str">
        <f t="shared" si="267"/>
        <v/>
      </c>
      <c r="N375" s="39"/>
      <c r="O375" s="39"/>
      <c r="P375" s="39"/>
      <c r="Q375" s="4" t="str">
        <f t="shared" si="286"/>
        <v/>
      </c>
      <c r="R375" s="4" t="str">
        <f t="shared" si="287"/>
        <v/>
      </c>
      <c r="S375" s="4" t="str">
        <f t="shared" si="288"/>
        <v/>
      </c>
      <c r="T375" s="4" t="str">
        <f t="shared" si="289"/>
        <v/>
      </c>
      <c r="U375" s="4" t="str">
        <f t="shared" si="290"/>
        <v/>
      </c>
      <c r="V375" s="4" t="str">
        <f t="shared" si="291"/>
        <v/>
      </c>
      <c r="W375" t="str">
        <f t="shared" si="292"/>
        <v/>
      </c>
      <c r="X375" t="str">
        <f t="shared" si="293"/>
        <v/>
      </c>
      <c r="Y375" t="str">
        <f t="shared" si="294"/>
        <v/>
      </c>
      <c r="Z375" t="str">
        <f t="shared" si="295"/>
        <v/>
      </c>
      <c r="AA375" s="4" t="str">
        <f t="shared" si="296"/>
        <v/>
      </c>
      <c r="AB375" s="4" t="str">
        <f t="shared" si="297"/>
        <v/>
      </c>
      <c r="AC375" s="5" t="str">
        <f t="shared" si="298"/>
        <v/>
      </c>
      <c r="AD375" t="str">
        <f t="shared" si="299"/>
        <v/>
      </c>
      <c r="AE375" t="str">
        <f t="shared" si="300"/>
        <v/>
      </c>
      <c r="AF375" s="2" t="str">
        <f t="shared" si="301"/>
        <v/>
      </c>
      <c r="AG375" t="str">
        <f t="shared" si="302"/>
        <v/>
      </c>
      <c r="AH375" t="str">
        <f t="shared" si="303"/>
        <v/>
      </c>
      <c r="AI375" t="str">
        <f t="shared" si="268"/>
        <v/>
      </c>
      <c r="AJ375" s="28" t="str">
        <f t="shared" si="304"/>
        <v/>
      </c>
      <c r="AK375" t="str">
        <f t="shared" si="305"/>
        <v/>
      </c>
      <c r="AL375" t="str">
        <f t="shared" si="306"/>
        <v/>
      </c>
      <c r="AM375" t="str">
        <f t="shared" si="269"/>
        <v/>
      </c>
      <c r="AN375" t="str">
        <f t="shared" si="270"/>
        <v/>
      </c>
      <c r="AO375" t="str">
        <f t="shared" si="271"/>
        <v/>
      </c>
      <c r="AP375" t="str">
        <f>IF(AN375="","",IF(I375=0,IF(AO375=1,VLOOKUP(F375,Tables!A$1:C$18,2,FALSE),VLOOKUP(F375,Tables!A$1:C$18,3,FALSE)),IF(I375=1, IF(AO375=1,VLOOKUP(F375,Tables!H$1:J$95,2,FALSE),VLOOKUP(F375,Tables!H$1:J$95,3,FALSE)),IF(AO375=1,VLOOKUP(F375,Tables!Q$1:S$137,2,FALSE),VLOOKUP(F375,Tables!Q$1:S$137,3,FALSE)))))</f>
        <v/>
      </c>
      <c r="AQ375" t="str">
        <f t="shared" si="307"/>
        <v/>
      </c>
      <c r="AR375" t="str">
        <f t="shared" si="272"/>
        <v/>
      </c>
      <c r="AS375" t="str">
        <f t="shared" si="273"/>
        <v/>
      </c>
      <c r="AT375" t="str">
        <f t="shared" si="262"/>
        <v/>
      </c>
      <c r="AU375" t="str">
        <f t="shared" si="274"/>
        <v/>
      </c>
      <c r="AV375" t="str">
        <f t="shared" si="275"/>
        <v/>
      </c>
      <c r="AW375" t="str">
        <f t="shared" si="308"/>
        <v/>
      </c>
      <c r="AX375" t="str">
        <f t="shared" si="309"/>
        <v/>
      </c>
      <c r="AY375" t="str">
        <f t="shared" si="310"/>
        <v/>
      </c>
      <c r="BA375" t="str">
        <f t="shared" si="276"/>
        <v/>
      </c>
      <c r="BB375" t="str">
        <f t="shared" si="277"/>
        <v/>
      </c>
      <c r="BC375" t="str">
        <f t="shared" si="278"/>
        <v/>
      </c>
      <c r="BD375" t="str">
        <f t="shared" si="313"/>
        <v/>
      </c>
      <c r="BE375" t="str">
        <f t="shared" si="311"/>
        <v/>
      </c>
      <c r="BF375" t="str">
        <f t="shared" si="312"/>
        <v/>
      </c>
    </row>
    <row r="376" spans="1:58" ht="15.75" x14ac:dyDescent="0.3">
      <c r="A376" t="str">
        <f t="shared" si="279"/>
        <v/>
      </c>
      <c r="B376" t="str">
        <f t="shared" si="280"/>
        <v/>
      </c>
      <c r="C376" t="str">
        <f t="shared" si="281"/>
        <v/>
      </c>
      <c r="D376" t="str">
        <f t="shared" si="282"/>
        <v/>
      </c>
      <c r="E376" t="str">
        <f t="shared" si="283"/>
        <v/>
      </c>
      <c r="F376" t="str">
        <f t="shared" si="284"/>
        <v/>
      </c>
      <c r="G376" t="str">
        <f t="shared" si="285"/>
        <v/>
      </c>
      <c r="H376" t="str">
        <f t="shared" si="264"/>
        <v/>
      </c>
      <c r="I376" t="str">
        <f t="shared" si="265"/>
        <v/>
      </c>
      <c r="J376" t="str">
        <f t="shared" si="266"/>
        <v/>
      </c>
      <c r="K376" t="str">
        <f>IF(A376="","",IF(OR(I376=1,I376="S"),IF(VLOOKUP(J376,Tables!E$1:F$50,2,FALSE)=1,IF(MOD(BE376,2)=1,1,2),IF(MOD(BE376,2)=1,2,1)),IF(MOD(BE376,2)=1,1,2)))</f>
        <v/>
      </c>
      <c r="L376" t="str">
        <f t="shared" si="263"/>
        <v/>
      </c>
      <c r="M376" s="1" t="str">
        <f t="shared" si="267"/>
        <v/>
      </c>
      <c r="N376" s="39"/>
      <c r="O376" s="39"/>
      <c r="P376" s="39"/>
      <c r="Q376" s="4" t="str">
        <f t="shared" si="286"/>
        <v/>
      </c>
      <c r="R376" s="4" t="str">
        <f t="shared" si="287"/>
        <v/>
      </c>
      <c r="S376" s="4" t="str">
        <f t="shared" si="288"/>
        <v/>
      </c>
      <c r="T376" s="4" t="str">
        <f t="shared" si="289"/>
        <v/>
      </c>
      <c r="U376" s="4" t="str">
        <f t="shared" si="290"/>
        <v/>
      </c>
      <c r="V376" s="4" t="str">
        <f t="shared" si="291"/>
        <v/>
      </c>
      <c r="W376" t="str">
        <f t="shared" si="292"/>
        <v/>
      </c>
      <c r="X376" t="str">
        <f t="shared" si="293"/>
        <v/>
      </c>
      <c r="Y376" t="str">
        <f t="shared" si="294"/>
        <v/>
      </c>
      <c r="Z376" t="str">
        <f t="shared" si="295"/>
        <v/>
      </c>
      <c r="AA376" s="4" t="str">
        <f t="shared" si="296"/>
        <v/>
      </c>
      <c r="AB376" s="4" t="str">
        <f t="shared" si="297"/>
        <v/>
      </c>
      <c r="AC376" s="5" t="str">
        <f t="shared" si="298"/>
        <v/>
      </c>
      <c r="AD376" t="str">
        <f t="shared" si="299"/>
        <v/>
      </c>
      <c r="AE376" t="str">
        <f t="shared" si="300"/>
        <v/>
      </c>
      <c r="AF376" s="2" t="str">
        <f t="shared" si="301"/>
        <v/>
      </c>
      <c r="AG376" t="str">
        <f t="shared" si="302"/>
        <v/>
      </c>
      <c r="AH376" t="str">
        <f t="shared" si="303"/>
        <v/>
      </c>
      <c r="AI376" t="str">
        <f t="shared" si="268"/>
        <v/>
      </c>
      <c r="AJ376" s="28" t="str">
        <f t="shared" si="304"/>
        <v/>
      </c>
      <c r="AK376" t="str">
        <f t="shared" si="305"/>
        <v/>
      </c>
      <c r="AL376" t="str">
        <f t="shared" si="306"/>
        <v/>
      </c>
      <c r="AM376" t="str">
        <f t="shared" si="269"/>
        <v/>
      </c>
      <c r="AN376" t="str">
        <f t="shared" si="270"/>
        <v/>
      </c>
      <c r="AO376" t="str">
        <f t="shared" si="271"/>
        <v/>
      </c>
      <c r="AP376" t="str">
        <f>IF(AN376="","",IF(I376=0,IF(AO376=1,VLOOKUP(F376,Tables!A$1:C$18,2,FALSE),VLOOKUP(F376,Tables!A$1:C$18,3,FALSE)),IF(I376=1, IF(AO376=1,VLOOKUP(F376,Tables!H$1:J$95,2,FALSE),VLOOKUP(F376,Tables!H$1:J$95,3,FALSE)),IF(AO376=1,VLOOKUP(F376,Tables!Q$1:S$137,2,FALSE),VLOOKUP(F376,Tables!Q$1:S$137,3,FALSE)))))</f>
        <v/>
      </c>
      <c r="AQ376" t="str">
        <f t="shared" si="307"/>
        <v/>
      </c>
      <c r="AR376" t="str">
        <f t="shared" si="272"/>
        <v/>
      </c>
      <c r="AS376" t="str">
        <f t="shared" si="273"/>
        <v/>
      </c>
      <c r="AT376" t="str">
        <f t="shared" si="262"/>
        <v/>
      </c>
      <c r="AU376" t="str">
        <f t="shared" si="274"/>
        <v/>
      </c>
      <c r="AV376" t="str">
        <f t="shared" si="275"/>
        <v/>
      </c>
      <c r="AW376" t="str">
        <f t="shared" si="308"/>
        <v/>
      </c>
      <c r="AX376" t="str">
        <f t="shared" si="309"/>
        <v/>
      </c>
      <c r="AY376" t="str">
        <f t="shared" si="310"/>
        <v/>
      </c>
      <c r="BA376" t="str">
        <f t="shared" si="276"/>
        <v/>
      </c>
      <c r="BB376" t="str">
        <f t="shared" si="277"/>
        <v/>
      </c>
      <c r="BC376" t="str">
        <f t="shared" si="278"/>
        <v/>
      </c>
      <c r="BD376" t="str">
        <f t="shared" si="313"/>
        <v/>
      </c>
      <c r="BE376" t="str">
        <f t="shared" si="311"/>
        <v/>
      </c>
      <c r="BF376" t="str">
        <f t="shared" si="312"/>
        <v/>
      </c>
    </row>
    <row r="377" spans="1:58" ht="15.75" x14ac:dyDescent="0.3">
      <c r="A377" t="str">
        <f t="shared" si="279"/>
        <v/>
      </c>
      <c r="B377" t="str">
        <f t="shared" si="280"/>
        <v/>
      </c>
      <c r="C377" t="str">
        <f t="shared" si="281"/>
        <v/>
      </c>
      <c r="D377" t="str">
        <f t="shared" si="282"/>
        <v/>
      </c>
      <c r="E377" t="str">
        <f t="shared" si="283"/>
        <v/>
      </c>
      <c r="F377" t="str">
        <f t="shared" si="284"/>
        <v/>
      </c>
      <c r="G377" t="str">
        <f t="shared" si="285"/>
        <v/>
      </c>
      <c r="H377" t="str">
        <f t="shared" si="264"/>
        <v/>
      </c>
      <c r="I377" t="str">
        <f t="shared" si="265"/>
        <v/>
      </c>
      <c r="J377" t="str">
        <f t="shared" si="266"/>
        <v/>
      </c>
      <c r="K377" t="str">
        <f>IF(A377="","",IF(OR(I377=1,I377="S"),IF(VLOOKUP(J377,Tables!E$1:F$50,2,FALSE)=1,IF(MOD(BE377,2)=1,1,2),IF(MOD(BE377,2)=1,2,1)),IF(MOD(BE377,2)=1,1,2)))</f>
        <v/>
      </c>
      <c r="L377" t="str">
        <f t="shared" si="263"/>
        <v/>
      </c>
      <c r="M377" s="1" t="str">
        <f t="shared" si="267"/>
        <v/>
      </c>
      <c r="N377" s="39"/>
      <c r="O377" s="39"/>
      <c r="P377" s="39"/>
      <c r="Q377" s="4" t="str">
        <f t="shared" si="286"/>
        <v/>
      </c>
      <c r="R377" s="4" t="str">
        <f t="shared" si="287"/>
        <v/>
      </c>
      <c r="S377" s="4" t="str">
        <f t="shared" si="288"/>
        <v/>
      </c>
      <c r="T377" s="4" t="str">
        <f t="shared" si="289"/>
        <v/>
      </c>
      <c r="U377" s="4" t="str">
        <f t="shared" si="290"/>
        <v/>
      </c>
      <c r="V377" s="4" t="str">
        <f t="shared" si="291"/>
        <v/>
      </c>
      <c r="W377" t="str">
        <f t="shared" si="292"/>
        <v/>
      </c>
      <c r="X377" t="str">
        <f t="shared" si="293"/>
        <v/>
      </c>
      <c r="Y377" t="str">
        <f t="shared" si="294"/>
        <v/>
      </c>
      <c r="Z377" t="str">
        <f t="shared" si="295"/>
        <v/>
      </c>
      <c r="AA377" s="4" t="str">
        <f t="shared" si="296"/>
        <v/>
      </c>
      <c r="AB377" s="4" t="str">
        <f t="shared" si="297"/>
        <v/>
      </c>
      <c r="AC377" s="5" t="str">
        <f t="shared" si="298"/>
        <v/>
      </c>
      <c r="AD377" t="str">
        <f t="shared" si="299"/>
        <v/>
      </c>
      <c r="AE377" t="str">
        <f t="shared" si="300"/>
        <v/>
      </c>
      <c r="AF377" s="2" t="str">
        <f t="shared" si="301"/>
        <v/>
      </c>
      <c r="AG377" t="str">
        <f t="shared" si="302"/>
        <v/>
      </c>
      <c r="AH377" t="str">
        <f t="shared" si="303"/>
        <v/>
      </c>
      <c r="AI377" t="str">
        <f t="shared" si="268"/>
        <v/>
      </c>
      <c r="AJ377" s="28" t="str">
        <f t="shared" si="304"/>
        <v/>
      </c>
      <c r="AK377" t="str">
        <f t="shared" si="305"/>
        <v/>
      </c>
      <c r="AL377" t="str">
        <f t="shared" si="306"/>
        <v/>
      </c>
      <c r="AM377" t="str">
        <f t="shared" si="269"/>
        <v/>
      </c>
      <c r="AN377" t="str">
        <f t="shared" si="270"/>
        <v/>
      </c>
      <c r="AO377" t="str">
        <f t="shared" si="271"/>
        <v/>
      </c>
      <c r="AP377" t="str">
        <f>IF(AN377="","",IF(I377=0,IF(AO377=1,VLOOKUP(F377,Tables!A$1:C$18,2,FALSE),VLOOKUP(F377,Tables!A$1:C$18,3,FALSE)),IF(I377=1, IF(AO377=1,VLOOKUP(F377,Tables!H$1:J$95,2,FALSE),VLOOKUP(F377,Tables!H$1:J$95,3,FALSE)),IF(AO377=1,VLOOKUP(F377,Tables!Q$1:S$137,2,FALSE),VLOOKUP(F377,Tables!Q$1:S$137,3,FALSE)))))</f>
        <v/>
      </c>
      <c r="AQ377" t="str">
        <f t="shared" si="307"/>
        <v/>
      </c>
      <c r="AR377" t="str">
        <f t="shared" si="272"/>
        <v/>
      </c>
      <c r="AS377" t="str">
        <f t="shared" si="273"/>
        <v/>
      </c>
      <c r="AT377" t="str">
        <f t="shared" si="262"/>
        <v/>
      </c>
      <c r="AU377" t="str">
        <f t="shared" si="274"/>
        <v/>
      </c>
      <c r="AV377" t="str">
        <f t="shared" si="275"/>
        <v/>
      </c>
      <c r="AW377" t="str">
        <f t="shared" si="308"/>
        <v/>
      </c>
      <c r="AX377" t="str">
        <f t="shared" si="309"/>
        <v/>
      </c>
      <c r="AY377" t="str">
        <f t="shared" si="310"/>
        <v/>
      </c>
      <c r="BA377" t="str">
        <f t="shared" si="276"/>
        <v/>
      </c>
      <c r="BB377" t="str">
        <f t="shared" si="277"/>
        <v/>
      </c>
      <c r="BC377" t="str">
        <f t="shared" si="278"/>
        <v/>
      </c>
      <c r="BD377" t="str">
        <f t="shared" si="313"/>
        <v/>
      </c>
      <c r="BE377" t="str">
        <f t="shared" si="311"/>
        <v/>
      </c>
      <c r="BF377" t="str">
        <f t="shared" si="312"/>
        <v/>
      </c>
    </row>
    <row r="378" spans="1:58" ht="15.75" x14ac:dyDescent="0.3">
      <c r="A378" t="str">
        <f t="shared" si="279"/>
        <v/>
      </c>
      <c r="B378" t="str">
        <f t="shared" si="280"/>
        <v/>
      </c>
      <c r="C378" t="str">
        <f t="shared" si="281"/>
        <v/>
      </c>
      <c r="D378" t="str">
        <f t="shared" si="282"/>
        <v/>
      </c>
      <c r="E378" t="str">
        <f t="shared" si="283"/>
        <v/>
      </c>
      <c r="F378" t="str">
        <f t="shared" si="284"/>
        <v/>
      </c>
      <c r="G378" t="str">
        <f t="shared" si="285"/>
        <v/>
      </c>
      <c r="H378" t="str">
        <f t="shared" si="264"/>
        <v/>
      </c>
      <c r="I378" t="str">
        <f t="shared" si="265"/>
        <v/>
      </c>
      <c r="J378" t="str">
        <f t="shared" si="266"/>
        <v/>
      </c>
      <c r="K378" t="str">
        <f>IF(A378="","",IF(OR(I378=1,I378="S"),IF(VLOOKUP(J378,Tables!E$1:F$50,2,FALSE)=1,IF(MOD(BE378,2)=1,1,2),IF(MOD(BE378,2)=1,2,1)),IF(MOD(BE378,2)=1,1,2)))</f>
        <v/>
      </c>
      <c r="L378" t="str">
        <f t="shared" si="263"/>
        <v/>
      </c>
      <c r="M378" s="1" t="str">
        <f t="shared" si="267"/>
        <v/>
      </c>
      <c r="N378" s="39"/>
      <c r="O378" s="39"/>
      <c r="P378" s="39"/>
      <c r="Q378" s="4" t="str">
        <f t="shared" si="286"/>
        <v/>
      </c>
      <c r="R378" s="4" t="str">
        <f t="shared" si="287"/>
        <v/>
      </c>
      <c r="S378" s="4" t="str">
        <f t="shared" si="288"/>
        <v/>
      </c>
      <c r="T378" s="4" t="str">
        <f t="shared" si="289"/>
        <v/>
      </c>
      <c r="U378" s="4" t="str">
        <f t="shared" si="290"/>
        <v/>
      </c>
      <c r="V378" s="4" t="str">
        <f t="shared" si="291"/>
        <v/>
      </c>
      <c r="W378" t="str">
        <f t="shared" si="292"/>
        <v/>
      </c>
      <c r="X378" t="str">
        <f t="shared" si="293"/>
        <v/>
      </c>
      <c r="Y378" t="str">
        <f t="shared" si="294"/>
        <v/>
      </c>
      <c r="Z378" t="str">
        <f t="shared" si="295"/>
        <v/>
      </c>
      <c r="AA378" s="4" t="str">
        <f t="shared" si="296"/>
        <v/>
      </c>
      <c r="AB378" s="4" t="str">
        <f t="shared" si="297"/>
        <v/>
      </c>
      <c r="AC378" s="5" t="str">
        <f t="shared" si="298"/>
        <v/>
      </c>
      <c r="AD378" t="str">
        <f t="shared" si="299"/>
        <v/>
      </c>
      <c r="AE378" t="str">
        <f t="shared" si="300"/>
        <v/>
      </c>
      <c r="AF378" s="2" t="str">
        <f t="shared" si="301"/>
        <v/>
      </c>
      <c r="AG378" t="str">
        <f t="shared" si="302"/>
        <v/>
      </c>
      <c r="AH378" t="str">
        <f t="shared" si="303"/>
        <v/>
      </c>
      <c r="AI378" t="str">
        <f t="shared" si="268"/>
        <v/>
      </c>
      <c r="AJ378" s="28" t="str">
        <f t="shared" si="304"/>
        <v/>
      </c>
      <c r="AK378" t="str">
        <f t="shared" si="305"/>
        <v/>
      </c>
      <c r="AL378" t="str">
        <f t="shared" si="306"/>
        <v/>
      </c>
      <c r="AM378" t="str">
        <f t="shared" si="269"/>
        <v/>
      </c>
      <c r="AN378" t="str">
        <f t="shared" si="270"/>
        <v/>
      </c>
      <c r="AO378" t="str">
        <f t="shared" si="271"/>
        <v/>
      </c>
      <c r="AP378" t="str">
        <f>IF(AN378="","",IF(I378=0,IF(AO378=1,VLOOKUP(F378,Tables!A$1:C$18,2,FALSE),VLOOKUP(F378,Tables!A$1:C$18,3,FALSE)),IF(I378=1, IF(AO378=1,VLOOKUP(F378,Tables!H$1:J$95,2,FALSE),VLOOKUP(F378,Tables!H$1:J$95,3,FALSE)),IF(AO378=1,VLOOKUP(F378,Tables!Q$1:S$137,2,FALSE),VLOOKUP(F378,Tables!Q$1:S$137,3,FALSE)))))</f>
        <v/>
      </c>
      <c r="AQ378" t="str">
        <f t="shared" si="307"/>
        <v/>
      </c>
      <c r="AR378" t="str">
        <f t="shared" si="272"/>
        <v/>
      </c>
      <c r="AS378" t="str">
        <f t="shared" si="273"/>
        <v/>
      </c>
      <c r="AT378" t="str">
        <f t="shared" si="262"/>
        <v/>
      </c>
      <c r="AU378" t="str">
        <f t="shared" si="274"/>
        <v/>
      </c>
      <c r="AV378" t="str">
        <f t="shared" si="275"/>
        <v/>
      </c>
      <c r="AW378" t="str">
        <f t="shared" si="308"/>
        <v/>
      </c>
      <c r="AX378" t="str">
        <f t="shared" si="309"/>
        <v/>
      </c>
      <c r="AY378" t="str">
        <f t="shared" si="310"/>
        <v/>
      </c>
      <c r="BA378" t="str">
        <f t="shared" si="276"/>
        <v/>
      </c>
      <c r="BB378" t="str">
        <f t="shared" si="277"/>
        <v/>
      </c>
      <c r="BC378" t="str">
        <f t="shared" si="278"/>
        <v/>
      </c>
      <c r="BD378" t="str">
        <f t="shared" si="313"/>
        <v/>
      </c>
      <c r="BE378" t="str">
        <f t="shared" si="311"/>
        <v/>
      </c>
      <c r="BF378" t="str">
        <f t="shared" si="312"/>
        <v/>
      </c>
    </row>
    <row r="379" spans="1:58" ht="15.75" x14ac:dyDescent="0.3">
      <c r="A379" t="str">
        <f t="shared" si="279"/>
        <v/>
      </c>
      <c r="B379" t="str">
        <f t="shared" si="280"/>
        <v/>
      </c>
      <c r="C379" t="str">
        <f t="shared" si="281"/>
        <v/>
      </c>
      <c r="D379" t="str">
        <f t="shared" si="282"/>
        <v/>
      </c>
      <c r="E379" t="str">
        <f t="shared" si="283"/>
        <v/>
      </c>
      <c r="F379" t="str">
        <f t="shared" si="284"/>
        <v/>
      </c>
      <c r="G379" t="str">
        <f t="shared" si="285"/>
        <v/>
      </c>
      <c r="H379" t="str">
        <f t="shared" si="264"/>
        <v/>
      </c>
      <c r="I379" t="str">
        <f t="shared" si="265"/>
        <v/>
      </c>
      <c r="J379" t="str">
        <f t="shared" si="266"/>
        <v/>
      </c>
      <c r="K379" t="str">
        <f>IF(A379="","",IF(OR(I379=1,I379="S"),IF(VLOOKUP(J379,Tables!E$1:F$50,2,FALSE)=1,IF(MOD(BE379,2)=1,1,2),IF(MOD(BE379,2)=1,2,1)),IF(MOD(BE379,2)=1,1,2)))</f>
        <v/>
      </c>
      <c r="L379" t="str">
        <f t="shared" si="263"/>
        <v/>
      </c>
      <c r="M379" s="1" t="str">
        <f t="shared" si="267"/>
        <v/>
      </c>
      <c r="N379" s="39"/>
      <c r="O379" s="39"/>
      <c r="P379" s="39"/>
      <c r="Q379" s="4" t="str">
        <f t="shared" si="286"/>
        <v/>
      </c>
      <c r="R379" s="4" t="str">
        <f t="shared" si="287"/>
        <v/>
      </c>
      <c r="S379" s="4" t="str">
        <f t="shared" si="288"/>
        <v/>
      </c>
      <c r="T379" s="4" t="str">
        <f t="shared" si="289"/>
        <v/>
      </c>
      <c r="U379" s="4" t="str">
        <f t="shared" si="290"/>
        <v/>
      </c>
      <c r="V379" s="4" t="str">
        <f t="shared" si="291"/>
        <v/>
      </c>
      <c r="W379" t="str">
        <f t="shared" si="292"/>
        <v/>
      </c>
      <c r="X379" t="str">
        <f t="shared" si="293"/>
        <v/>
      </c>
      <c r="Y379" t="str">
        <f t="shared" si="294"/>
        <v/>
      </c>
      <c r="Z379" t="str">
        <f t="shared" si="295"/>
        <v/>
      </c>
      <c r="AA379" s="4" t="str">
        <f t="shared" si="296"/>
        <v/>
      </c>
      <c r="AB379" s="4" t="str">
        <f t="shared" si="297"/>
        <v/>
      </c>
      <c r="AC379" s="5" t="str">
        <f t="shared" si="298"/>
        <v/>
      </c>
      <c r="AD379" t="str">
        <f t="shared" si="299"/>
        <v/>
      </c>
      <c r="AE379" t="str">
        <f t="shared" si="300"/>
        <v/>
      </c>
      <c r="AF379" s="2" t="str">
        <f t="shared" si="301"/>
        <v/>
      </c>
      <c r="AG379" t="str">
        <f t="shared" si="302"/>
        <v/>
      </c>
      <c r="AH379" t="str">
        <f t="shared" si="303"/>
        <v/>
      </c>
      <c r="AI379" t="str">
        <f t="shared" si="268"/>
        <v/>
      </c>
      <c r="AJ379" s="28" t="str">
        <f t="shared" si="304"/>
        <v/>
      </c>
      <c r="AK379" t="str">
        <f t="shared" si="305"/>
        <v/>
      </c>
      <c r="AL379" t="str">
        <f t="shared" si="306"/>
        <v/>
      </c>
      <c r="AM379" t="str">
        <f t="shared" si="269"/>
        <v/>
      </c>
      <c r="AN379" t="str">
        <f t="shared" si="270"/>
        <v/>
      </c>
      <c r="AO379" t="str">
        <f t="shared" si="271"/>
        <v/>
      </c>
      <c r="AP379" t="str">
        <f>IF(AN379="","",IF(I379=0,IF(AO379=1,VLOOKUP(F379,Tables!A$1:C$18,2,FALSE),VLOOKUP(F379,Tables!A$1:C$18,3,FALSE)),IF(I379=1, IF(AO379=1,VLOOKUP(F379,Tables!H$1:J$95,2,FALSE),VLOOKUP(F379,Tables!H$1:J$95,3,FALSE)),IF(AO379=1,VLOOKUP(F379,Tables!Q$1:S$137,2,FALSE),VLOOKUP(F379,Tables!Q$1:S$137,3,FALSE)))))</f>
        <v/>
      </c>
      <c r="AQ379" t="str">
        <f t="shared" si="307"/>
        <v/>
      </c>
      <c r="AR379" t="str">
        <f t="shared" si="272"/>
        <v/>
      </c>
      <c r="AS379" t="str">
        <f t="shared" si="273"/>
        <v/>
      </c>
      <c r="AT379" t="str">
        <f t="shared" si="262"/>
        <v/>
      </c>
      <c r="AU379" t="str">
        <f t="shared" si="274"/>
        <v/>
      </c>
      <c r="AV379" t="str">
        <f t="shared" si="275"/>
        <v/>
      </c>
      <c r="AW379" t="str">
        <f t="shared" si="308"/>
        <v/>
      </c>
      <c r="AX379" t="str">
        <f t="shared" si="309"/>
        <v/>
      </c>
      <c r="AY379" t="str">
        <f t="shared" si="310"/>
        <v/>
      </c>
      <c r="BA379" t="str">
        <f t="shared" si="276"/>
        <v/>
      </c>
      <c r="BB379" t="str">
        <f t="shared" si="277"/>
        <v/>
      </c>
      <c r="BC379" t="str">
        <f t="shared" si="278"/>
        <v/>
      </c>
      <c r="BD379" t="str">
        <f t="shared" si="313"/>
        <v/>
      </c>
      <c r="BE379" t="str">
        <f t="shared" si="311"/>
        <v/>
      </c>
      <c r="BF379" t="str">
        <f t="shared" si="312"/>
        <v/>
      </c>
    </row>
    <row r="380" spans="1:58" ht="15.75" x14ac:dyDescent="0.3">
      <c r="A380" t="str">
        <f t="shared" si="279"/>
        <v/>
      </c>
      <c r="B380" t="str">
        <f t="shared" si="280"/>
        <v/>
      </c>
      <c r="C380" t="str">
        <f t="shared" si="281"/>
        <v/>
      </c>
      <c r="D380" t="str">
        <f t="shared" si="282"/>
        <v/>
      </c>
      <c r="E380" t="str">
        <f t="shared" si="283"/>
        <v/>
      </c>
      <c r="F380" t="str">
        <f t="shared" si="284"/>
        <v/>
      </c>
      <c r="G380" t="str">
        <f t="shared" si="285"/>
        <v/>
      </c>
      <c r="H380" t="str">
        <f t="shared" si="264"/>
        <v/>
      </c>
      <c r="I380" t="str">
        <f t="shared" si="265"/>
        <v/>
      </c>
      <c r="J380" t="str">
        <f t="shared" si="266"/>
        <v/>
      </c>
      <c r="K380" t="str">
        <f>IF(A380="","",IF(OR(I380=1,I380="S"),IF(VLOOKUP(J380,Tables!E$1:F$50,2,FALSE)=1,IF(MOD(BE380,2)=1,1,2),IF(MOD(BE380,2)=1,2,1)),IF(MOD(BE380,2)=1,1,2)))</f>
        <v/>
      </c>
      <c r="L380" t="str">
        <f t="shared" si="263"/>
        <v/>
      </c>
      <c r="M380" s="1" t="str">
        <f t="shared" si="267"/>
        <v/>
      </c>
      <c r="N380" s="39"/>
      <c r="O380" s="39"/>
      <c r="P380" s="39"/>
      <c r="Q380" s="4" t="str">
        <f t="shared" si="286"/>
        <v/>
      </c>
      <c r="R380" s="4" t="str">
        <f t="shared" si="287"/>
        <v/>
      </c>
      <c r="S380" s="4" t="str">
        <f t="shared" si="288"/>
        <v/>
      </c>
      <c r="T380" s="4" t="str">
        <f t="shared" si="289"/>
        <v/>
      </c>
      <c r="U380" s="4" t="str">
        <f t="shared" si="290"/>
        <v/>
      </c>
      <c r="V380" s="4" t="str">
        <f t="shared" si="291"/>
        <v/>
      </c>
      <c r="W380" t="str">
        <f t="shared" si="292"/>
        <v/>
      </c>
      <c r="X380" t="str">
        <f t="shared" si="293"/>
        <v/>
      </c>
      <c r="Y380" t="str">
        <f t="shared" si="294"/>
        <v/>
      </c>
      <c r="Z380" t="str">
        <f t="shared" si="295"/>
        <v/>
      </c>
      <c r="AA380" s="4" t="str">
        <f t="shared" si="296"/>
        <v/>
      </c>
      <c r="AB380" s="4" t="str">
        <f t="shared" si="297"/>
        <v/>
      </c>
      <c r="AC380" s="5" t="str">
        <f t="shared" si="298"/>
        <v/>
      </c>
      <c r="AD380" t="str">
        <f t="shared" si="299"/>
        <v/>
      </c>
      <c r="AE380" t="str">
        <f t="shared" si="300"/>
        <v/>
      </c>
      <c r="AF380" s="2" t="str">
        <f t="shared" si="301"/>
        <v/>
      </c>
      <c r="AG380" t="str">
        <f t="shared" si="302"/>
        <v/>
      </c>
      <c r="AH380" t="str">
        <f t="shared" si="303"/>
        <v/>
      </c>
      <c r="AI380" t="str">
        <f t="shared" si="268"/>
        <v/>
      </c>
      <c r="AJ380" s="28" t="str">
        <f t="shared" si="304"/>
        <v/>
      </c>
      <c r="AK380" t="str">
        <f t="shared" si="305"/>
        <v/>
      </c>
      <c r="AL380" t="str">
        <f t="shared" si="306"/>
        <v/>
      </c>
      <c r="AM380" t="str">
        <f t="shared" si="269"/>
        <v/>
      </c>
      <c r="AN380" t="str">
        <f t="shared" si="270"/>
        <v/>
      </c>
      <c r="AO380" t="str">
        <f t="shared" si="271"/>
        <v/>
      </c>
      <c r="AP380" t="str">
        <f>IF(AN380="","",IF(I380=0,IF(AO380=1,VLOOKUP(F380,Tables!A$1:C$18,2,FALSE),VLOOKUP(F380,Tables!A$1:C$18,3,FALSE)),IF(I380=1, IF(AO380=1,VLOOKUP(F380,Tables!H$1:J$95,2,FALSE),VLOOKUP(F380,Tables!H$1:J$95,3,FALSE)),IF(AO380=1,VLOOKUP(F380,Tables!Q$1:S$137,2,FALSE),VLOOKUP(F380,Tables!Q$1:S$137,3,FALSE)))))</f>
        <v/>
      </c>
      <c r="AQ380" t="str">
        <f t="shared" si="307"/>
        <v/>
      </c>
      <c r="AR380" t="str">
        <f t="shared" si="272"/>
        <v/>
      </c>
      <c r="AS380" t="str">
        <f t="shared" si="273"/>
        <v/>
      </c>
      <c r="AT380" t="str">
        <f t="shared" si="262"/>
        <v/>
      </c>
      <c r="AU380" t="str">
        <f t="shared" si="274"/>
        <v/>
      </c>
      <c r="AV380" t="str">
        <f t="shared" si="275"/>
        <v/>
      </c>
      <c r="AW380" t="str">
        <f t="shared" si="308"/>
        <v/>
      </c>
      <c r="AX380" t="str">
        <f t="shared" si="309"/>
        <v/>
      </c>
      <c r="AY380" t="str">
        <f t="shared" si="310"/>
        <v/>
      </c>
      <c r="BA380" t="str">
        <f t="shared" si="276"/>
        <v/>
      </c>
      <c r="BB380" t="str">
        <f t="shared" si="277"/>
        <v/>
      </c>
      <c r="BC380" t="str">
        <f t="shared" si="278"/>
        <v/>
      </c>
      <c r="BD380" t="str">
        <f t="shared" si="313"/>
        <v/>
      </c>
      <c r="BE380" t="str">
        <f t="shared" si="311"/>
        <v/>
      </c>
      <c r="BF380" t="str">
        <f t="shared" si="312"/>
        <v/>
      </c>
    </row>
    <row r="381" spans="1:58" ht="15.75" x14ac:dyDescent="0.3">
      <c r="A381" t="str">
        <f t="shared" si="279"/>
        <v/>
      </c>
      <c r="B381" t="str">
        <f t="shared" si="280"/>
        <v/>
      </c>
      <c r="C381" t="str">
        <f t="shared" si="281"/>
        <v/>
      </c>
      <c r="D381" t="str">
        <f t="shared" si="282"/>
        <v/>
      </c>
      <c r="E381" t="str">
        <f t="shared" si="283"/>
        <v/>
      </c>
      <c r="F381" t="str">
        <f t="shared" si="284"/>
        <v/>
      </c>
      <c r="G381" t="str">
        <f t="shared" si="285"/>
        <v/>
      </c>
      <c r="H381" t="str">
        <f t="shared" si="264"/>
        <v/>
      </c>
      <c r="I381" t="str">
        <f t="shared" si="265"/>
        <v/>
      </c>
      <c r="J381" t="str">
        <f t="shared" si="266"/>
        <v/>
      </c>
      <c r="K381" t="str">
        <f>IF(A381="","",IF(OR(I381=1,I381="S"),IF(VLOOKUP(J381,Tables!E$1:F$50,2,FALSE)=1,IF(MOD(BE381,2)=1,1,2),IF(MOD(BE381,2)=1,2,1)),IF(MOD(BE381,2)=1,1,2)))</f>
        <v/>
      </c>
      <c r="L381" t="str">
        <f t="shared" si="263"/>
        <v/>
      </c>
      <c r="M381" s="1" t="str">
        <f t="shared" si="267"/>
        <v/>
      </c>
      <c r="N381" s="39"/>
      <c r="O381" s="39"/>
      <c r="P381" s="39"/>
      <c r="Q381" s="4" t="str">
        <f t="shared" si="286"/>
        <v/>
      </c>
      <c r="R381" s="4" t="str">
        <f t="shared" si="287"/>
        <v/>
      </c>
      <c r="S381" s="4" t="str">
        <f t="shared" si="288"/>
        <v/>
      </c>
      <c r="T381" s="4" t="str">
        <f t="shared" si="289"/>
        <v/>
      </c>
      <c r="U381" s="4" t="str">
        <f t="shared" si="290"/>
        <v/>
      </c>
      <c r="V381" s="4" t="str">
        <f t="shared" si="291"/>
        <v/>
      </c>
      <c r="W381" t="str">
        <f t="shared" si="292"/>
        <v/>
      </c>
      <c r="X381" t="str">
        <f t="shared" si="293"/>
        <v/>
      </c>
      <c r="Y381" t="str">
        <f t="shared" si="294"/>
        <v/>
      </c>
      <c r="Z381" t="str">
        <f t="shared" si="295"/>
        <v/>
      </c>
      <c r="AA381" s="4" t="str">
        <f t="shared" si="296"/>
        <v/>
      </c>
      <c r="AB381" s="4" t="str">
        <f t="shared" si="297"/>
        <v/>
      </c>
      <c r="AC381" s="5" t="str">
        <f t="shared" si="298"/>
        <v/>
      </c>
      <c r="AD381" t="str">
        <f t="shared" si="299"/>
        <v/>
      </c>
      <c r="AE381" t="str">
        <f t="shared" si="300"/>
        <v/>
      </c>
      <c r="AF381" s="2" t="str">
        <f t="shared" si="301"/>
        <v/>
      </c>
      <c r="AG381" t="str">
        <f t="shared" si="302"/>
        <v/>
      </c>
      <c r="AH381" t="str">
        <f t="shared" si="303"/>
        <v/>
      </c>
      <c r="AI381" t="str">
        <f t="shared" si="268"/>
        <v/>
      </c>
      <c r="AJ381" s="28" t="str">
        <f t="shared" si="304"/>
        <v/>
      </c>
      <c r="AK381" t="str">
        <f t="shared" si="305"/>
        <v/>
      </c>
      <c r="AL381" t="str">
        <f t="shared" si="306"/>
        <v/>
      </c>
      <c r="AM381" t="str">
        <f t="shared" si="269"/>
        <v/>
      </c>
      <c r="AN381" t="str">
        <f t="shared" si="270"/>
        <v/>
      </c>
      <c r="AO381" t="str">
        <f t="shared" si="271"/>
        <v/>
      </c>
      <c r="AP381" t="str">
        <f>IF(AN381="","",IF(I381=0,IF(AO381=1,VLOOKUP(F381,Tables!A$1:C$18,2,FALSE),VLOOKUP(F381,Tables!A$1:C$18,3,FALSE)),IF(I381=1, IF(AO381=1,VLOOKUP(F381,Tables!H$1:J$95,2,FALSE),VLOOKUP(F381,Tables!H$1:J$95,3,FALSE)),IF(AO381=1,VLOOKUP(F381,Tables!Q$1:S$137,2,FALSE),VLOOKUP(F381,Tables!Q$1:S$137,3,FALSE)))))</f>
        <v/>
      </c>
      <c r="AQ381" t="str">
        <f t="shared" si="307"/>
        <v/>
      </c>
      <c r="AR381" t="str">
        <f t="shared" si="272"/>
        <v/>
      </c>
      <c r="AS381" t="str">
        <f t="shared" si="273"/>
        <v/>
      </c>
      <c r="AT381" t="str">
        <f t="shared" si="262"/>
        <v/>
      </c>
      <c r="AU381" t="str">
        <f t="shared" si="274"/>
        <v/>
      </c>
      <c r="AV381" t="str">
        <f t="shared" si="275"/>
        <v/>
      </c>
      <c r="AW381" t="str">
        <f t="shared" si="308"/>
        <v/>
      </c>
      <c r="AX381" t="str">
        <f t="shared" si="309"/>
        <v/>
      </c>
      <c r="AY381" t="str">
        <f t="shared" si="310"/>
        <v/>
      </c>
      <c r="BA381" t="str">
        <f t="shared" si="276"/>
        <v/>
      </c>
      <c r="BB381" t="str">
        <f t="shared" si="277"/>
        <v/>
      </c>
      <c r="BC381" t="str">
        <f t="shared" si="278"/>
        <v/>
      </c>
      <c r="BD381" t="str">
        <f t="shared" si="313"/>
        <v/>
      </c>
      <c r="BE381" t="str">
        <f t="shared" si="311"/>
        <v/>
      </c>
      <c r="BF381" t="str">
        <f t="shared" si="312"/>
        <v/>
      </c>
    </row>
    <row r="382" spans="1:58" ht="15.75" x14ac:dyDescent="0.3">
      <c r="A382" t="str">
        <f t="shared" si="279"/>
        <v/>
      </c>
      <c r="B382" t="str">
        <f t="shared" si="280"/>
        <v/>
      </c>
      <c r="C382" t="str">
        <f t="shared" si="281"/>
        <v/>
      </c>
      <c r="D382" t="str">
        <f t="shared" si="282"/>
        <v/>
      </c>
      <c r="E382" t="str">
        <f t="shared" si="283"/>
        <v/>
      </c>
      <c r="F382" t="str">
        <f t="shared" si="284"/>
        <v/>
      </c>
      <c r="G382" t="str">
        <f t="shared" si="285"/>
        <v/>
      </c>
      <c r="H382" t="str">
        <f t="shared" si="264"/>
        <v/>
      </c>
      <c r="I382" t="str">
        <f t="shared" si="265"/>
        <v/>
      </c>
      <c r="J382" t="str">
        <f t="shared" si="266"/>
        <v/>
      </c>
      <c r="K382" t="str">
        <f>IF(A382="","",IF(OR(I382=1,I382="S"),IF(VLOOKUP(J382,Tables!E$1:F$50,2,FALSE)=1,IF(MOD(BE382,2)=1,1,2),IF(MOD(BE382,2)=1,2,1)),IF(MOD(BE382,2)=1,1,2)))</f>
        <v/>
      </c>
      <c r="L382" t="str">
        <f t="shared" si="263"/>
        <v/>
      </c>
      <c r="M382" s="1" t="str">
        <f t="shared" si="267"/>
        <v/>
      </c>
      <c r="N382" s="39"/>
      <c r="O382" s="39"/>
      <c r="P382" s="39"/>
      <c r="Q382" s="4" t="str">
        <f t="shared" si="286"/>
        <v/>
      </c>
      <c r="R382" s="4" t="str">
        <f t="shared" si="287"/>
        <v/>
      </c>
      <c r="S382" s="4" t="str">
        <f t="shared" si="288"/>
        <v/>
      </c>
      <c r="T382" s="4" t="str">
        <f t="shared" si="289"/>
        <v/>
      </c>
      <c r="U382" s="4" t="str">
        <f t="shared" si="290"/>
        <v/>
      </c>
      <c r="V382" s="4" t="str">
        <f t="shared" si="291"/>
        <v/>
      </c>
      <c r="W382" t="str">
        <f t="shared" si="292"/>
        <v/>
      </c>
      <c r="X382" t="str">
        <f t="shared" si="293"/>
        <v/>
      </c>
      <c r="Y382" t="str">
        <f t="shared" si="294"/>
        <v/>
      </c>
      <c r="Z382" t="str">
        <f t="shared" si="295"/>
        <v/>
      </c>
      <c r="AA382" s="4" t="str">
        <f t="shared" si="296"/>
        <v/>
      </c>
      <c r="AB382" s="4" t="str">
        <f t="shared" si="297"/>
        <v/>
      </c>
      <c r="AC382" s="5" t="str">
        <f t="shared" si="298"/>
        <v/>
      </c>
      <c r="AD382" t="str">
        <f t="shared" si="299"/>
        <v/>
      </c>
      <c r="AE382" t="str">
        <f t="shared" si="300"/>
        <v/>
      </c>
      <c r="AF382" s="2" t="str">
        <f t="shared" si="301"/>
        <v/>
      </c>
      <c r="AG382" t="str">
        <f t="shared" si="302"/>
        <v/>
      </c>
      <c r="AH382" t="str">
        <f t="shared" si="303"/>
        <v/>
      </c>
      <c r="AI382" t="str">
        <f t="shared" si="268"/>
        <v/>
      </c>
      <c r="AJ382" s="28" t="str">
        <f t="shared" si="304"/>
        <v/>
      </c>
      <c r="AK382" t="str">
        <f t="shared" si="305"/>
        <v/>
      </c>
      <c r="AL382" t="str">
        <f t="shared" si="306"/>
        <v/>
      </c>
      <c r="AM382" t="str">
        <f t="shared" si="269"/>
        <v/>
      </c>
      <c r="AN382" t="str">
        <f t="shared" si="270"/>
        <v/>
      </c>
      <c r="AO382" t="str">
        <f t="shared" si="271"/>
        <v/>
      </c>
      <c r="AP382" t="str">
        <f>IF(AN382="","",IF(I382=0,IF(AO382=1,VLOOKUP(F382,Tables!A$1:C$18,2,FALSE),VLOOKUP(F382,Tables!A$1:C$18,3,FALSE)),IF(I382=1, IF(AO382=1,VLOOKUP(F382,Tables!H$1:J$95,2,FALSE),VLOOKUP(F382,Tables!H$1:J$95,3,FALSE)),IF(AO382=1,VLOOKUP(F382,Tables!Q$1:S$137,2,FALSE),VLOOKUP(F382,Tables!Q$1:S$137,3,FALSE)))))</f>
        <v/>
      </c>
      <c r="AQ382" t="str">
        <f t="shared" si="307"/>
        <v/>
      </c>
      <c r="AR382" t="str">
        <f t="shared" si="272"/>
        <v/>
      </c>
      <c r="AS382" t="str">
        <f t="shared" si="273"/>
        <v/>
      </c>
      <c r="AT382" t="str">
        <f t="shared" si="262"/>
        <v/>
      </c>
      <c r="AU382" t="str">
        <f t="shared" si="274"/>
        <v/>
      </c>
      <c r="AV382" t="str">
        <f t="shared" si="275"/>
        <v/>
      </c>
      <c r="AW382" t="str">
        <f t="shared" si="308"/>
        <v/>
      </c>
      <c r="AX382" t="str">
        <f t="shared" si="309"/>
        <v/>
      </c>
      <c r="AY382" t="str">
        <f t="shared" si="310"/>
        <v/>
      </c>
      <c r="BA382" t="str">
        <f t="shared" si="276"/>
        <v/>
      </c>
      <c r="BB382" t="str">
        <f t="shared" si="277"/>
        <v/>
      </c>
      <c r="BC382" t="str">
        <f t="shared" si="278"/>
        <v/>
      </c>
      <c r="BD382" t="str">
        <f t="shared" si="313"/>
        <v/>
      </c>
      <c r="BE382" t="str">
        <f t="shared" si="311"/>
        <v/>
      </c>
      <c r="BF382" t="str">
        <f t="shared" si="312"/>
        <v/>
      </c>
    </row>
    <row r="383" spans="1:58" ht="15.75" x14ac:dyDescent="0.3">
      <c r="A383" t="str">
        <f t="shared" si="279"/>
        <v/>
      </c>
      <c r="B383" t="str">
        <f t="shared" si="280"/>
        <v/>
      </c>
      <c r="C383" t="str">
        <f t="shared" si="281"/>
        <v/>
      </c>
      <c r="D383" t="str">
        <f t="shared" si="282"/>
        <v/>
      </c>
      <c r="E383" t="str">
        <f t="shared" si="283"/>
        <v/>
      </c>
      <c r="F383" t="str">
        <f t="shared" si="284"/>
        <v/>
      </c>
      <c r="G383" t="str">
        <f t="shared" si="285"/>
        <v/>
      </c>
      <c r="H383" t="str">
        <f t="shared" si="264"/>
        <v/>
      </c>
      <c r="I383" t="str">
        <f t="shared" si="265"/>
        <v/>
      </c>
      <c r="J383" t="str">
        <f t="shared" si="266"/>
        <v/>
      </c>
      <c r="K383" t="str">
        <f>IF(A383="","",IF(OR(I383=1,I383="S"),IF(VLOOKUP(J383,Tables!E$1:F$50,2,FALSE)=1,IF(MOD(BE383,2)=1,1,2),IF(MOD(BE383,2)=1,2,1)),IF(MOD(BE383,2)=1,1,2)))</f>
        <v/>
      </c>
      <c r="L383" t="str">
        <f t="shared" si="263"/>
        <v/>
      </c>
      <c r="M383" s="1" t="str">
        <f t="shared" si="267"/>
        <v/>
      </c>
      <c r="N383" s="39"/>
      <c r="O383" s="39"/>
      <c r="P383" s="39"/>
      <c r="Q383" s="4" t="str">
        <f t="shared" si="286"/>
        <v/>
      </c>
      <c r="R383" s="4" t="str">
        <f t="shared" si="287"/>
        <v/>
      </c>
      <c r="S383" s="4" t="str">
        <f t="shared" si="288"/>
        <v/>
      </c>
      <c r="T383" s="4" t="str">
        <f t="shared" si="289"/>
        <v/>
      </c>
      <c r="U383" s="4" t="str">
        <f t="shared" si="290"/>
        <v/>
      </c>
      <c r="V383" s="4" t="str">
        <f t="shared" si="291"/>
        <v/>
      </c>
      <c r="W383" t="str">
        <f t="shared" si="292"/>
        <v/>
      </c>
      <c r="X383" t="str">
        <f t="shared" si="293"/>
        <v/>
      </c>
      <c r="Y383" t="str">
        <f t="shared" si="294"/>
        <v/>
      </c>
      <c r="Z383" t="str">
        <f t="shared" si="295"/>
        <v/>
      </c>
      <c r="AA383" s="4" t="str">
        <f t="shared" si="296"/>
        <v/>
      </c>
      <c r="AB383" s="4" t="str">
        <f t="shared" si="297"/>
        <v/>
      </c>
      <c r="AC383" s="5" t="str">
        <f t="shared" si="298"/>
        <v/>
      </c>
      <c r="AD383" t="str">
        <f t="shared" si="299"/>
        <v/>
      </c>
      <c r="AE383" t="str">
        <f t="shared" si="300"/>
        <v/>
      </c>
      <c r="AF383" s="2" t="str">
        <f t="shared" si="301"/>
        <v/>
      </c>
      <c r="AG383" t="str">
        <f t="shared" si="302"/>
        <v/>
      </c>
      <c r="AH383" t="str">
        <f t="shared" si="303"/>
        <v/>
      </c>
      <c r="AI383" t="str">
        <f t="shared" si="268"/>
        <v/>
      </c>
      <c r="AJ383" s="28" t="str">
        <f t="shared" si="304"/>
        <v/>
      </c>
      <c r="AK383" t="str">
        <f t="shared" si="305"/>
        <v/>
      </c>
      <c r="AL383" t="str">
        <f t="shared" si="306"/>
        <v/>
      </c>
      <c r="AM383" t="str">
        <f t="shared" si="269"/>
        <v/>
      </c>
      <c r="AN383" t="str">
        <f t="shared" si="270"/>
        <v/>
      </c>
      <c r="AO383" t="str">
        <f t="shared" si="271"/>
        <v/>
      </c>
      <c r="AP383" t="str">
        <f>IF(AN383="","",IF(I383=0,IF(AO383=1,VLOOKUP(F383,Tables!A$1:C$18,2,FALSE),VLOOKUP(F383,Tables!A$1:C$18,3,FALSE)),IF(I383=1, IF(AO383=1,VLOOKUP(F383,Tables!H$1:J$95,2,FALSE),VLOOKUP(F383,Tables!H$1:J$95,3,FALSE)),IF(AO383=1,VLOOKUP(F383,Tables!Q$1:S$137,2,FALSE),VLOOKUP(F383,Tables!Q$1:S$137,3,FALSE)))))</f>
        <v/>
      </c>
      <c r="AQ383" t="str">
        <f t="shared" si="307"/>
        <v/>
      </c>
      <c r="AR383" t="str">
        <f t="shared" si="272"/>
        <v/>
      </c>
      <c r="AS383" t="str">
        <f t="shared" si="273"/>
        <v/>
      </c>
      <c r="AT383" t="str">
        <f t="shared" si="262"/>
        <v/>
      </c>
      <c r="AU383" t="str">
        <f t="shared" si="274"/>
        <v/>
      </c>
      <c r="AV383" t="str">
        <f t="shared" si="275"/>
        <v/>
      </c>
      <c r="AW383" t="str">
        <f t="shared" si="308"/>
        <v/>
      </c>
      <c r="AX383" t="str">
        <f t="shared" si="309"/>
        <v/>
      </c>
      <c r="AY383" t="str">
        <f t="shared" si="310"/>
        <v/>
      </c>
      <c r="BA383" t="str">
        <f t="shared" si="276"/>
        <v/>
      </c>
      <c r="BB383" t="str">
        <f t="shared" si="277"/>
        <v/>
      </c>
      <c r="BC383" t="str">
        <f t="shared" si="278"/>
        <v/>
      </c>
      <c r="BD383" t="str">
        <f t="shared" si="313"/>
        <v/>
      </c>
      <c r="BE383" t="str">
        <f t="shared" si="311"/>
        <v/>
      </c>
      <c r="BF383" t="str">
        <f t="shared" si="312"/>
        <v/>
      </c>
    </row>
    <row r="384" spans="1:58" ht="15.75" x14ac:dyDescent="0.3">
      <c r="A384" t="str">
        <f t="shared" si="279"/>
        <v/>
      </c>
      <c r="B384" t="str">
        <f t="shared" si="280"/>
        <v/>
      </c>
      <c r="C384" t="str">
        <f t="shared" si="281"/>
        <v/>
      </c>
      <c r="D384" t="str">
        <f t="shared" si="282"/>
        <v/>
      </c>
      <c r="E384" t="str">
        <f t="shared" si="283"/>
        <v/>
      </c>
      <c r="F384" t="str">
        <f t="shared" si="284"/>
        <v/>
      </c>
      <c r="G384" t="str">
        <f t="shared" si="285"/>
        <v/>
      </c>
      <c r="H384" t="str">
        <f t="shared" si="264"/>
        <v/>
      </c>
      <c r="I384" t="str">
        <f t="shared" si="265"/>
        <v/>
      </c>
      <c r="J384" t="str">
        <f t="shared" si="266"/>
        <v/>
      </c>
      <c r="K384" t="str">
        <f>IF(A384="","",IF(OR(I384=1,I384="S"),IF(VLOOKUP(J384,Tables!E$1:F$50,2,FALSE)=1,IF(MOD(BE384,2)=1,1,2),IF(MOD(BE384,2)=1,2,1)),IF(MOD(BE384,2)=1,1,2)))</f>
        <v/>
      </c>
      <c r="L384" t="str">
        <f t="shared" si="263"/>
        <v/>
      </c>
      <c r="M384" s="1" t="str">
        <f t="shared" si="267"/>
        <v/>
      </c>
      <c r="N384" s="39"/>
      <c r="O384" s="39"/>
      <c r="P384" s="39"/>
      <c r="Q384" s="4" t="str">
        <f t="shared" si="286"/>
        <v/>
      </c>
      <c r="R384" s="4" t="str">
        <f t="shared" si="287"/>
        <v/>
      </c>
      <c r="S384" s="4" t="str">
        <f t="shared" si="288"/>
        <v/>
      </c>
      <c r="T384" s="4" t="str">
        <f t="shared" si="289"/>
        <v/>
      </c>
      <c r="U384" s="4" t="str">
        <f t="shared" si="290"/>
        <v/>
      </c>
      <c r="V384" s="4" t="str">
        <f t="shared" si="291"/>
        <v/>
      </c>
      <c r="W384" t="str">
        <f t="shared" si="292"/>
        <v/>
      </c>
      <c r="X384" t="str">
        <f t="shared" si="293"/>
        <v/>
      </c>
      <c r="Y384" t="str">
        <f t="shared" si="294"/>
        <v/>
      </c>
      <c r="Z384" t="str">
        <f t="shared" si="295"/>
        <v/>
      </c>
      <c r="AA384" s="4" t="str">
        <f t="shared" si="296"/>
        <v/>
      </c>
      <c r="AB384" s="4" t="str">
        <f t="shared" si="297"/>
        <v/>
      </c>
      <c r="AC384" s="5" t="str">
        <f t="shared" si="298"/>
        <v/>
      </c>
      <c r="AD384" t="str">
        <f t="shared" si="299"/>
        <v/>
      </c>
      <c r="AE384" t="str">
        <f t="shared" si="300"/>
        <v/>
      </c>
      <c r="AF384" s="2" t="str">
        <f t="shared" si="301"/>
        <v/>
      </c>
      <c r="AG384" t="str">
        <f t="shared" si="302"/>
        <v/>
      </c>
      <c r="AH384" t="str">
        <f t="shared" si="303"/>
        <v/>
      </c>
      <c r="AI384" t="str">
        <f t="shared" si="268"/>
        <v/>
      </c>
      <c r="AJ384" s="28" t="str">
        <f t="shared" si="304"/>
        <v/>
      </c>
      <c r="AK384" t="str">
        <f t="shared" si="305"/>
        <v/>
      </c>
      <c r="AL384" t="str">
        <f t="shared" si="306"/>
        <v/>
      </c>
      <c r="AM384" t="str">
        <f t="shared" si="269"/>
        <v/>
      </c>
      <c r="AN384" t="str">
        <f t="shared" si="270"/>
        <v/>
      </c>
      <c r="AO384" t="str">
        <f t="shared" si="271"/>
        <v/>
      </c>
      <c r="AP384" t="str">
        <f>IF(AN384="","",IF(I384=0,IF(AO384=1,VLOOKUP(F384,Tables!A$1:C$18,2,FALSE),VLOOKUP(F384,Tables!A$1:C$18,3,FALSE)),IF(I384=1, IF(AO384=1,VLOOKUP(F384,Tables!H$1:J$95,2,FALSE),VLOOKUP(F384,Tables!H$1:J$95,3,FALSE)),IF(AO384=1,VLOOKUP(F384,Tables!Q$1:S$137,2,FALSE),VLOOKUP(F384,Tables!Q$1:S$137,3,FALSE)))))</f>
        <v/>
      </c>
      <c r="AQ384" t="str">
        <f t="shared" si="307"/>
        <v/>
      </c>
      <c r="AR384" t="str">
        <f t="shared" si="272"/>
        <v/>
      </c>
      <c r="AS384" t="str">
        <f t="shared" si="273"/>
        <v/>
      </c>
      <c r="AT384" t="str">
        <f t="shared" si="262"/>
        <v/>
      </c>
      <c r="AU384" t="str">
        <f t="shared" si="274"/>
        <v/>
      </c>
      <c r="AV384" t="str">
        <f t="shared" si="275"/>
        <v/>
      </c>
      <c r="AW384" t="str">
        <f t="shared" si="308"/>
        <v/>
      </c>
      <c r="AX384" t="str">
        <f t="shared" si="309"/>
        <v/>
      </c>
      <c r="AY384" t="str">
        <f t="shared" si="310"/>
        <v/>
      </c>
      <c r="BA384" t="str">
        <f t="shared" si="276"/>
        <v/>
      </c>
      <c r="BB384" t="str">
        <f t="shared" si="277"/>
        <v/>
      </c>
      <c r="BC384" t="str">
        <f t="shared" si="278"/>
        <v/>
      </c>
      <c r="BD384" t="str">
        <f t="shared" si="313"/>
        <v/>
      </c>
      <c r="BE384" t="str">
        <f t="shared" si="311"/>
        <v/>
      </c>
      <c r="BF384" t="str">
        <f t="shared" si="312"/>
        <v/>
      </c>
    </row>
    <row r="385" spans="1:58" ht="15.75" x14ac:dyDescent="0.3">
      <c r="A385" t="str">
        <f t="shared" si="279"/>
        <v/>
      </c>
      <c r="B385" t="str">
        <f t="shared" si="280"/>
        <v/>
      </c>
      <c r="C385" t="str">
        <f t="shared" si="281"/>
        <v/>
      </c>
      <c r="D385" t="str">
        <f t="shared" si="282"/>
        <v/>
      </c>
      <c r="E385" t="str">
        <f t="shared" si="283"/>
        <v/>
      </c>
      <c r="F385" t="str">
        <f t="shared" si="284"/>
        <v/>
      </c>
      <c r="G385" t="str">
        <f t="shared" si="285"/>
        <v/>
      </c>
      <c r="H385" t="str">
        <f t="shared" si="264"/>
        <v/>
      </c>
      <c r="I385" t="str">
        <f t="shared" si="265"/>
        <v/>
      </c>
      <c r="J385" t="str">
        <f t="shared" si="266"/>
        <v/>
      </c>
      <c r="K385" t="str">
        <f>IF(A385="","",IF(OR(I385=1,I385="S"),IF(VLOOKUP(J385,Tables!E$1:F$50,2,FALSE)=1,IF(MOD(BE385,2)=1,1,2),IF(MOD(BE385,2)=1,2,1)),IF(MOD(BE385,2)=1,1,2)))</f>
        <v/>
      </c>
      <c r="L385" t="str">
        <f t="shared" si="263"/>
        <v/>
      </c>
      <c r="M385" s="1" t="str">
        <f t="shared" si="267"/>
        <v/>
      </c>
      <c r="N385" s="39"/>
      <c r="O385" s="39"/>
      <c r="P385" s="39"/>
      <c r="Q385" s="4" t="str">
        <f t="shared" si="286"/>
        <v/>
      </c>
      <c r="R385" s="4" t="str">
        <f t="shared" si="287"/>
        <v/>
      </c>
      <c r="S385" s="4" t="str">
        <f t="shared" si="288"/>
        <v/>
      </c>
      <c r="T385" s="4" t="str">
        <f t="shared" si="289"/>
        <v/>
      </c>
      <c r="U385" s="4" t="str">
        <f t="shared" si="290"/>
        <v/>
      </c>
      <c r="V385" s="4" t="str">
        <f t="shared" si="291"/>
        <v/>
      </c>
      <c r="W385" t="str">
        <f t="shared" si="292"/>
        <v/>
      </c>
      <c r="X385" t="str">
        <f t="shared" si="293"/>
        <v/>
      </c>
      <c r="Y385" t="str">
        <f t="shared" si="294"/>
        <v/>
      </c>
      <c r="Z385" t="str">
        <f t="shared" si="295"/>
        <v/>
      </c>
      <c r="AA385" s="4" t="str">
        <f t="shared" si="296"/>
        <v/>
      </c>
      <c r="AB385" s="4" t="str">
        <f t="shared" si="297"/>
        <v/>
      </c>
      <c r="AC385" s="5" t="str">
        <f t="shared" si="298"/>
        <v/>
      </c>
      <c r="AD385" t="str">
        <f t="shared" si="299"/>
        <v/>
      </c>
      <c r="AE385" t="str">
        <f t="shared" si="300"/>
        <v/>
      </c>
      <c r="AF385" s="2" t="str">
        <f t="shared" si="301"/>
        <v/>
      </c>
      <c r="AG385" t="str">
        <f t="shared" si="302"/>
        <v/>
      </c>
      <c r="AH385" t="str">
        <f t="shared" si="303"/>
        <v/>
      </c>
      <c r="AI385" t="str">
        <f t="shared" si="268"/>
        <v/>
      </c>
      <c r="AJ385" s="28" t="str">
        <f t="shared" si="304"/>
        <v/>
      </c>
      <c r="AK385" t="str">
        <f t="shared" si="305"/>
        <v/>
      </c>
      <c r="AL385" t="str">
        <f t="shared" si="306"/>
        <v/>
      </c>
      <c r="AM385" t="str">
        <f t="shared" si="269"/>
        <v/>
      </c>
      <c r="AN385" t="str">
        <f t="shared" si="270"/>
        <v/>
      </c>
      <c r="AO385" t="str">
        <f t="shared" si="271"/>
        <v/>
      </c>
      <c r="AP385" t="str">
        <f>IF(AN385="","",IF(I385=0,IF(AO385=1,VLOOKUP(F385,Tables!A$1:C$18,2,FALSE),VLOOKUP(F385,Tables!A$1:C$18,3,FALSE)),IF(I385=1, IF(AO385=1,VLOOKUP(F385,Tables!H$1:J$95,2,FALSE),VLOOKUP(F385,Tables!H$1:J$95,3,FALSE)),IF(AO385=1,VLOOKUP(F385,Tables!Q$1:S$137,2,FALSE),VLOOKUP(F385,Tables!Q$1:S$137,3,FALSE)))))</f>
        <v/>
      </c>
      <c r="AQ385" t="str">
        <f t="shared" si="307"/>
        <v/>
      </c>
      <c r="AR385" t="str">
        <f t="shared" si="272"/>
        <v/>
      </c>
      <c r="AS385" t="str">
        <f t="shared" si="273"/>
        <v/>
      </c>
      <c r="AT385" t="str">
        <f t="shared" si="262"/>
        <v/>
      </c>
      <c r="AU385" t="str">
        <f t="shared" si="274"/>
        <v/>
      </c>
      <c r="AV385" t="str">
        <f t="shared" si="275"/>
        <v/>
      </c>
      <c r="AW385" t="str">
        <f t="shared" si="308"/>
        <v/>
      </c>
      <c r="AX385" t="str">
        <f t="shared" si="309"/>
        <v/>
      </c>
      <c r="AY385" t="str">
        <f t="shared" si="310"/>
        <v/>
      </c>
      <c r="BA385" t="str">
        <f t="shared" si="276"/>
        <v/>
      </c>
      <c r="BB385" t="str">
        <f t="shared" si="277"/>
        <v/>
      </c>
      <c r="BC385" t="str">
        <f t="shared" si="278"/>
        <v/>
      </c>
      <c r="BD385" t="str">
        <f t="shared" si="313"/>
        <v/>
      </c>
      <c r="BE385" t="str">
        <f t="shared" si="311"/>
        <v/>
      </c>
      <c r="BF385" t="str">
        <f t="shared" si="312"/>
        <v/>
      </c>
    </row>
    <row r="386" spans="1:58" ht="15.75" x14ac:dyDescent="0.3">
      <c r="A386" t="str">
        <f t="shared" si="279"/>
        <v/>
      </c>
      <c r="B386" t="str">
        <f t="shared" si="280"/>
        <v/>
      </c>
      <c r="C386" t="str">
        <f t="shared" si="281"/>
        <v/>
      </c>
      <c r="D386" t="str">
        <f t="shared" si="282"/>
        <v/>
      </c>
      <c r="E386" t="str">
        <f t="shared" si="283"/>
        <v/>
      </c>
      <c r="F386" t="str">
        <f t="shared" si="284"/>
        <v/>
      </c>
      <c r="G386" t="str">
        <f t="shared" si="285"/>
        <v/>
      </c>
      <c r="H386" t="str">
        <f t="shared" si="264"/>
        <v/>
      </c>
      <c r="I386" t="str">
        <f t="shared" si="265"/>
        <v/>
      </c>
      <c r="J386" t="str">
        <f t="shared" si="266"/>
        <v/>
      </c>
      <c r="K386" t="str">
        <f>IF(A386="","",IF(OR(I386=1,I386="S"),IF(VLOOKUP(J386,Tables!E$1:F$50,2,FALSE)=1,IF(MOD(BE386,2)=1,1,2),IF(MOD(BE386,2)=1,2,1)),IF(MOD(BE386,2)=1,1,2)))</f>
        <v/>
      </c>
      <c r="L386" t="str">
        <f t="shared" si="263"/>
        <v/>
      </c>
      <c r="M386" s="1" t="str">
        <f t="shared" si="267"/>
        <v/>
      </c>
      <c r="N386" s="39"/>
      <c r="O386" s="39"/>
      <c r="P386" s="39"/>
      <c r="Q386" s="4" t="str">
        <f t="shared" si="286"/>
        <v/>
      </c>
      <c r="R386" s="4" t="str">
        <f t="shared" si="287"/>
        <v/>
      </c>
      <c r="S386" s="4" t="str">
        <f t="shared" si="288"/>
        <v/>
      </c>
      <c r="T386" s="4" t="str">
        <f t="shared" si="289"/>
        <v/>
      </c>
      <c r="U386" s="4" t="str">
        <f t="shared" si="290"/>
        <v/>
      </c>
      <c r="V386" s="4" t="str">
        <f t="shared" si="291"/>
        <v/>
      </c>
      <c r="W386" t="str">
        <f t="shared" si="292"/>
        <v/>
      </c>
      <c r="X386" t="str">
        <f t="shared" si="293"/>
        <v/>
      </c>
      <c r="Y386" t="str">
        <f t="shared" si="294"/>
        <v/>
      </c>
      <c r="Z386" t="str">
        <f t="shared" si="295"/>
        <v/>
      </c>
      <c r="AA386" s="4" t="str">
        <f t="shared" si="296"/>
        <v/>
      </c>
      <c r="AB386" s="4" t="str">
        <f t="shared" si="297"/>
        <v/>
      </c>
      <c r="AC386" s="5" t="str">
        <f t="shared" si="298"/>
        <v/>
      </c>
      <c r="AD386" t="str">
        <f t="shared" si="299"/>
        <v/>
      </c>
      <c r="AE386" t="str">
        <f t="shared" si="300"/>
        <v/>
      </c>
      <c r="AF386" s="2" t="str">
        <f t="shared" si="301"/>
        <v/>
      </c>
      <c r="AG386" t="str">
        <f t="shared" si="302"/>
        <v/>
      </c>
      <c r="AH386" t="str">
        <f t="shared" si="303"/>
        <v/>
      </c>
      <c r="AI386" t="str">
        <f t="shared" si="268"/>
        <v/>
      </c>
      <c r="AJ386" s="28" t="str">
        <f t="shared" si="304"/>
        <v/>
      </c>
      <c r="AK386" t="str">
        <f t="shared" si="305"/>
        <v/>
      </c>
      <c r="AL386" t="str">
        <f t="shared" si="306"/>
        <v/>
      </c>
      <c r="AM386" t="str">
        <f t="shared" si="269"/>
        <v/>
      </c>
      <c r="AN386" t="str">
        <f t="shared" si="270"/>
        <v/>
      </c>
      <c r="AO386" t="str">
        <f t="shared" si="271"/>
        <v/>
      </c>
      <c r="AP386" t="str">
        <f>IF(AN386="","",IF(I386=0,IF(AO386=1,VLOOKUP(F386,Tables!A$1:C$18,2,FALSE),VLOOKUP(F386,Tables!A$1:C$18,3,FALSE)),IF(I386=1, IF(AO386=1,VLOOKUP(F386,Tables!H$1:J$95,2,FALSE),VLOOKUP(F386,Tables!H$1:J$95,3,FALSE)),IF(AO386=1,VLOOKUP(F386,Tables!Q$1:S$137,2,FALSE),VLOOKUP(F386,Tables!Q$1:S$137,3,FALSE)))))</f>
        <v/>
      </c>
      <c r="AQ386" t="str">
        <f t="shared" si="307"/>
        <v/>
      </c>
      <c r="AR386" t="str">
        <f t="shared" si="272"/>
        <v/>
      </c>
      <c r="AS386" t="str">
        <f t="shared" si="273"/>
        <v/>
      </c>
      <c r="AT386" t="str">
        <f t="shared" si="262"/>
        <v/>
      </c>
      <c r="AU386" t="str">
        <f t="shared" si="274"/>
        <v/>
      </c>
      <c r="AV386" t="str">
        <f t="shared" si="275"/>
        <v/>
      </c>
      <c r="AW386" t="str">
        <f t="shared" si="308"/>
        <v/>
      </c>
      <c r="AX386" t="str">
        <f t="shared" si="309"/>
        <v/>
      </c>
      <c r="AY386" t="str">
        <f t="shared" si="310"/>
        <v/>
      </c>
      <c r="BA386" t="str">
        <f t="shared" si="276"/>
        <v/>
      </c>
      <c r="BB386" t="str">
        <f t="shared" si="277"/>
        <v/>
      </c>
      <c r="BC386" t="str">
        <f t="shared" si="278"/>
        <v/>
      </c>
      <c r="BD386" t="str">
        <f t="shared" si="313"/>
        <v/>
      </c>
      <c r="BE386" t="str">
        <f t="shared" si="311"/>
        <v/>
      </c>
      <c r="BF386" t="str">
        <f t="shared" si="312"/>
        <v/>
      </c>
    </row>
    <row r="387" spans="1:58" ht="15.75" x14ac:dyDescent="0.3">
      <c r="A387" t="str">
        <f t="shared" si="279"/>
        <v/>
      </c>
      <c r="B387" t="str">
        <f t="shared" si="280"/>
        <v/>
      </c>
      <c r="C387" t="str">
        <f t="shared" si="281"/>
        <v/>
      </c>
      <c r="D387" t="str">
        <f t="shared" si="282"/>
        <v/>
      </c>
      <c r="E387" t="str">
        <f t="shared" si="283"/>
        <v/>
      </c>
      <c r="F387" t="str">
        <f t="shared" si="284"/>
        <v/>
      </c>
      <c r="G387" t="str">
        <f t="shared" si="285"/>
        <v/>
      </c>
      <c r="H387" t="str">
        <f t="shared" si="264"/>
        <v/>
      </c>
      <c r="I387" t="str">
        <f t="shared" si="265"/>
        <v/>
      </c>
      <c r="J387" t="str">
        <f t="shared" si="266"/>
        <v/>
      </c>
      <c r="K387" t="str">
        <f>IF(A387="","",IF(OR(I387=1,I387="S"),IF(VLOOKUP(J387,Tables!E$1:F$50,2,FALSE)=1,IF(MOD(BE387,2)=1,1,2),IF(MOD(BE387,2)=1,2,1)),IF(MOD(BE387,2)=1,1,2)))</f>
        <v/>
      </c>
      <c r="L387" t="str">
        <f t="shared" si="263"/>
        <v/>
      </c>
      <c r="M387" s="1" t="str">
        <f t="shared" si="267"/>
        <v/>
      </c>
      <c r="N387" s="39"/>
      <c r="O387" s="39"/>
      <c r="P387" s="39"/>
      <c r="Q387" s="4" t="str">
        <f t="shared" si="286"/>
        <v/>
      </c>
      <c r="R387" s="4" t="str">
        <f t="shared" si="287"/>
        <v/>
      </c>
      <c r="S387" s="4" t="str">
        <f t="shared" si="288"/>
        <v/>
      </c>
      <c r="T387" s="4" t="str">
        <f t="shared" si="289"/>
        <v/>
      </c>
      <c r="U387" s="4" t="str">
        <f t="shared" si="290"/>
        <v/>
      </c>
      <c r="V387" s="4" t="str">
        <f t="shared" si="291"/>
        <v/>
      </c>
      <c r="W387" t="str">
        <f t="shared" si="292"/>
        <v/>
      </c>
      <c r="X387" t="str">
        <f t="shared" si="293"/>
        <v/>
      </c>
      <c r="Y387" t="str">
        <f t="shared" si="294"/>
        <v/>
      </c>
      <c r="Z387" t="str">
        <f t="shared" si="295"/>
        <v/>
      </c>
      <c r="AA387" s="4" t="str">
        <f t="shared" si="296"/>
        <v/>
      </c>
      <c r="AB387" s="4" t="str">
        <f t="shared" si="297"/>
        <v/>
      </c>
      <c r="AC387" s="5" t="str">
        <f t="shared" si="298"/>
        <v/>
      </c>
      <c r="AD387" t="str">
        <f t="shared" si="299"/>
        <v/>
      </c>
      <c r="AE387" t="str">
        <f t="shared" si="300"/>
        <v/>
      </c>
      <c r="AF387" s="2" t="str">
        <f t="shared" si="301"/>
        <v/>
      </c>
      <c r="AG387" t="str">
        <f t="shared" si="302"/>
        <v/>
      </c>
      <c r="AH387" t="str">
        <f t="shared" si="303"/>
        <v/>
      </c>
      <c r="AI387" t="str">
        <f t="shared" si="268"/>
        <v/>
      </c>
      <c r="AJ387" s="28" t="str">
        <f t="shared" si="304"/>
        <v/>
      </c>
      <c r="AK387" t="str">
        <f t="shared" si="305"/>
        <v/>
      </c>
      <c r="AL387" t="str">
        <f t="shared" si="306"/>
        <v/>
      </c>
      <c r="AM387" t="str">
        <f t="shared" si="269"/>
        <v/>
      </c>
      <c r="AN387" t="str">
        <f t="shared" si="270"/>
        <v/>
      </c>
      <c r="AO387" t="str">
        <f t="shared" si="271"/>
        <v/>
      </c>
      <c r="AP387" t="str">
        <f>IF(AN387="","",IF(I387=0,IF(AO387=1,VLOOKUP(F387,Tables!A$1:C$18,2,FALSE),VLOOKUP(F387,Tables!A$1:C$18,3,FALSE)),IF(I387=1, IF(AO387=1,VLOOKUP(F387,Tables!H$1:J$95,2,FALSE),VLOOKUP(F387,Tables!H$1:J$95,3,FALSE)),IF(AO387=1,VLOOKUP(F387,Tables!Q$1:S$137,2,FALSE),VLOOKUP(F387,Tables!Q$1:S$137,3,FALSE)))))</f>
        <v/>
      </c>
      <c r="AQ387" t="str">
        <f t="shared" si="307"/>
        <v/>
      </c>
      <c r="AR387" t="str">
        <f t="shared" si="272"/>
        <v/>
      </c>
      <c r="AS387" t="str">
        <f t="shared" si="273"/>
        <v/>
      </c>
      <c r="AT387" t="str">
        <f t="shared" si="262"/>
        <v/>
      </c>
      <c r="AU387" t="str">
        <f t="shared" si="274"/>
        <v/>
      </c>
      <c r="AV387" t="str">
        <f t="shared" si="275"/>
        <v/>
      </c>
      <c r="AW387" t="str">
        <f t="shared" si="308"/>
        <v/>
      </c>
      <c r="AX387" t="str">
        <f t="shared" si="309"/>
        <v/>
      </c>
      <c r="AY387" t="str">
        <f t="shared" si="310"/>
        <v/>
      </c>
      <c r="BA387" t="str">
        <f t="shared" si="276"/>
        <v/>
      </c>
      <c r="BB387" t="str">
        <f t="shared" si="277"/>
        <v/>
      </c>
      <c r="BC387" t="str">
        <f t="shared" si="278"/>
        <v/>
      </c>
      <c r="BD387" t="str">
        <f t="shared" si="313"/>
        <v/>
      </c>
      <c r="BE387" t="str">
        <f t="shared" si="311"/>
        <v/>
      </c>
      <c r="BF387" t="str">
        <f t="shared" si="312"/>
        <v/>
      </c>
    </row>
    <row r="388" spans="1:58" ht="15.75" x14ac:dyDescent="0.3">
      <c r="A388" t="str">
        <f t="shared" si="279"/>
        <v/>
      </c>
      <c r="B388" t="str">
        <f t="shared" si="280"/>
        <v/>
      </c>
      <c r="C388" t="str">
        <f t="shared" si="281"/>
        <v/>
      </c>
      <c r="D388" t="str">
        <f t="shared" si="282"/>
        <v/>
      </c>
      <c r="E388" t="str">
        <f t="shared" si="283"/>
        <v/>
      </c>
      <c r="F388" t="str">
        <f t="shared" si="284"/>
        <v/>
      </c>
      <c r="G388" t="str">
        <f t="shared" si="285"/>
        <v/>
      </c>
      <c r="H388" t="str">
        <f t="shared" si="264"/>
        <v/>
      </c>
      <c r="I388" t="str">
        <f t="shared" si="265"/>
        <v/>
      </c>
      <c r="J388" t="str">
        <f t="shared" si="266"/>
        <v/>
      </c>
      <c r="K388" t="str">
        <f>IF(A388="","",IF(OR(I388=1,I388="S"),IF(VLOOKUP(J388,Tables!E$1:F$50,2,FALSE)=1,IF(MOD(BE388,2)=1,1,2),IF(MOD(BE388,2)=1,2,1)),IF(MOD(BE388,2)=1,1,2)))</f>
        <v/>
      </c>
      <c r="L388" t="str">
        <f t="shared" si="263"/>
        <v/>
      </c>
      <c r="M388" s="1" t="str">
        <f t="shared" si="267"/>
        <v/>
      </c>
      <c r="N388" s="39"/>
      <c r="O388" s="39"/>
      <c r="P388" s="39"/>
      <c r="Q388" s="4" t="str">
        <f t="shared" si="286"/>
        <v/>
      </c>
      <c r="R388" s="4" t="str">
        <f t="shared" si="287"/>
        <v/>
      </c>
      <c r="S388" s="4" t="str">
        <f t="shared" si="288"/>
        <v/>
      </c>
      <c r="T388" s="4" t="str">
        <f t="shared" si="289"/>
        <v/>
      </c>
      <c r="U388" s="4" t="str">
        <f t="shared" si="290"/>
        <v/>
      </c>
      <c r="V388" s="4" t="str">
        <f t="shared" si="291"/>
        <v/>
      </c>
      <c r="W388" t="str">
        <f t="shared" si="292"/>
        <v/>
      </c>
      <c r="X388" t="str">
        <f t="shared" si="293"/>
        <v/>
      </c>
      <c r="Y388" t="str">
        <f t="shared" si="294"/>
        <v/>
      </c>
      <c r="Z388" t="str">
        <f t="shared" si="295"/>
        <v/>
      </c>
      <c r="AA388" s="4" t="str">
        <f t="shared" si="296"/>
        <v/>
      </c>
      <c r="AB388" s="4" t="str">
        <f t="shared" si="297"/>
        <v/>
      </c>
      <c r="AC388" s="5" t="str">
        <f t="shared" si="298"/>
        <v/>
      </c>
      <c r="AD388" t="str">
        <f t="shared" si="299"/>
        <v/>
      </c>
      <c r="AE388" t="str">
        <f t="shared" si="300"/>
        <v/>
      </c>
      <c r="AF388" s="2" t="str">
        <f t="shared" si="301"/>
        <v/>
      </c>
      <c r="AG388" t="str">
        <f t="shared" si="302"/>
        <v/>
      </c>
      <c r="AH388" t="str">
        <f t="shared" si="303"/>
        <v/>
      </c>
      <c r="AI388" t="str">
        <f t="shared" si="268"/>
        <v/>
      </c>
      <c r="AJ388" s="28" t="str">
        <f t="shared" si="304"/>
        <v/>
      </c>
      <c r="AK388" t="str">
        <f t="shared" si="305"/>
        <v/>
      </c>
      <c r="AL388" t="str">
        <f t="shared" si="306"/>
        <v/>
      </c>
      <c r="AM388" t="str">
        <f t="shared" si="269"/>
        <v/>
      </c>
      <c r="AN388" t="str">
        <f t="shared" si="270"/>
        <v/>
      </c>
      <c r="AO388" t="str">
        <f t="shared" si="271"/>
        <v/>
      </c>
      <c r="AP388" t="str">
        <f>IF(AN388="","",IF(I388=0,IF(AO388=1,VLOOKUP(F388,Tables!A$1:C$18,2,FALSE),VLOOKUP(F388,Tables!A$1:C$18,3,FALSE)),IF(I388=1, IF(AO388=1,VLOOKUP(F388,Tables!H$1:J$95,2,FALSE),VLOOKUP(F388,Tables!H$1:J$95,3,FALSE)),IF(AO388=1,VLOOKUP(F388,Tables!Q$1:S$137,2,FALSE),VLOOKUP(F388,Tables!Q$1:S$137,3,FALSE)))))</f>
        <v/>
      </c>
      <c r="AQ388" t="str">
        <f t="shared" si="307"/>
        <v/>
      </c>
      <c r="AR388" t="str">
        <f t="shared" si="272"/>
        <v/>
      </c>
      <c r="AS388" t="str">
        <f t="shared" si="273"/>
        <v/>
      </c>
      <c r="AT388" t="str">
        <f t="shared" si="262"/>
        <v/>
      </c>
      <c r="AU388" t="str">
        <f t="shared" si="274"/>
        <v/>
      </c>
      <c r="AV388" t="str">
        <f t="shared" si="275"/>
        <v/>
      </c>
      <c r="AW388" t="str">
        <f t="shared" si="308"/>
        <v/>
      </c>
      <c r="AX388" t="str">
        <f t="shared" si="309"/>
        <v/>
      </c>
      <c r="AY388" t="str">
        <f t="shared" si="310"/>
        <v/>
      </c>
      <c r="BA388" t="str">
        <f t="shared" si="276"/>
        <v/>
      </c>
      <c r="BB388" t="str">
        <f t="shared" si="277"/>
        <v/>
      </c>
      <c r="BC388" t="str">
        <f t="shared" si="278"/>
        <v/>
      </c>
      <c r="BD388" t="str">
        <f t="shared" si="313"/>
        <v/>
      </c>
      <c r="BE388" t="str">
        <f t="shared" si="311"/>
        <v/>
      </c>
      <c r="BF388" t="str">
        <f t="shared" si="312"/>
        <v/>
      </c>
    </row>
    <row r="389" spans="1:58" ht="15.75" x14ac:dyDescent="0.3">
      <c r="A389" t="str">
        <f t="shared" si="279"/>
        <v/>
      </c>
      <c r="B389" t="str">
        <f t="shared" si="280"/>
        <v/>
      </c>
      <c r="C389" t="str">
        <f t="shared" si="281"/>
        <v/>
      </c>
      <c r="D389" t="str">
        <f t="shared" si="282"/>
        <v/>
      </c>
      <c r="E389" t="str">
        <f t="shared" si="283"/>
        <v/>
      </c>
      <c r="F389" t="str">
        <f t="shared" si="284"/>
        <v/>
      </c>
      <c r="G389" t="str">
        <f t="shared" si="285"/>
        <v/>
      </c>
      <c r="H389" t="str">
        <f t="shared" si="264"/>
        <v/>
      </c>
      <c r="I389" t="str">
        <f t="shared" si="265"/>
        <v/>
      </c>
      <c r="J389" t="str">
        <f t="shared" si="266"/>
        <v/>
      </c>
      <c r="K389" t="str">
        <f>IF(A389="","",IF(OR(I389=1,I389="S"),IF(VLOOKUP(J389,Tables!E$1:F$50,2,FALSE)=1,IF(MOD(BE389,2)=1,1,2),IF(MOD(BE389,2)=1,2,1)),IF(MOD(BE389,2)=1,1,2)))</f>
        <v/>
      </c>
      <c r="L389" t="str">
        <f t="shared" si="263"/>
        <v/>
      </c>
      <c r="M389" s="1" t="str">
        <f t="shared" si="267"/>
        <v/>
      </c>
      <c r="N389" s="39"/>
      <c r="O389" s="39"/>
      <c r="P389" s="39"/>
      <c r="Q389" s="4" t="str">
        <f t="shared" si="286"/>
        <v/>
      </c>
      <c r="R389" s="4" t="str">
        <f t="shared" si="287"/>
        <v/>
      </c>
      <c r="S389" s="4" t="str">
        <f t="shared" si="288"/>
        <v/>
      </c>
      <c r="T389" s="4" t="str">
        <f t="shared" si="289"/>
        <v/>
      </c>
      <c r="U389" s="4" t="str">
        <f t="shared" si="290"/>
        <v/>
      </c>
      <c r="V389" s="4" t="str">
        <f t="shared" si="291"/>
        <v/>
      </c>
      <c r="W389" t="str">
        <f t="shared" si="292"/>
        <v/>
      </c>
      <c r="X389" t="str">
        <f t="shared" si="293"/>
        <v/>
      </c>
      <c r="Y389" t="str">
        <f t="shared" si="294"/>
        <v/>
      </c>
      <c r="Z389" t="str">
        <f t="shared" si="295"/>
        <v/>
      </c>
      <c r="AA389" s="4" t="str">
        <f t="shared" si="296"/>
        <v/>
      </c>
      <c r="AB389" s="4" t="str">
        <f t="shared" si="297"/>
        <v/>
      </c>
      <c r="AC389" s="5" t="str">
        <f t="shared" si="298"/>
        <v/>
      </c>
      <c r="AD389" t="str">
        <f t="shared" si="299"/>
        <v/>
      </c>
      <c r="AE389" t="str">
        <f t="shared" si="300"/>
        <v/>
      </c>
      <c r="AF389" s="2" t="str">
        <f t="shared" si="301"/>
        <v/>
      </c>
      <c r="AG389" t="str">
        <f t="shared" si="302"/>
        <v/>
      </c>
      <c r="AH389" t="str">
        <f t="shared" si="303"/>
        <v/>
      </c>
      <c r="AI389" t="str">
        <f t="shared" si="268"/>
        <v/>
      </c>
      <c r="AJ389" s="28" t="str">
        <f t="shared" si="304"/>
        <v/>
      </c>
      <c r="AK389" t="str">
        <f t="shared" si="305"/>
        <v/>
      </c>
      <c r="AL389" t="str">
        <f t="shared" si="306"/>
        <v/>
      </c>
      <c r="AM389" t="str">
        <f t="shared" si="269"/>
        <v/>
      </c>
      <c r="AN389" t="str">
        <f t="shared" si="270"/>
        <v/>
      </c>
      <c r="AO389" t="str">
        <f t="shared" si="271"/>
        <v/>
      </c>
      <c r="AP389" t="str">
        <f>IF(AN389="","",IF(I389=0,IF(AO389=1,VLOOKUP(F389,Tables!A$1:C$18,2,FALSE),VLOOKUP(F389,Tables!A$1:C$18,3,FALSE)),IF(I389=1, IF(AO389=1,VLOOKUP(F389,Tables!H$1:J$95,2,FALSE),VLOOKUP(F389,Tables!H$1:J$95,3,FALSE)),IF(AO389=1,VLOOKUP(F389,Tables!Q$1:S$137,2,FALSE),VLOOKUP(F389,Tables!Q$1:S$137,3,FALSE)))))</f>
        <v/>
      </c>
      <c r="AQ389" t="str">
        <f t="shared" si="307"/>
        <v/>
      </c>
      <c r="AR389" t="str">
        <f t="shared" si="272"/>
        <v/>
      </c>
      <c r="AS389" t="str">
        <f t="shared" si="273"/>
        <v/>
      </c>
      <c r="AT389" t="str">
        <f t="shared" si="262"/>
        <v/>
      </c>
      <c r="AU389" t="str">
        <f t="shared" si="274"/>
        <v/>
      </c>
      <c r="AV389" t="str">
        <f t="shared" si="275"/>
        <v/>
      </c>
      <c r="AW389" t="str">
        <f t="shared" si="308"/>
        <v/>
      </c>
      <c r="AX389" t="str">
        <f t="shared" si="309"/>
        <v/>
      </c>
      <c r="AY389" t="str">
        <f t="shared" si="310"/>
        <v/>
      </c>
      <c r="BA389" t="str">
        <f t="shared" si="276"/>
        <v/>
      </c>
      <c r="BB389" t="str">
        <f t="shared" si="277"/>
        <v/>
      </c>
      <c r="BC389" t="str">
        <f t="shared" si="278"/>
        <v/>
      </c>
      <c r="BD389" t="str">
        <f t="shared" si="313"/>
        <v/>
      </c>
      <c r="BE389" t="str">
        <f t="shared" si="311"/>
        <v/>
      </c>
      <c r="BF389" t="str">
        <f t="shared" si="312"/>
        <v/>
      </c>
    </row>
    <row r="390" spans="1:58" ht="15.75" x14ac:dyDescent="0.3">
      <c r="A390" t="str">
        <f t="shared" si="279"/>
        <v/>
      </c>
      <c r="B390" t="str">
        <f t="shared" si="280"/>
        <v/>
      </c>
      <c r="C390" t="str">
        <f t="shared" si="281"/>
        <v/>
      </c>
      <c r="D390" t="str">
        <f t="shared" si="282"/>
        <v/>
      </c>
      <c r="E390" t="str">
        <f t="shared" si="283"/>
        <v/>
      </c>
      <c r="F390" t="str">
        <f t="shared" si="284"/>
        <v/>
      </c>
      <c r="G390" t="str">
        <f t="shared" si="285"/>
        <v/>
      </c>
      <c r="H390" t="str">
        <f t="shared" si="264"/>
        <v/>
      </c>
      <c r="I390" t="str">
        <f t="shared" si="265"/>
        <v/>
      </c>
      <c r="J390" t="str">
        <f t="shared" si="266"/>
        <v/>
      </c>
      <c r="K390" t="str">
        <f>IF(A390="","",IF(OR(I390=1,I390="S"),IF(VLOOKUP(J390,Tables!E$1:F$50,2,FALSE)=1,IF(MOD(BE390,2)=1,1,2),IF(MOD(BE390,2)=1,2,1)),IF(MOD(BE390,2)=1,1,2)))</f>
        <v/>
      </c>
      <c r="L390" t="str">
        <f t="shared" si="263"/>
        <v/>
      </c>
      <c r="M390" s="1" t="str">
        <f t="shared" si="267"/>
        <v/>
      </c>
      <c r="N390" s="39"/>
      <c r="O390" s="39"/>
      <c r="P390" s="39"/>
      <c r="Q390" s="4" t="str">
        <f t="shared" si="286"/>
        <v/>
      </c>
      <c r="R390" s="4" t="str">
        <f t="shared" si="287"/>
        <v/>
      </c>
      <c r="S390" s="4" t="str">
        <f t="shared" si="288"/>
        <v/>
      </c>
      <c r="T390" s="4" t="str">
        <f t="shared" si="289"/>
        <v/>
      </c>
      <c r="U390" s="4" t="str">
        <f t="shared" si="290"/>
        <v/>
      </c>
      <c r="V390" s="4" t="str">
        <f t="shared" si="291"/>
        <v/>
      </c>
      <c r="W390" t="str">
        <f t="shared" si="292"/>
        <v/>
      </c>
      <c r="X390" t="str">
        <f t="shared" si="293"/>
        <v/>
      </c>
      <c r="Y390" t="str">
        <f t="shared" si="294"/>
        <v/>
      </c>
      <c r="Z390" t="str">
        <f t="shared" si="295"/>
        <v/>
      </c>
      <c r="AA390" s="4" t="str">
        <f t="shared" si="296"/>
        <v/>
      </c>
      <c r="AB390" s="4" t="str">
        <f t="shared" si="297"/>
        <v/>
      </c>
      <c r="AC390" s="5" t="str">
        <f t="shared" si="298"/>
        <v/>
      </c>
      <c r="AD390" t="str">
        <f t="shared" si="299"/>
        <v/>
      </c>
      <c r="AE390" t="str">
        <f t="shared" si="300"/>
        <v/>
      </c>
      <c r="AF390" s="2" t="str">
        <f t="shared" si="301"/>
        <v/>
      </c>
      <c r="AG390" t="str">
        <f t="shared" si="302"/>
        <v/>
      </c>
      <c r="AH390" t="str">
        <f t="shared" si="303"/>
        <v/>
      </c>
      <c r="AI390" t="str">
        <f t="shared" si="268"/>
        <v/>
      </c>
      <c r="AJ390" s="28" t="str">
        <f t="shared" si="304"/>
        <v/>
      </c>
      <c r="AK390" t="str">
        <f t="shared" si="305"/>
        <v/>
      </c>
      <c r="AL390" t="str">
        <f t="shared" si="306"/>
        <v/>
      </c>
      <c r="AM390" t="str">
        <f t="shared" si="269"/>
        <v/>
      </c>
      <c r="AN390" t="str">
        <f t="shared" si="270"/>
        <v/>
      </c>
      <c r="AO390" t="str">
        <f t="shared" si="271"/>
        <v/>
      </c>
      <c r="AP390" t="str">
        <f>IF(AN390="","",IF(I390=0,IF(AO390=1,VLOOKUP(F390,Tables!A$1:C$18,2,FALSE),VLOOKUP(F390,Tables!A$1:C$18,3,FALSE)),IF(I390=1, IF(AO390=1,VLOOKUP(F390,Tables!H$1:J$95,2,FALSE),VLOOKUP(F390,Tables!H$1:J$95,3,FALSE)),IF(AO390=1,VLOOKUP(F390,Tables!Q$1:S$137,2,FALSE),VLOOKUP(F390,Tables!Q$1:S$137,3,FALSE)))))</f>
        <v/>
      </c>
      <c r="AQ390" t="str">
        <f t="shared" si="307"/>
        <v/>
      </c>
      <c r="AR390" t="str">
        <f t="shared" si="272"/>
        <v/>
      </c>
      <c r="AS390" t="str">
        <f t="shared" si="273"/>
        <v/>
      </c>
      <c r="AT390" t="str">
        <f t="shared" ref="AT390:AT453" si="314">IF(AN390="","",IF(AND(AR390&gt;5,(AR390-AS390)&gt;1),1,IF(AND(AS390&gt;5,(AS390-AR390)&gt;1),2,IF(AND(H390=1,AR390=$J$14),1,IF(AND(H390=1,AS390=$J$14),2,IF(AND(I390="S",AR390=1),1,IF(AND(I390="S",AS390=1),2,0)))))))</f>
        <v/>
      </c>
      <c r="AU390" t="str">
        <f t="shared" si="274"/>
        <v/>
      </c>
      <c r="AV390" t="str">
        <f t="shared" si="275"/>
        <v/>
      </c>
      <c r="AW390" t="str">
        <f t="shared" si="308"/>
        <v/>
      </c>
      <c r="AX390" t="str">
        <f t="shared" si="309"/>
        <v/>
      </c>
      <c r="AY390" t="str">
        <f t="shared" si="310"/>
        <v/>
      </c>
      <c r="BA390" t="str">
        <f t="shared" si="276"/>
        <v/>
      </c>
      <c r="BB390" t="str">
        <f t="shared" si="277"/>
        <v/>
      </c>
      <c r="BC390" t="str">
        <f t="shared" si="278"/>
        <v/>
      </c>
      <c r="BD390" t="str">
        <f t="shared" si="313"/>
        <v/>
      </c>
      <c r="BE390" t="str">
        <f t="shared" si="311"/>
        <v/>
      </c>
      <c r="BF390" t="str">
        <f t="shared" si="312"/>
        <v/>
      </c>
    </row>
    <row r="391" spans="1:58" ht="15.75" x14ac:dyDescent="0.3">
      <c r="A391" t="str">
        <f t="shared" si="279"/>
        <v/>
      </c>
      <c r="B391" t="str">
        <f t="shared" si="280"/>
        <v/>
      </c>
      <c r="C391" t="str">
        <f t="shared" si="281"/>
        <v/>
      </c>
      <c r="D391" t="str">
        <f t="shared" si="282"/>
        <v/>
      </c>
      <c r="E391" t="str">
        <f t="shared" si="283"/>
        <v/>
      </c>
      <c r="F391" t="str">
        <f t="shared" si="284"/>
        <v/>
      </c>
      <c r="G391" t="str">
        <f t="shared" si="285"/>
        <v/>
      </c>
      <c r="H391" t="str">
        <f t="shared" si="264"/>
        <v/>
      </c>
      <c r="I391" t="str">
        <f t="shared" si="265"/>
        <v/>
      </c>
      <c r="J391" t="str">
        <f t="shared" si="266"/>
        <v/>
      </c>
      <c r="K391" t="str">
        <f>IF(A391="","",IF(OR(I391=1,I391="S"),IF(VLOOKUP(J391,Tables!E$1:F$50,2,FALSE)=1,IF(MOD(BE391,2)=1,1,2),IF(MOD(BE391,2)=1,2,1)),IF(MOD(BE391,2)=1,1,2)))</f>
        <v/>
      </c>
      <c r="L391" t="str">
        <f t="shared" si="263"/>
        <v/>
      </c>
      <c r="M391" s="1" t="str">
        <f t="shared" si="267"/>
        <v/>
      </c>
      <c r="N391" s="39"/>
      <c r="O391" s="39"/>
      <c r="P391" s="39"/>
      <c r="Q391" s="4" t="str">
        <f t="shared" si="286"/>
        <v/>
      </c>
      <c r="R391" s="4" t="str">
        <f t="shared" si="287"/>
        <v/>
      </c>
      <c r="S391" s="4" t="str">
        <f t="shared" si="288"/>
        <v/>
      </c>
      <c r="T391" s="4" t="str">
        <f t="shared" si="289"/>
        <v/>
      </c>
      <c r="U391" s="4" t="str">
        <f t="shared" si="290"/>
        <v/>
      </c>
      <c r="V391" s="4" t="str">
        <f t="shared" si="291"/>
        <v/>
      </c>
      <c r="W391" t="str">
        <f t="shared" si="292"/>
        <v/>
      </c>
      <c r="X391" t="str">
        <f t="shared" si="293"/>
        <v/>
      </c>
      <c r="Y391" t="str">
        <f t="shared" si="294"/>
        <v/>
      </c>
      <c r="Z391" t="str">
        <f t="shared" si="295"/>
        <v/>
      </c>
      <c r="AA391" s="4" t="str">
        <f t="shared" si="296"/>
        <v/>
      </c>
      <c r="AB391" s="4" t="str">
        <f t="shared" si="297"/>
        <v/>
      </c>
      <c r="AC391" s="5" t="str">
        <f t="shared" si="298"/>
        <v/>
      </c>
      <c r="AD391" t="str">
        <f t="shared" si="299"/>
        <v/>
      </c>
      <c r="AE391" t="str">
        <f t="shared" si="300"/>
        <v/>
      </c>
      <c r="AF391" s="2" t="str">
        <f t="shared" si="301"/>
        <v/>
      </c>
      <c r="AG391" t="str">
        <f t="shared" si="302"/>
        <v/>
      </c>
      <c r="AH391" t="str">
        <f t="shared" si="303"/>
        <v/>
      </c>
      <c r="AI391" t="str">
        <f t="shared" si="268"/>
        <v/>
      </c>
      <c r="AJ391" s="28" t="str">
        <f t="shared" si="304"/>
        <v/>
      </c>
      <c r="AK391" t="str">
        <f t="shared" si="305"/>
        <v/>
      </c>
      <c r="AL391" t="str">
        <f t="shared" si="306"/>
        <v/>
      </c>
      <c r="AM391" t="str">
        <f t="shared" si="269"/>
        <v/>
      </c>
      <c r="AN391" t="str">
        <f t="shared" si="270"/>
        <v/>
      </c>
      <c r="AO391" t="str">
        <f t="shared" si="271"/>
        <v/>
      </c>
      <c r="AP391" t="str">
        <f>IF(AN391="","",IF(I391=0,IF(AO391=1,VLOOKUP(F391,Tables!A$1:C$18,2,FALSE),VLOOKUP(F391,Tables!A$1:C$18,3,FALSE)),IF(I391=1, IF(AO391=1,VLOOKUP(F391,Tables!H$1:J$95,2,FALSE),VLOOKUP(F391,Tables!H$1:J$95,3,FALSE)),IF(AO391=1,VLOOKUP(F391,Tables!Q$1:S$137,2,FALSE),VLOOKUP(F391,Tables!Q$1:S$137,3,FALSE)))))</f>
        <v/>
      </c>
      <c r="AQ391" t="str">
        <f t="shared" si="307"/>
        <v/>
      </c>
      <c r="AR391" t="str">
        <f t="shared" si="272"/>
        <v/>
      </c>
      <c r="AS391" t="str">
        <f t="shared" si="273"/>
        <v/>
      </c>
      <c r="AT391" t="str">
        <f t="shared" si="314"/>
        <v/>
      </c>
      <c r="AU391" t="str">
        <f t="shared" si="274"/>
        <v/>
      </c>
      <c r="AV391" t="str">
        <f t="shared" si="275"/>
        <v/>
      </c>
      <c r="AW391" t="str">
        <f t="shared" si="308"/>
        <v/>
      </c>
      <c r="AX391" t="str">
        <f t="shared" si="309"/>
        <v/>
      </c>
      <c r="AY391" t="str">
        <f t="shared" si="310"/>
        <v/>
      </c>
      <c r="BA391" t="str">
        <f t="shared" si="276"/>
        <v/>
      </c>
      <c r="BB391" t="str">
        <f t="shared" si="277"/>
        <v/>
      </c>
      <c r="BC391" t="str">
        <f t="shared" si="278"/>
        <v/>
      </c>
      <c r="BD391" t="str">
        <f t="shared" si="313"/>
        <v/>
      </c>
      <c r="BE391" t="str">
        <f t="shared" si="311"/>
        <v/>
      </c>
      <c r="BF391" t="str">
        <f t="shared" si="312"/>
        <v/>
      </c>
    </row>
    <row r="392" spans="1:58" ht="15.75" x14ac:dyDescent="0.3">
      <c r="A392" t="str">
        <f t="shared" si="279"/>
        <v/>
      </c>
      <c r="B392" t="str">
        <f t="shared" si="280"/>
        <v/>
      </c>
      <c r="C392" t="str">
        <f t="shared" si="281"/>
        <v/>
      </c>
      <c r="D392" t="str">
        <f t="shared" si="282"/>
        <v/>
      </c>
      <c r="E392" t="str">
        <f t="shared" si="283"/>
        <v/>
      </c>
      <c r="F392" t="str">
        <f t="shared" si="284"/>
        <v/>
      </c>
      <c r="G392" t="str">
        <f t="shared" si="285"/>
        <v/>
      </c>
      <c r="H392" t="str">
        <f t="shared" si="264"/>
        <v/>
      </c>
      <c r="I392" t="str">
        <f t="shared" si="265"/>
        <v/>
      </c>
      <c r="J392" t="str">
        <f t="shared" si="266"/>
        <v/>
      </c>
      <c r="K392" t="str">
        <f>IF(A392="","",IF(OR(I392=1,I392="S"),IF(VLOOKUP(J392,Tables!E$1:F$50,2,FALSE)=1,IF(MOD(BE392,2)=1,1,2),IF(MOD(BE392,2)=1,2,1)),IF(MOD(BE392,2)=1,1,2)))</f>
        <v/>
      </c>
      <c r="L392" t="str">
        <f t="shared" ref="L392:L455" si="315">IF(A392="","",IF(MOD(K392,2)=1,2,1))</f>
        <v/>
      </c>
      <c r="M392" s="1" t="str">
        <f t="shared" si="267"/>
        <v/>
      </c>
      <c r="N392" s="39"/>
      <c r="O392" s="39"/>
      <c r="P392" s="39"/>
      <c r="Q392" s="4" t="str">
        <f t="shared" si="286"/>
        <v/>
      </c>
      <c r="R392" s="4" t="str">
        <f t="shared" si="287"/>
        <v/>
      </c>
      <c r="S392" s="4" t="str">
        <f t="shared" si="288"/>
        <v/>
      </c>
      <c r="T392" s="4" t="str">
        <f t="shared" si="289"/>
        <v/>
      </c>
      <c r="U392" s="4" t="str">
        <f t="shared" si="290"/>
        <v/>
      </c>
      <c r="V392" s="4" t="str">
        <f t="shared" si="291"/>
        <v/>
      </c>
      <c r="W392" t="str">
        <f t="shared" si="292"/>
        <v/>
      </c>
      <c r="X392" t="str">
        <f t="shared" si="293"/>
        <v/>
      </c>
      <c r="Y392" t="str">
        <f t="shared" si="294"/>
        <v/>
      </c>
      <c r="Z392" t="str">
        <f t="shared" si="295"/>
        <v/>
      </c>
      <c r="AA392" s="4" t="str">
        <f t="shared" si="296"/>
        <v/>
      </c>
      <c r="AB392" s="4" t="str">
        <f t="shared" si="297"/>
        <v/>
      </c>
      <c r="AC392" s="5" t="str">
        <f t="shared" si="298"/>
        <v/>
      </c>
      <c r="AD392" t="str">
        <f t="shared" si="299"/>
        <v/>
      </c>
      <c r="AE392" t="str">
        <f t="shared" si="300"/>
        <v/>
      </c>
      <c r="AF392" s="2" t="str">
        <f t="shared" si="301"/>
        <v/>
      </c>
      <c r="AG392" t="str">
        <f t="shared" si="302"/>
        <v/>
      </c>
      <c r="AH392" t="str">
        <f t="shared" si="303"/>
        <v/>
      </c>
      <c r="AI392" t="str">
        <f t="shared" si="268"/>
        <v/>
      </c>
      <c r="AJ392" s="28" t="str">
        <f t="shared" si="304"/>
        <v/>
      </c>
      <c r="AK392" t="str">
        <f t="shared" si="305"/>
        <v/>
      </c>
      <c r="AL392" t="str">
        <f t="shared" si="306"/>
        <v/>
      </c>
      <c r="AM392" t="str">
        <f t="shared" si="269"/>
        <v/>
      </c>
      <c r="AN392" t="str">
        <f t="shared" si="270"/>
        <v/>
      </c>
      <c r="AO392" t="str">
        <f t="shared" si="271"/>
        <v/>
      </c>
      <c r="AP392" t="str">
        <f>IF(AN392="","",IF(I392=0,IF(AO392=1,VLOOKUP(F392,Tables!A$1:C$18,2,FALSE),VLOOKUP(F392,Tables!A$1:C$18,3,FALSE)),IF(I392=1, IF(AO392=1,VLOOKUP(F392,Tables!H$1:J$95,2,FALSE),VLOOKUP(F392,Tables!H$1:J$95,3,FALSE)),IF(AO392=1,VLOOKUP(F392,Tables!Q$1:S$137,2,FALSE),VLOOKUP(F392,Tables!Q$1:S$137,3,FALSE)))))</f>
        <v/>
      </c>
      <c r="AQ392" t="str">
        <f t="shared" si="307"/>
        <v/>
      </c>
      <c r="AR392" t="str">
        <f t="shared" si="272"/>
        <v/>
      </c>
      <c r="AS392" t="str">
        <f t="shared" si="273"/>
        <v/>
      </c>
      <c r="AT392" t="str">
        <f t="shared" si="314"/>
        <v/>
      </c>
      <c r="AU392" t="str">
        <f t="shared" si="274"/>
        <v/>
      </c>
      <c r="AV392" t="str">
        <f t="shared" si="275"/>
        <v/>
      </c>
      <c r="AW392" t="str">
        <f t="shared" si="308"/>
        <v/>
      </c>
      <c r="AX392" t="str">
        <f t="shared" si="309"/>
        <v/>
      </c>
      <c r="AY392" t="str">
        <f t="shared" si="310"/>
        <v/>
      </c>
      <c r="BA392" t="str">
        <f t="shared" si="276"/>
        <v/>
      </c>
      <c r="BB392" t="str">
        <f t="shared" si="277"/>
        <v/>
      </c>
      <c r="BC392" t="str">
        <f t="shared" si="278"/>
        <v/>
      </c>
      <c r="BD392" t="str">
        <f t="shared" si="313"/>
        <v/>
      </c>
      <c r="BE392" t="str">
        <f t="shared" si="311"/>
        <v/>
      </c>
      <c r="BF392" t="str">
        <f t="shared" si="312"/>
        <v/>
      </c>
    </row>
    <row r="393" spans="1:58" ht="15.75" x14ac:dyDescent="0.3">
      <c r="A393" t="str">
        <f t="shared" si="279"/>
        <v/>
      </c>
      <c r="B393" t="str">
        <f t="shared" si="280"/>
        <v/>
      </c>
      <c r="C393" t="str">
        <f t="shared" si="281"/>
        <v/>
      </c>
      <c r="D393" t="str">
        <f t="shared" si="282"/>
        <v/>
      </c>
      <c r="E393" t="str">
        <f t="shared" si="283"/>
        <v/>
      </c>
      <c r="F393" t="str">
        <f t="shared" si="284"/>
        <v/>
      </c>
      <c r="G393" t="str">
        <f t="shared" si="285"/>
        <v/>
      </c>
      <c r="H393" t="str">
        <f t="shared" si="264"/>
        <v/>
      </c>
      <c r="I393" t="str">
        <f t="shared" si="265"/>
        <v/>
      </c>
      <c r="J393" t="str">
        <f t="shared" si="266"/>
        <v/>
      </c>
      <c r="K393" t="str">
        <f>IF(A393="","",IF(OR(I393=1,I393="S"),IF(VLOOKUP(J393,Tables!E$1:F$50,2,FALSE)=1,IF(MOD(BE393,2)=1,1,2),IF(MOD(BE393,2)=1,2,1)),IF(MOD(BE393,2)=1,1,2)))</f>
        <v/>
      </c>
      <c r="L393" t="str">
        <f t="shared" si="315"/>
        <v/>
      </c>
      <c r="M393" s="1" t="str">
        <f t="shared" si="267"/>
        <v/>
      </c>
      <c r="N393" s="39"/>
      <c r="O393" s="39"/>
      <c r="P393" s="39"/>
      <c r="Q393" s="4" t="str">
        <f t="shared" si="286"/>
        <v/>
      </c>
      <c r="R393" s="4" t="str">
        <f t="shared" si="287"/>
        <v/>
      </c>
      <c r="S393" s="4" t="str">
        <f t="shared" si="288"/>
        <v/>
      </c>
      <c r="T393" s="4" t="str">
        <f t="shared" si="289"/>
        <v/>
      </c>
      <c r="U393" s="4" t="str">
        <f t="shared" si="290"/>
        <v/>
      </c>
      <c r="V393" s="4" t="str">
        <f t="shared" si="291"/>
        <v/>
      </c>
      <c r="W393" t="str">
        <f t="shared" si="292"/>
        <v/>
      </c>
      <c r="X393" t="str">
        <f t="shared" si="293"/>
        <v/>
      </c>
      <c r="Y393" t="str">
        <f t="shared" si="294"/>
        <v/>
      </c>
      <c r="Z393" t="str">
        <f t="shared" si="295"/>
        <v/>
      </c>
      <c r="AA393" s="4" t="str">
        <f t="shared" si="296"/>
        <v/>
      </c>
      <c r="AB393" s="4" t="str">
        <f t="shared" si="297"/>
        <v/>
      </c>
      <c r="AC393" s="5" t="str">
        <f t="shared" si="298"/>
        <v/>
      </c>
      <c r="AD393" t="str">
        <f t="shared" si="299"/>
        <v/>
      </c>
      <c r="AE393" t="str">
        <f t="shared" si="300"/>
        <v/>
      </c>
      <c r="AF393" s="2" t="str">
        <f t="shared" si="301"/>
        <v/>
      </c>
      <c r="AG393" t="str">
        <f t="shared" si="302"/>
        <v/>
      </c>
      <c r="AH393" t="str">
        <f t="shared" si="303"/>
        <v/>
      </c>
      <c r="AI393" t="str">
        <f t="shared" si="268"/>
        <v/>
      </c>
      <c r="AJ393" s="28" t="str">
        <f t="shared" si="304"/>
        <v/>
      </c>
      <c r="AK393" t="str">
        <f t="shared" si="305"/>
        <v/>
      </c>
      <c r="AL393" t="str">
        <f t="shared" si="306"/>
        <v/>
      </c>
      <c r="AM393" t="str">
        <f t="shared" si="269"/>
        <v/>
      </c>
      <c r="AN393" t="str">
        <f t="shared" si="270"/>
        <v/>
      </c>
      <c r="AO393" t="str">
        <f t="shared" si="271"/>
        <v/>
      </c>
      <c r="AP393" t="str">
        <f>IF(AN393="","",IF(I393=0,IF(AO393=1,VLOOKUP(F393,Tables!A$1:C$18,2,FALSE),VLOOKUP(F393,Tables!A$1:C$18,3,FALSE)),IF(I393=1, IF(AO393=1,VLOOKUP(F393,Tables!H$1:J$95,2,FALSE),VLOOKUP(F393,Tables!H$1:J$95,3,FALSE)),IF(AO393=1,VLOOKUP(F393,Tables!Q$1:S$137,2,FALSE),VLOOKUP(F393,Tables!Q$1:S$137,3,FALSE)))))</f>
        <v/>
      </c>
      <c r="AQ393" t="str">
        <f t="shared" si="307"/>
        <v/>
      </c>
      <c r="AR393" t="str">
        <f t="shared" si="272"/>
        <v/>
      </c>
      <c r="AS393" t="str">
        <f t="shared" si="273"/>
        <v/>
      </c>
      <c r="AT393" t="str">
        <f t="shared" si="314"/>
        <v/>
      </c>
      <c r="AU393" t="str">
        <f t="shared" si="274"/>
        <v/>
      </c>
      <c r="AV393" t="str">
        <f t="shared" si="275"/>
        <v/>
      </c>
      <c r="AW393" t="str">
        <f t="shared" si="308"/>
        <v/>
      </c>
      <c r="AX393" t="str">
        <f t="shared" si="309"/>
        <v/>
      </c>
      <c r="AY393" t="str">
        <f t="shared" si="310"/>
        <v/>
      </c>
      <c r="BA393" t="str">
        <f t="shared" si="276"/>
        <v/>
      </c>
      <c r="BB393" t="str">
        <f t="shared" si="277"/>
        <v/>
      </c>
      <c r="BC393" t="str">
        <f t="shared" si="278"/>
        <v/>
      </c>
      <c r="BD393" t="str">
        <f t="shared" si="313"/>
        <v/>
      </c>
      <c r="BE393" t="str">
        <f t="shared" si="311"/>
        <v/>
      </c>
      <c r="BF393" t="str">
        <f t="shared" si="312"/>
        <v/>
      </c>
    </row>
    <row r="394" spans="1:58" ht="15.75" x14ac:dyDescent="0.3">
      <c r="A394" t="str">
        <f t="shared" si="279"/>
        <v/>
      </c>
      <c r="B394" t="str">
        <f t="shared" si="280"/>
        <v/>
      </c>
      <c r="C394" t="str">
        <f t="shared" si="281"/>
        <v/>
      </c>
      <c r="D394" t="str">
        <f t="shared" si="282"/>
        <v/>
      </c>
      <c r="E394" t="str">
        <f t="shared" si="283"/>
        <v/>
      </c>
      <c r="F394" t="str">
        <f t="shared" si="284"/>
        <v/>
      </c>
      <c r="G394" t="str">
        <f t="shared" si="285"/>
        <v/>
      </c>
      <c r="H394" t="str">
        <f t="shared" si="264"/>
        <v/>
      </c>
      <c r="I394" t="str">
        <f t="shared" si="265"/>
        <v/>
      </c>
      <c r="J394" t="str">
        <f t="shared" si="266"/>
        <v/>
      </c>
      <c r="K394" t="str">
        <f>IF(A394="","",IF(OR(I394=1,I394="S"),IF(VLOOKUP(J394,Tables!E$1:F$50,2,FALSE)=1,IF(MOD(BE394,2)=1,1,2),IF(MOD(BE394,2)=1,2,1)),IF(MOD(BE394,2)=1,1,2)))</f>
        <v/>
      </c>
      <c r="L394" t="str">
        <f t="shared" si="315"/>
        <v/>
      </c>
      <c r="M394" s="1" t="str">
        <f t="shared" si="267"/>
        <v/>
      </c>
      <c r="N394" s="39"/>
      <c r="O394" s="39"/>
      <c r="P394" s="39"/>
      <c r="Q394" s="4" t="str">
        <f t="shared" si="286"/>
        <v/>
      </c>
      <c r="R394" s="4" t="str">
        <f t="shared" si="287"/>
        <v/>
      </c>
      <c r="S394" s="4" t="str">
        <f t="shared" si="288"/>
        <v/>
      </c>
      <c r="T394" s="4" t="str">
        <f t="shared" si="289"/>
        <v/>
      </c>
      <c r="U394" s="4" t="str">
        <f t="shared" si="290"/>
        <v/>
      </c>
      <c r="V394" s="4" t="str">
        <f t="shared" si="291"/>
        <v/>
      </c>
      <c r="W394" t="str">
        <f t="shared" si="292"/>
        <v/>
      </c>
      <c r="X394" t="str">
        <f t="shared" si="293"/>
        <v/>
      </c>
      <c r="Y394" t="str">
        <f t="shared" si="294"/>
        <v/>
      </c>
      <c r="Z394" t="str">
        <f t="shared" si="295"/>
        <v/>
      </c>
      <c r="AA394" s="4" t="str">
        <f t="shared" si="296"/>
        <v/>
      </c>
      <c r="AB394" s="4" t="str">
        <f t="shared" si="297"/>
        <v/>
      </c>
      <c r="AC394" s="5" t="str">
        <f t="shared" si="298"/>
        <v/>
      </c>
      <c r="AD394" t="str">
        <f t="shared" si="299"/>
        <v/>
      </c>
      <c r="AE394" t="str">
        <f t="shared" si="300"/>
        <v/>
      </c>
      <c r="AF394" s="2" t="str">
        <f t="shared" si="301"/>
        <v/>
      </c>
      <c r="AG394" t="str">
        <f t="shared" si="302"/>
        <v/>
      </c>
      <c r="AH394" t="str">
        <f t="shared" si="303"/>
        <v/>
      </c>
      <c r="AI394" t="str">
        <f t="shared" si="268"/>
        <v/>
      </c>
      <c r="AJ394" s="28" t="str">
        <f t="shared" si="304"/>
        <v/>
      </c>
      <c r="AK394" t="str">
        <f t="shared" si="305"/>
        <v/>
      </c>
      <c r="AL394" t="str">
        <f t="shared" si="306"/>
        <v/>
      </c>
      <c r="AM394" t="str">
        <f t="shared" si="269"/>
        <v/>
      </c>
      <c r="AN394" t="str">
        <f t="shared" si="270"/>
        <v/>
      </c>
      <c r="AO394" t="str">
        <f t="shared" si="271"/>
        <v/>
      </c>
      <c r="AP394" t="str">
        <f>IF(AN394="","",IF(I394=0,IF(AO394=1,VLOOKUP(F394,Tables!A$1:C$18,2,FALSE),VLOOKUP(F394,Tables!A$1:C$18,3,FALSE)),IF(I394=1, IF(AO394=1,VLOOKUP(F394,Tables!H$1:J$95,2,FALSE),VLOOKUP(F394,Tables!H$1:J$95,3,FALSE)),IF(AO394=1,VLOOKUP(F394,Tables!Q$1:S$137,2,FALSE),VLOOKUP(F394,Tables!Q$1:S$137,3,FALSE)))))</f>
        <v/>
      </c>
      <c r="AQ394" t="str">
        <f t="shared" si="307"/>
        <v/>
      </c>
      <c r="AR394" t="str">
        <f t="shared" si="272"/>
        <v/>
      </c>
      <c r="AS394" t="str">
        <f t="shared" si="273"/>
        <v/>
      </c>
      <c r="AT394" t="str">
        <f t="shared" si="314"/>
        <v/>
      </c>
      <c r="AU394" t="str">
        <f t="shared" si="274"/>
        <v/>
      </c>
      <c r="AV394" t="str">
        <f t="shared" si="275"/>
        <v/>
      </c>
      <c r="AW394" t="str">
        <f t="shared" si="308"/>
        <v/>
      </c>
      <c r="AX394" t="str">
        <f t="shared" si="309"/>
        <v/>
      </c>
      <c r="AY394" t="str">
        <f t="shared" si="310"/>
        <v/>
      </c>
      <c r="BA394" t="str">
        <f t="shared" si="276"/>
        <v/>
      </c>
      <c r="BB394" t="str">
        <f t="shared" si="277"/>
        <v/>
      </c>
      <c r="BC394" t="str">
        <f t="shared" si="278"/>
        <v/>
      </c>
      <c r="BD394" t="str">
        <f t="shared" si="313"/>
        <v/>
      </c>
      <c r="BE394" t="str">
        <f t="shared" si="311"/>
        <v/>
      </c>
      <c r="BF394" t="str">
        <f t="shared" si="312"/>
        <v/>
      </c>
    </row>
    <row r="395" spans="1:58" ht="15.75" x14ac:dyDescent="0.3">
      <c r="A395" t="str">
        <f t="shared" si="279"/>
        <v/>
      </c>
      <c r="B395" t="str">
        <f t="shared" si="280"/>
        <v/>
      </c>
      <c r="C395" t="str">
        <f t="shared" si="281"/>
        <v/>
      </c>
      <c r="D395" t="str">
        <f t="shared" si="282"/>
        <v/>
      </c>
      <c r="E395" t="str">
        <f t="shared" si="283"/>
        <v/>
      </c>
      <c r="F395" t="str">
        <f t="shared" si="284"/>
        <v/>
      </c>
      <c r="G395" t="str">
        <f t="shared" si="285"/>
        <v/>
      </c>
      <c r="H395" t="str">
        <f t="shared" si="264"/>
        <v/>
      </c>
      <c r="I395" t="str">
        <f t="shared" si="265"/>
        <v/>
      </c>
      <c r="J395" t="str">
        <f t="shared" si="266"/>
        <v/>
      </c>
      <c r="K395" t="str">
        <f>IF(A395="","",IF(OR(I395=1,I395="S"),IF(VLOOKUP(J395,Tables!E$1:F$50,2,FALSE)=1,IF(MOD(BE395,2)=1,1,2),IF(MOD(BE395,2)=1,2,1)),IF(MOD(BE395,2)=1,1,2)))</f>
        <v/>
      </c>
      <c r="L395" t="str">
        <f t="shared" si="315"/>
        <v/>
      </c>
      <c r="M395" s="1" t="str">
        <f t="shared" si="267"/>
        <v/>
      </c>
      <c r="N395" s="39"/>
      <c r="O395" s="39"/>
      <c r="P395" s="39"/>
      <c r="Q395" s="4" t="str">
        <f t="shared" si="286"/>
        <v/>
      </c>
      <c r="R395" s="4" t="str">
        <f t="shared" si="287"/>
        <v/>
      </c>
      <c r="S395" s="4" t="str">
        <f t="shared" si="288"/>
        <v/>
      </c>
      <c r="T395" s="4" t="str">
        <f t="shared" si="289"/>
        <v/>
      </c>
      <c r="U395" s="4" t="str">
        <f t="shared" si="290"/>
        <v/>
      </c>
      <c r="V395" s="4" t="str">
        <f t="shared" si="291"/>
        <v/>
      </c>
      <c r="W395" t="str">
        <f t="shared" si="292"/>
        <v/>
      </c>
      <c r="X395" t="str">
        <f t="shared" si="293"/>
        <v/>
      </c>
      <c r="Y395" t="str">
        <f t="shared" si="294"/>
        <v/>
      </c>
      <c r="Z395" t="str">
        <f t="shared" si="295"/>
        <v/>
      </c>
      <c r="AA395" s="4" t="str">
        <f t="shared" si="296"/>
        <v/>
      </c>
      <c r="AB395" s="4" t="str">
        <f t="shared" si="297"/>
        <v/>
      </c>
      <c r="AC395" s="5" t="str">
        <f t="shared" si="298"/>
        <v/>
      </c>
      <c r="AD395" t="str">
        <f t="shared" si="299"/>
        <v/>
      </c>
      <c r="AE395" t="str">
        <f t="shared" si="300"/>
        <v/>
      </c>
      <c r="AF395" s="2" t="str">
        <f t="shared" si="301"/>
        <v/>
      </c>
      <c r="AG395" t="str">
        <f t="shared" si="302"/>
        <v/>
      </c>
      <c r="AH395" t="str">
        <f t="shared" si="303"/>
        <v/>
      </c>
      <c r="AI395" t="str">
        <f t="shared" si="268"/>
        <v/>
      </c>
      <c r="AJ395" s="28" t="str">
        <f t="shared" si="304"/>
        <v/>
      </c>
      <c r="AK395" t="str">
        <f t="shared" si="305"/>
        <v/>
      </c>
      <c r="AL395" t="str">
        <f t="shared" si="306"/>
        <v/>
      </c>
      <c r="AM395" t="str">
        <f t="shared" si="269"/>
        <v/>
      </c>
      <c r="AN395" t="str">
        <f t="shared" si="270"/>
        <v/>
      </c>
      <c r="AO395" t="str">
        <f t="shared" si="271"/>
        <v/>
      </c>
      <c r="AP395" t="str">
        <f>IF(AN395="","",IF(I395=0,IF(AO395=1,VLOOKUP(F395,Tables!A$1:C$18,2,FALSE),VLOOKUP(F395,Tables!A$1:C$18,3,FALSE)),IF(I395=1, IF(AO395=1,VLOOKUP(F395,Tables!H$1:J$95,2,FALSE),VLOOKUP(F395,Tables!H$1:J$95,3,FALSE)),IF(AO395=1,VLOOKUP(F395,Tables!Q$1:S$137,2,FALSE),VLOOKUP(F395,Tables!Q$1:S$137,3,FALSE)))))</f>
        <v/>
      </c>
      <c r="AQ395" t="str">
        <f t="shared" si="307"/>
        <v/>
      </c>
      <c r="AR395" t="str">
        <f t="shared" si="272"/>
        <v/>
      </c>
      <c r="AS395" t="str">
        <f t="shared" si="273"/>
        <v/>
      </c>
      <c r="AT395" t="str">
        <f t="shared" si="314"/>
        <v/>
      </c>
      <c r="AU395" t="str">
        <f t="shared" si="274"/>
        <v/>
      </c>
      <c r="AV395" t="str">
        <f t="shared" si="275"/>
        <v/>
      </c>
      <c r="AW395" t="str">
        <f t="shared" si="308"/>
        <v/>
      </c>
      <c r="AX395" t="str">
        <f t="shared" si="309"/>
        <v/>
      </c>
      <c r="AY395" t="str">
        <f t="shared" si="310"/>
        <v/>
      </c>
      <c r="BA395" t="str">
        <f t="shared" si="276"/>
        <v/>
      </c>
      <c r="BB395" t="str">
        <f t="shared" si="277"/>
        <v/>
      </c>
      <c r="BC395" t="str">
        <f t="shared" si="278"/>
        <v/>
      </c>
      <c r="BD395" t="str">
        <f t="shared" si="313"/>
        <v/>
      </c>
      <c r="BE395" t="str">
        <f t="shared" si="311"/>
        <v/>
      </c>
      <c r="BF395" t="str">
        <f t="shared" si="312"/>
        <v/>
      </c>
    </row>
    <row r="396" spans="1:58" ht="15.75" x14ac:dyDescent="0.3">
      <c r="A396" t="str">
        <f t="shared" si="279"/>
        <v/>
      </c>
      <c r="B396" t="str">
        <f t="shared" si="280"/>
        <v/>
      </c>
      <c r="C396" t="str">
        <f t="shared" si="281"/>
        <v/>
      </c>
      <c r="D396" t="str">
        <f t="shared" si="282"/>
        <v/>
      </c>
      <c r="E396" t="str">
        <f t="shared" si="283"/>
        <v/>
      </c>
      <c r="F396" t="str">
        <f t="shared" si="284"/>
        <v/>
      </c>
      <c r="G396" t="str">
        <f t="shared" si="285"/>
        <v/>
      </c>
      <c r="H396" t="str">
        <f t="shared" si="264"/>
        <v/>
      </c>
      <c r="I396" t="str">
        <f t="shared" si="265"/>
        <v/>
      </c>
      <c r="J396" t="str">
        <f t="shared" si="266"/>
        <v/>
      </c>
      <c r="K396" t="str">
        <f>IF(A396="","",IF(OR(I396=1,I396="S"),IF(VLOOKUP(J396,Tables!E$1:F$50,2,FALSE)=1,IF(MOD(BE396,2)=1,1,2),IF(MOD(BE396,2)=1,2,1)),IF(MOD(BE396,2)=1,1,2)))</f>
        <v/>
      </c>
      <c r="L396" t="str">
        <f t="shared" si="315"/>
        <v/>
      </c>
      <c r="M396" s="1" t="str">
        <f t="shared" si="267"/>
        <v/>
      </c>
      <c r="N396" s="39"/>
      <c r="O396" s="39"/>
      <c r="P396" s="39"/>
      <c r="Q396" s="4" t="str">
        <f t="shared" si="286"/>
        <v/>
      </c>
      <c r="R396" s="4" t="str">
        <f t="shared" si="287"/>
        <v/>
      </c>
      <c r="S396" s="4" t="str">
        <f t="shared" si="288"/>
        <v/>
      </c>
      <c r="T396" s="4" t="str">
        <f t="shared" si="289"/>
        <v/>
      </c>
      <c r="U396" s="4" t="str">
        <f t="shared" si="290"/>
        <v/>
      </c>
      <c r="V396" s="4" t="str">
        <f t="shared" si="291"/>
        <v/>
      </c>
      <c r="W396" t="str">
        <f t="shared" si="292"/>
        <v/>
      </c>
      <c r="X396" t="str">
        <f t="shared" si="293"/>
        <v/>
      </c>
      <c r="Y396" t="str">
        <f t="shared" si="294"/>
        <v/>
      </c>
      <c r="Z396" t="str">
        <f t="shared" si="295"/>
        <v/>
      </c>
      <c r="AA396" s="4" t="str">
        <f t="shared" si="296"/>
        <v/>
      </c>
      <c r="AB396" s="4" t="str">
        <f t="shared" si="297"/>
        <v/>
      </c>
      <c r="AC396" s="5" t="str">
        <f t="shared" si="298"/>
        <v/>
      </c>
      <c r="AD396" t="str">
        <f t="shared" si="299"/>
        <v/>
      </c>
      <c r="AE396" t="str">
        <f t="shared" si="300"/>
        <v/>
      </c>
      <c r="AF396" s="2" t="str">
        <f t="shared" si="301"/>
        <v/>
      </c>
      <c r="AG396" t="str">
        <f t="shared" si="302"/>
        <v/>
      </c>
      <c r="AH396" t="str">
        <f t="shared" si="303"/>
        <v/>
      </c>
      <c r="AI396" t="str">
        <f t="shared" si="268"/>
        <v/>
      </c>
      <c r="AJ396" s="28" t="str">
        <f t="shared" si="304"/>
        <v/>
      </c>
      <c r="AK396" t="str">
        <f t="shared" si="305"/>
        <v/>
      </c>
      <c r="AL396" t="str">
        <f t="shared" si="306"/>
        <v/>
      </c>
      <c r="AM396" t="str">
        <f t="shared" si="269"/>
        <v/>
      </c>
      <c r="AN396" t="str">
        <f t="shared" si="270"/>
        <v/>
      </c>
      <c r="AO396" t="str">
        <f t="shared" si="271"/>
        <v/>
      </c>
      <c r="AP396" t="str">
        <f>IF(AN396="","",IF(I396=0,IF(AO396=1,VLOOKUP(F396,Tables!A$1:C$18,2,FALSE),VLOOKUP(F396,Tables!A$1:C$18,3,FALSE)),IF(I396=1, IF(AO396=1,VLOOKUP(F396,Tables!H$1:J$95,2,FALSE),VLOOKUP(F396,Tables!H$1:J$95,3,FALSE)),IF(AO396=1,VLOOKUP(F396,Tables!Q$1:S$137,2,FALSE),VLOOKUP(F396,Tables!Q$1:S$137,3,FALSE)))))</f>
        <v/>
      </c>
      <c r="AQ396" t="str">
        <f t="shared" si="307"/>
        <v/>
      </c>
      <c r="AR396" t="str">
        <f t="shared" si="272"/>
        <v/>
      </c>
      <c r="AS396" t="str">
        <f t="shared" si="273"/>
        <v/>
      </c>
      <c r="AT396" t="str">
        <f t="shared" si="314"/>
        <v/>
      </c>
      <c r="AU396" t="str">
        <f t="shared" si="274"/>
        <v/>
      </c>
      <c r="AV396" t="str">
        <f t="shared" si="275"/>
        <v/>
      </c>
      <c r="AW396" t="str">
        <f t="shared" si="308"/>
        <v/>
      </c>
      <c r="AX396" t="str">
        <f t="shared" si="309"/>
        <v/>
      </c>
      <c r="AY396" t="str">
        <f t="shared" si="310"/>
        <v/>
      </c>
      <c r="BA396" t="str">
        <f t="shared" si="276"/>
        <v/>
      </c>
      <c r="BB396" t="str">
        <f t="shared" si="277"/>
        <v/>
      </c>
      <c r="BC396" t="str">
        <f t="shared" si="278"/>
        <v/>
      </c>
      <c r="BD396" t="str">
        <f t="shared" si="313"/>
        <v/>
      </c>
      <c r="BE396" t="str">
        <f t="shared" si="311"/>
        <v/>
      </c>
      <c r="BF396" t="str">
        <f t="shared" si="312"/>
        <v/>
      </c>
    </row>
    <row r="397" spans="1:58" ht="15.75" x14ac:dyDescent="0.3">
      <c r="A397" t="str">
        <f t="shared" si="279"/>
        <v/>
      </c>
      <c r="B397" t="str">
        <f t="shared" si="280"/>
        <v/>
      </c>
      <c r="C397" t="str">
        <f t="shared" si="281"/>
        <v/>
      </c>
      <c r="D397" t="str">
        <f t="shared" si="282"/>
        <v/>
      </c>
      <c r="E397" t="str">
        <f t="shared" si="283"/>
        <v/>
      </c>
      <c r="F397" t="str">
        <f t="shared" si="284"/>
        <v/>
      </c>
      <c r="G397" t="str">
        <f t="shared" si="285"/>
        <v/>
      </c>
      <c r="H397" t="str">
        <f t="shared" si="264"/>
        <v/>
      </c>
      <c r="I397" t="str">
        <f t="shared" si="265"/>
        <v/>
      </c>
      <c r="J397" t="str">
        <f t="shared" si="266"/>
        <v/>
      </c>
      <c r="K397" t="str">
        <f>IF(A397="","",IF(OR(I397=1,I397="S"),IF(VLOOKUP(J397,Tables!E$1:F$50,2,FALSE)=1,IF(MOD(BE397,2)=1,1,2),IF(MOD(BE397,2)=1,2,1)),IF(MOD(BE397,2)=1,1,2)))</f>
        <v/>
      </c>
      <c r="L397" t="str">
        <f t="shared" si="315"/>
        <v/>
      </c>
      <c r="M397" s="1" t="str">
        <f t="shared" si="267"/>
        <v/>
      </c>
      <c r="N397" s="39"/>
      <c r="O397" s="39"/>
      <c r="P397" s="39"/>
      <c r="Q397" s="4" t="str">
        <f t="shared" si="286"/>
        <v/>
      </c>
      <c r="R397" s="4" t="str">
        <f t="shared" si="287"/>
        <v/>
      </c>
      <c r="S397" s="4" t="str">
        <f t="shared" si="288"/>
        <v/>
      </c>
      <c r="T397" s="4" t="str">
        <f t="shared" si="289"/>
        <v/>
      </c>
      <c r="U397" s="4" t="str">
        <f t="shared" si="290"/>
        <v/>
      </c>
      <c r="V397" s="4" t="str">
        <f t="shared" si="291"/>
        <v/>
      </c>
      <c r="W397" t="str">
        <f t="shared" si="292"/>
        <v/>
      </c>
      <c r="X397" t="str">
        <f t="shared" si="293"/>
        <v/>
      </c>
      <c r="Y397" t="str">
        <f t="shared" si="294"/>
        <v/>
      </c>
      <c r="Z397" t="str">
        <f t="shared" si="295"/>
        <v/>
      </c>
      <c r="AA397" s="4" t="str">
        <f t="shared" si="296"/>
        <v/>
      </c>
      <c r="AB397" s="4" t="str">
        <f t="shared" si="297"/>
        <v/>
      </c>
      <c r="AC397" s="5" t="str">
        <f t="shared" si="298"/>
        <v/>
      </c>
      <c r="AD397" t="str">
        <f t="shared" si="299"/>
        <v/>
      </c>
      <c r="AE397" t="str">
        <f t="shared" si="300"/>
        <v/>
      </c>
      <c r="AF397" s="2" t="str">
        <f t="shared" si="301"/>
        <v/>
      </c>
      <c r="AG397" t="str">
        <f t="shared" si="302"/>
        <v/>
      </c>
      <c r="AH397" t="str">
        <f t="shared" si="303"/>
        <v/>
      </c>
      <c r="AI397" t="str">
        <f t="shared" si="268"/>
        <v/>
      </c>
      <c r="AJ397" s="28" t="str">
        <f t="shared" si="304"/>
        <v/>
      </c>
      <c r="AK397" t="str">
        <f t="shared" si="305"/>
        <v/>
      </c>
      <c r="AL397" t="str">
        <f t="shared" si="306"/>
        <v/>
      </c>
      <c r="AM397" t="str">
        <f t="shared" si="269"/>
        <v/>
      </c>
      <c r="AN397" t="str">
        <f t="shared" si="270"/>
        <v/>
      </c>
      <c r="AO397" t="str">
        <f t="shared" si="271"/>
        <v/>
      </c>
      <c r="AP397" t="str">
        <f>IF(AN397="","",IF(I397=0,IF(AO397=1,VLOOKUP(F397,Tables!A$1:C$18,2,FALSE),VLOOKUP(F397,Tables!A$1:C$18,3,FALSE)),IF(I397=1, IF(AO397=1,VLOOKUP(F397,Tables!H$1:J$95,2,FALSE),VLOOKUP(F397,Tables!H$1:J$95,3,FALSE)),IF(AO397=1,VLOOKUP(F397,Tables!Q$1:S$137,2,FALSE),VLOOKUP(F397,Tables!Q$1:S$137,3,FALSE)))))</f>
        <v/>
      </c>
      <c r="AQ397" t="str">
        <f t="shared" si="307"/>
        <v/>
      </c>
      <c r="AR397" t="str">
        <f t="shared" si="272"/>
        <v/>
      </c>
      <c r="AS397" t="str">
        <f t="shared" si="273"/>
        <v/>
      </c>
      <c r="AT397" t="str">
        <f t="shared" si="314"/>
        <v/>
      </c>
      <c r="AU397" t="str">
        <f t="shared" si="274"/>
        <v/>
      </c>
      <c r="AV397" t="str">
        <f t="shared" si="275"/>
        <v/>
      </c>
      <c r="AW397" t="str">
        <f t="shared" si="308"/>
        <v/>
      </c>
      <c r="AX397" t="str">
        <f t="shared" si="309"/>
        <v/>
      </c>
      <c r="AY397" t="str">
        <f t="shared" si="310"/>
        <v/>
      </c>
      <c r="BA397" t="str">
        <f t="shared" si="276"/>
        <v/>
      </c>
      <c r="BB397" t="str">
        <f t="shared" si="277"/>
        <v/>
      </c>
      <c r="BC397" t="str">
        <f t="shared" si="278"/>
        <v/>
      </c>
      <c r="BD397" t="str">
        <f t="shared" si="313"/>
        <v/>
      </c>
      <c r="BE397" t="str">
        <f t="shared" si="311"/>
        <v/>
      </c>
      <c r="BF397" t="str">
        <f t="shared" si="312"/>
        <v/>
      </c>
    </row>
    <row r="398" spans="1:58" ht="15.75" x14ac:dyDescent="0.3">
      <c r="A398" t="str">
        <f t="shared" si="279"/>
        <v/>
      </c>
      <c r="B398" t="str">
        <f t="shared" si="280"/>
        <v/>
      </c>
      <c r="C398" t="str">
        <f t="shared" si="281"/>
        <v/>
      </c>
      <c r="D398" t="str">
        <f t="shared" si="282"/>
        <v/>
      </c>
      <c r="E398" t="str">
        <f t="shared" si="283"/>
        <v/>
      </c>
      <c r="F398" t="str">
        <f t="shared" si="284"/>
        <v/>
      </c>
      <c r="G398" t="str">
        <f t="shared" si="285"/>
        <v/>
      </c>
      <c r="H398" t="str">
        <f t="shared" si="264"/>
        <v/>
      </c>
      <c r="I398" t="str">
        <f t="shared" si="265"/>
        <v/>
      </c>
      <c r="J398" t="str">
        <f t="shared" si="266"/>
        <v/>
      </c>
      <c r="K398" t="str">
        <f>IF(A398="","",IF(OR(I398=1,I398="S"),IF(VLOOKUP(J398,Tables!E$1:F$50,2,FALSE)=1,IF(MOD(BE398,2)=1,1,2),IF(MOD(BE398,2)=1,2,1)),IF(MOD(BE398,2)=1,1,2)))</f>
        <v/>
      </c>
      <c r="L398" t="str">
        <f t="shared" si="315"/>
        <v/>
      </c>
      <c r="M398" s="1" t="str">
        <f t="shared" si="267"/>
        <v/>
      </c>
      <c r="N398" s="39"/>
      <c r="O398" s="39"/>
      <c r="P398" s="39"/>
      <c r="Q398" s="4" t="str">
        <f t="shared" si="286"/>
        <v/>
      </c>
      <c r="R398" s="4" t="str">
        <f t="shared" si="287"/>
        <v/>
      </c>
      <c r="S398" s="4" t="str">
        <f t="shared" si="288"/>
        <v/>
      </c>
      <c r="T398" s="4" t="str">
        <f t="shared" si="289"/>
        <v/>
      </c>
      <c r="U398" s="4" t="str">
        <f t="shared" si="290"/>
        <v/>
      </c>
      <c r="V398" s="4" t="str">
        <f t="shared" si="291"/>
        <v/>
      </c>
      <c r="W398" t="str">
        <f t="shared" si="292"/>
        <v/>
      </c>
      <c r="X398" t="str">
        <f t="shared" si="293"/>
        <v/>
      </c>
      <c r="Y398" t="str">
        <f t="shared" si="294"/>
        <v/>
      </c>
      <c r="Z398" t="str">
        <f t="shared" si="295"/>
        <v/>
      </c>
      <c r="AA398" s="4" t="str">
        <f t="shared" si="296"/>
        <v/>
      </c>
      <c r="AB398" s="4" t="str">
        <f t="shared" si="297"/>
        <v/>
      </c>
      <c r="AC398" s="5" t="str">
        <f t="shared" si="298"/>
        <v/>
      </c>
      <c r="AD398" t="str">
        <f t="shared" si="299"/>
        <v/>
      </c>
      <c r="AE398" t="str">
        <f t="shared" si="300"/>
        <v/>
      </c>
      <c r="AF398" s="2" t="str">
        <f t="shared" si="301"/>
        <v/>
      </c>
      <c r="AG398" t="str">
        <f t="shared" si="302"/>
        <v/>
      </c>
      <c r="AH398" t="str">
        <f t="shared" si="303"/>
        <v/>
      </c>
      <c r="AI398" t="str">
        <f t="shared" si="268"/>
        <v/>
      </c>
      <c r="AJ398" s="28" t="str">
        <f t="shared" si="304"/>
        <v/>
      </c>
      <c r="AK398" t="str">
        <f t="shared" si="305"/>
        <v/>
      </c>
      <c r="AL398" t="str">
        <f t="shared" si="306"/>
        <v/>
      </c>
      <c r="AM398" t="str">
        <f t="shared" si="269"/>
        <v/>
      </c>
      <c r="AN398" t="str">
        <f t="shared" si="270"/>
        <v/>
      </c>
      <c r="AO398" t="str">
        <f t="shared" si="271"/>
        <v/>
      </c>
      <c r="AP398" t="str">
        <f>IF(AN398="","",IF(I398=0,IF(AO398=1,VLOOKUP(F398,Tables!A$1:C$18,2,FALSE),VLOOKUP(F398,Tables!A$1:C$18,3,FALSE)),IF(I398=1, IF(AO398=1,VLOOKUP(F398,Tables!H$1:J$95,2,FALSE),VLOOKUP(F398,Tables!H$1:J$95,3,FALSE)),IF(AO398=1,VLOOKUP(F398,Tables!Q$1:S$137,2,FALSE),VLOOKUP(F398,Tables!Q$1:S$137,3,FALSE)))))</f>
        <v/>
      </c>
      <c r="AQ398" t="str">
        <f t="shared" si="307"/>
        <v/>
      </c>
      <c r="AR398" t="str">
        <f t="shared" si="272"/>
        <v/>
      </c>
      <c r="AS398" t="str">
        <f t="shared" si="273"/>
        <v/>
      </c>
      <c r="AT398" t="str">
        <f t="shared" si="314"/>
        <v/>
      </c>
      <c r="AU398" t="str">
        <f t="shared" si="274"/>
        <v/>
      </c>
      <c r="AV398" t="str">
        <f t="shared" si="275"/>
        <v/>
      </c>
      <c r="AW398" t="str">
        <f t="shared" si="308"/>
        <v/>
      </c>
      <c r="AX398" t="str">
        <f t="shared" si="309"/>
        <v/>
      </c>
      <c r="AY398" t="str">
        <f t="shared" si="310"/>
        <v/>
      </c>
      <c r="BA398" t="str">
        <f t="shared" si="276"/>
        <v/>
      </c>
      <c r="BB398" t="str">
        <f t="shared" si="277"/>
        <v/>
      </c>
      <c r="BC398" t="str">
        <f t="shared" si="278"/>
        <v/>
      </c>
      <c r="BD398" t="str">
        <f t="shared" si="313"/>
        <v/>
      </c>
      <c r="BE398" t="str">
        <f t="shared" si="311"/>
        <v/>
      </c>
      <c r="BF398" t="str">
        <f t="shared" si="312"/>
        <v/>
      </c>
    </row>
    <row r="399" spans="1:58" ht="15.75" x14ac:dyDescent="0.3">
      <c r="A399" t="str">
        <f t="shared" si="279"/>
        <v/>
      </c>
      <c r="B399" t="str">
        <f t="shared" si="280"/>
        <v/>
      </c>
      <c r="C399" t="str">
        <f t="shared" si="281"/>
        <v/>
      </c>
      <c r="D399" t="str">
        <f t="shared" si="282"/>
        <v/>
      </c>
      <c r="E399" t="str">
        <f t="shared" si="283"/>
        <v/>
      </c>
      <c r="F399" t="str">
        <f t="shared" si="284"/>
        <v/>
      </c>
      <c r="G399" t="str">
        <f t="shared" si="285"/>
        <v/>
      </c>
      <c r="H399" t="str">
        <f t="shared" si="264"/>
        <v/>
      </c>
      <c r="I399" t="str">
        <f t="shared" si="265"/>
        <v/>
      </c>
      <c r="J399" t="str">
        <f t="shared" si="266"/>
        <v/>
      </c>
      <c r="K399" t="str">
        <f>IF(A399="","",IF(OR(I399=1,I399="S"),IF(VLOOKUP(J399,Tables!E$1:F$50,2,FALSE)=1,IF(MOD(BE399,2)=1,1,2),IF(MOD(BE399,2)=1,2,1)),IF(MOD(BE399,2)=1,1,2)))</f>
        <v/>
      </c>
      <c r="L399" t="str">
        <f t="shared" si="315"/>
        <v/>
      </c>
      <c r="M399" s="1" t="str">
        <f t="shared" si="267"/>
        <v/>
      </c>
      <c r="N399" s="39"/>
      <c r="O399" s="39"/>
      <c r="P399" s="39"/>
      <c r="Q399" s="4" t="str">
        <f t="shared" si="286"/>
        <v/>
      </c>
      <c r="R399" s="4" t="str">
        <f t="shared" si="287"/>
        <v/>
      </c>
      <c r="S399" s="4" t="str">
        <f t="shared" si="288"/>
        <v/>
      </c>
      <c r="T399" s="4" t="str">
        <f t="shared" si="289"/>
        <v/>
      </c>
      <c r="U399" s="4" t="str">
        <f t="shared" si="290"/>
        <v/>
      </c>
      <c r="V399" s="4" t="str">
        <f t="shared" si="291"/>
        <v/>
      </c>
      <c r="W399" t="str">
        <f t="shared" si="292"/>
        <v/>
      </c>
      <c r="X399" t="str">
        <f t="shared" si="293"/>
        <v/>
      </c>
      <c r="Y399" t="str">
        <f t="shared" si="294"/>
        <v/>
      </c>
      <c r="Z399" t="str">
        <f t="shared" si="295"/>
        <v/>
      </c>
      <c r="AA399" s="4" t="str">
        <f t="shared" si="296"/>
        <v/>
      </c>
      <c r="AB399" s="4" t="str">
        <f t="shared" si="297"/>
        <v/>
      </c>
      <c r="AC399" s="5" t="str">
        <f t="shared" si="298"/>
        <v/>
      </c>
      <c r="AD399" t="str">
        <f t="shared" si="299"/>
        <v/>
      </c>
      <c r="AE399" t="str">
        <f t="shared" si="300"/>
        <v/>
      </c>
      <c r="AF399" s="2" t="str">
        <f t="shared" si="301"/>
        <v/>
      </c>
      <c r="AG399" t="str">
        <f t="shared" si="302"/>
        <v/>
      </c>
      <c r="AH399" t="str">
        <f t="shared" si="303"/>
        <v/>
      </c>
      <c r="AI399" t="str">
        <f t="shared" si="268"/>
        <v/>
      </c>
      <c r="AJ399" s="28" t="str">
        <f t="shared" si="304"/>
        <v/>
      </c>
      <c r="AK399" t="str">
        <f t="shared" si="305"/>
        <v/>
      </c>
      <c r="AL399" t="str">
        <f t="shared" si="306"/>
        <v/>
      </c>
      <c r="AM399" t="str">
        <f t="shared" si="269"/>
        <v/>
      </c>
      <c r="AN399" t="str">
        <f t="shared" si="270"/>
        <v/>
      </c>
      <c r="AO399" t="str">
        <f t="shared" si="271"/>
        <v/>
      </c>
      <c r="AP399" t="str">
        <f>IF(AN399="","",IF(I399=0,IF(AO399=1,VLOOKUP(F399,Tables!A$1:C$18,2,FALSE),VLOOKUP(F399,Tables!A$1:C$18,3,FALSE)),IF(I399=1, IF(AO399=1,VLOOKUP(F399,Tables!H$1:J$95,2,FALSE),VLOOKUP(F399,Tables!H$1:J$95,3,FALSE)),IF(AO399=1,VLOOKUP(F399,Tables!Q$1:S$137,2,FALSE),VLOOKUP(F399,Tables!Q$1:S$137,3,FALSE)))))</f>
        <v/>
      </c>
      <c r="AQ399" t="str">
        <f t="shared" si="307"/>
        <v/>
      </c>
      <c r="AR399" t="str">
        <f t="shared" si="272"/>
        <v/>
      </c>
      <c r="AS399" t="str">
        <f t="shared" si="273"/>
        <v/>
      </c>
      <c r="AT399" t="str">
        <f t="shared" si="314"/>
        <v/>
      </c>
      <c r="AU399" t="str">
        <f t="shared" si="274"/>
        <v/>
      </c>
      <c r="AV399" t="str">
        <f t="shared" si="275"/>
        <v/>
      </c>
      <c r="AW399" t="str">
        <f t="shared" si="308"/>
        <v/>
      </c>
      <c r="AX399" t="str">
        <f t="shared" si="309"/>
        <v/>
      </c>
      <c r="AY399" t="str">
        <f t="shared" si="310"/>
        <v/>
      </c>
      <c r="BA399" t="str">
        <f t="shared" si="276"/>
        <v/>
      </c>
      <c r="BB399" t="str">
        <f t="shared" si="277"/>
        <v/>
      </c>
      <c r="BC399" t="str">
        <f t="shared" si="278"/>
        <v/>
      </c>
      <c r="BD399" t="str">
        <f t="shared" si="313"/>
        <v/>
      </c>
      <c r="BE399" t="str">
        <f t="shared" si="311"/>
        <v/>
      </c>
      <c r="BF399" t="str">
        <f t="shared" si="312"/>
        <v/>
      </c>
    </row>
    <row r="400" spans="1:58" ht="15.75" x14ac:dyDescent="0.3">
      <c r="A400" t="str">
        <f t="shared" si="279"/>
        <v/>
      </c>
      <c r="B400" t="str">
        <f t="shared" si="280"/>
        <v/>
      </c>
      <c r="C400" t="str">
        <f t="shared" si="281"/>
        <v/>
      </c>
      <c r="D400" t="str">
        <f t="shared" si="282"/>
        <v/>
      </c>
      <c r="E400" t="str">
        <f t="shared" si="283"/>
        <v/>
      </c>
      <c r="F400" t="str">
        <f t="shared" si="284"/>
        <v/>
      </c>
      <c r="G400" t="str">
        <f t="shared" si="285"/>
        <v/>
      </c>
      <c r="H400" t="str">
        <f t="shared" si="264"/>
        <v/>
      </c>
      <c r="I400" t="str">
        <f t="shared" si="265"/>
        <v/>
      </c>
      <c r="J400" t="str">
        <f t="shared" si="266"/>
        <v/>
      </c>
      <c r="K400" t="str">
        <f>IF(A400="","",IF(OR(I400=1,I400="S"),IF(VLOOKUP(J400,Tables!E$1:F$50,2,FALSE)=1,IF(MOD(BE400,2)=1,1,2),IF(MOD(BE400,2)=1,2,1)),IF(MOD(BE400,2)=1,1,2)))</f>
        <v/>
      </c>
      <c r="L400" t="str">
        <f t="shared" si="315"/>
        <v/>
      </c>
      <c r="M400" s="1" t="str">
        <f t="shared" si="267"/>
        <v/>
      </c>
      <c r="N400" s="39"/>
      <c r="O400" s="39"/>
      <c r="P400" s="39"/>
      <c r="Q400" s="4" t="str">
        <f t="shared" si="286"/>
        <v/>
      </c>
      <c r="R400" s="4" t="str">
        <f t="shared" si="287"/>
        <v/>
      </c>
      <c r="S400" s="4" t="str">
        <f t="shared" si="288"/>
        <v/>
      </c>
      <c r="T400" s="4" t="str">
        <f t="shared" si="289"/>
        <v/>
      </c>
      <c r="U400" s="4" t="str">
        <f t="shared" si="290"/>
        <v/>
      </c>
      <c r="V400" s="4" t="str">
        <f t="shared" si="291"/>
        <v/>
      </c>
      <c r="W400" t="str">
        <f t="shared" si="292"/>
        <v/>
      </c>
      <c r="X400" t="str">
        <f t="shared" si="293"/>
        <v/>
      </c>
      <c r="Y400" t="str">
        <f t="shared" si="294"/>
        <v/>
      </c>
      <c r="Z400" t="str">
        <f t="shared" si="295"/>
        <v/>
      </c>
      <c r="AA400" s="4" t="str">
        <f t="shared" si="296"/>
        <v/>
      </c>
      <c r="AB400" s="4" t="str">
        <f t="shared" si="297"/>
        <v/>
      </c>
      <c r="AC400" s="5" t="str">
        <f t="shared" si="298"/>
        <v/>
      </c>
      <c r="AD400" t="str">
        <f t="shared" si="299"/>
        <v/>
      </c>
      <c r="AE400" t="str">
        <f t="shared" si="300"/>
        <v/>
      </c>
      <c r="AF400" s="2" t="str">
        <f t="shared" si="301"/>
        <v/>
      </c>
      <c r="AG400" t="str">
        <f t="shared" si="302"/>
        <v/>
      </c>
      <c r="AH400" t="str">
        <f t="shared" si="303"/>
        <v/>
      </c>
      <c r="AI400" t="str">
        <f t="shared" si="268"/>
        <v/>
      </c>
      <c r="AJ400" s="28" t="str">
        <f t="shared" si="304"/>
        <v/>
      </c>
      <c r="AK400" t="str">
        <f t="shared" si="305"/>
        <v/>
      </c>
      <c r="AL400" t="str">
        <f t="shared" si="306"/>
        <v/>
      </c>
      <c r="AM400" t="str">
        <f t="shared" si="269"/>
        <v/>
      </c>
      <c r="AN400" t="str">
        <f t="shared" si="270"/>
        <v/>
      </c>
      <c r="AO400" t="str">
        <f t="shared" si="271"/>
        <v/>
      </c>
      <c r="AP400" t="str">
        <f>IF(AN400="","",IF(I400=0,IF(AO400=1,VLOOKUP(F400,Tables!A$1:C$18,2,FALSE),VLOOKUP(F400,Tables!A$1:C$18,3,FALSE)),IF(I400=1, IF(AO400=1,VLOOKUP(F400,Tables!H$1:J$95,2,FALSE),VLOOKUP(F400,Tables!H$1:J$95,3,FALSE)),IF(AO400=1,VLOOKUP(F400,Tables!Q$1:S$137,2,FALSE),VLOOKUP(F400,Tables!Q$1:S$137,3,FALSE)))))</f>
        <v/>
      </c>
      <c r="AQ400" t="str">
        <f t="shared" si="307"/>
        <v/>
      </c>
      <c r="AR400" t="str">
        <f t="shared" si="272"/>
        <v/>
      </c>
      <c r="AS400" t="str">
        <f t="shared" si="273"/>
        <v/>
      </c>
      <c r="AT400" t="str">
        <f t="shared" si="314"/>
        <v/>
      </c>
      <c r="AU400" t="str">
        <f t="shared" si="274"/>
        <v/>
      </c>
      <c r="AV400" t="str">
        <f t="shared" si="275"/>
        <v/>
      </c>
      <c r="AW400" t="str">
        <f t="shared" si="308"/>
        <v/>
      </c>
      <c r="AX400" t="str">
        <f t="shared" si="309"/>
        <v/>
      </c>
      <c r="AY400" t="str">
        <f t="shared" si="310"/>
        <v/>
      </c>
      <c r="BA400" t="str">
        <f t="shared" si="276"/>
        <v/>
      </c>
      <c r="BB400" t="str">
        <f t="shared" si="277"/>
        <v/>
      </c>
      <c r="BC400" t="str">
        <f t="shared" si="278"/>
        <v/>
      </c>
      <c r="BD400" t="str">
        <f t="shared" si="313"/>
        <v/>
      </c>
      <c r="BE400" t="str">
        <f t="shared" si="311"/>
        <v/>
      </c>
      <c r="BF400" t="str">
        <f t="shared" si="312"/>
        <v/>
      </c>
    </row>
    <row r="401" spans="1:58" ht="15.75" x14ac:dyDescent="0.3">
      <c r="A401" t="str">
        <f t="shared" si="279"/>
        <v/>
      </c>
      <c r="B401" t="str">
        <f t="shared" si="280"/>
        <v/>
      </c>
      <c r="C401" t="str">
        <f t="shared" si="281"/>
        <v/>
      </c>
      <c r="D401" t="str">
        <f t="shared" si="282"/>
        <v/>
      </c>
      <c r="E401" t="str">
        <f t="shared" si="283"/>
        <v/>
      </c>
      <c r="F401" t="str">
        <f t="shared" si="284"/>
        <v/>
      </c>
      <c r="G401" t="str">
        <f t="shared" si="285"/>
        <v/>
      </c>
      <c r="H401" t="str">
        <f t="shared" si="264"/>
        <v/>
      </c>
      <c r="I401" t="str">
        <f t="shared" si="265"/>
        <v/>
      </c>
      <c r="J401" t="str">
        <f t="shared" si="266"/>
        <v/>
      </c>
      <c r="K401" t="str">
        <f>IF(A401="","",IF(OR(I401=1,I401="S"),IF(VLOOKUP(J401,Tables!E$1:F$50,2,FALSE)=1,IF(MOD(BE401,2)=1,1,2),IF(MOD(BE401,2)=1,2,1)),IF(MOD(BE401,2)=1,1,2)))</f>
        <v/>
      </c>
      <c r="L401" t="str">
        <f t="shared" si="315"/>
        <v/>
      </c>
      <c r="M401" s="1" t="str">
        <f t="shared" si="267"/>
        <v/>
      </c>
      <c r="N401" s="39"/>
      <c r="O401" s="39"/>
      <c r="P401" s="39"/>
      <c r="Q401" s="4" t="str">
        <f t="shared" si="286"/>
        <v/>
      </c>
      <c r="R401" s="4" t="str">
        <f t="shared" si="287"/>
        <v/>
      </c>
      <c r="S401" s="4" t="str">
        <f t="shared" si="288"/>
        <v/>
      </c>
      <c r="T401" s="4" t="str">
        <f t="shared" si="289"/>
        <v/>
      </c>
      <c r="U401" s="4" t="str">
        <f t="shared" si="290"/>
        <v/>
      </c>
      <c r="V401" s="4" t="str">
        <f t="shared" si="291"/>
        <v/>
      </c>
      <c r="W401" t="str">
        <f t="shared" si="292"/>
        <v/>
      </c>
      <c r="X401" t="str">
        <f t="shared" si="293"/>
        <v/>
      </c>
      <c r="Y401" t="str">
        <f t="shared" si="294"/>
        <v/>
      </c>
      <c r="Z401" t="str">
        <f t="shared" si="295"/>
        <v/>
      </c>
      <c r="AA401" s="4" t="str">
        <f t="shared" si="296"/>
        <v/>
      </c>
      <c r="AB401" s="4" t="str">
        <f t="shared" si="297"/>
        <v/>
      </c>
      <c r="AC401" s="5" t="str">
        <f t="shared" si="298"/>
        <v/>
      </c>
      <c r="AD401" t="str">
        <f t="shared" si="299"/>
        <v/>
      </c>
      <c r="AE401" t="str">
        <f t="shared" si="300"/>
        <v/>
      </c>
      <c r="AF401" s="2" t="str">
        <f t="shared" si="301"/>
        <v/>
      </c>
      <c r="AG401" t="str">
        <f t="shared" si="302"/>
        <v/>
      </c>
      <c r="AH401" t="str">
        <f t="shared" si="303"/>
        <v/>
      </c>
      <c r="AI401" t="str">
        <f t="shared" si="268"/>
        <v/>
      </c>
      <c r="AJ401" s="28" t="str">
        <f t="shared" si="304"/>
        <v/>
      </c>
      <c r="AK401" t="str">
        <f t="shared" si="305"/>
        <v/>
      </c>
      <c r="AL401" t="str">
        <f t="shared" si="306"/>
        <v/>
      </c>
      <c r="AM401" t="str">
        <f t="shared" si="269"/>
        <v/>
      </c>
      <c r="AN401" t="str">
        <f t="shared" si="270"/>
        <v/>
      </c>
      <c r="AO401" t="str">
        <f t="shared" si="271"/>
        <v/>
      </c>
      <c r="AP401" t="str">
        <f>IF(AN401="","",IF(I401=0,IF(AO401=1,VLOOKUP(F401,Tables!A$1:C$18,2,FALSE),VLOOKUP(F401,Tables!A$1:C$18,3,FALSE)),IF(I401=1, IF(AO401=1,VLOOKUP(F401,Tables!H$1:J$95,2,FALSE),VLOOKUP(F401,Tables!H$1:J$95,3,FALSE)),IF(AO401=1,VLOOKUP(F401,Tables!Q$1:S$137,2,FALSE),VLOOKUP(F401,Tables!Q$1:S$137,3,FALSE)))))</f>
        <v/>
      </c>
      <c r="AQ401" t="str">
        <f t="shared" si="307"/>
        <v/>
      </c>
      <c r="AR401" t="str">
        <f t="shared" si="272"/>
        <v/>
      </c>
      <c r="AS401" t="str">
        <f t="shared" si="273"/>
        <v/>
      </c>
      <c r="AT401" t="str">
        <f t="shared" si="314"/>
        <v/>
      </c>
      <c r="AU401" t="str">
        <f t="shared" si="274"/>
        <v/>
      </c>
      <c r="AV401" t="str">
        <f t="shared" si="275"/>
        <v/>
      </c>
      <c r="AW401" t="str">
        <f t="shared" si="308"/>
        <v/>
      </c>
      <c r="AX401" t="str">
        <f t="shared" si="309"/>
        <v/>
      </c>
      <c r="AY401" t="str">
        <f t="shared" si="310"/>
        <v/>
      </c>
      <c r="BA401" t="str">
        <f t="shared" si="276"/>
        <v/>
      </c>
      <c r="BB401" t="str">
        <f t="shared" si="277"/>
        <v/>
      </c>
      <c r="BC401" t="str">
        <f t="shared" si="278"/>
        <v/>
      </c>
      <c r="BD401" t="str">
        <f t="shared" si="313"/>
        <v/>
      </c>
      <c r="BE401" t="str">
        <f t="shared" si="311"/>
        <v/>
      </c>
      <c r="BF401" t="str">
        <f t="shared" si="312"/>
        <v/>
      </c>
    </row>
    <row r="402" spans="1:58" ht="15.75" x14ac:dyDescent="0.3">
      <c r="A402" t="str">
        <f t="shared" si="279"/>
        <v/>
      </c>
      <c r="B402" t="str">
        <f t="shared" si="280"/>
        <v/>
      </c>
      <c r="C402" t="str">
        <f t="shared" si="281"/>
        <v/>
      </c>
      <c r="D402" t="str">
        <f t="shared" si="282"/>
        <v/>
      </c>
      <c r="E402" t="str">
        <f t="shared" si="283"/>
        <v/>
      </c>
      <c r="F402" t="str">
        <f t="shared" si="284"/>
        <v/>
      </c>
      <c r="G402" t="str">
        <f t="shared" si="285"/>
        <v/>
      </c>
      <c r="H402" t="str">
        <f t="shared" ref="H402:H465" si="316">IF(A402="","",IF(OR(B$14=1,B$14="S",AND(B$14&lt;&gt;"V",(B402+C402+1)&lt;B$13)),1,0))</f>
        <v/>
      </c>
      <c r="I402" t="str">
        <f t="shared" ref="I402:I465" si="317">IF(A402="","",IF(AND(D402=$I$14,E402=$I$14,H402=1),1,IF(AND(B$14="S",(B402+C402+1)=B$13),"S",0)))</f>
        <v/>
      </c>
      <c r="J402" t="str">
        <f t="shared" ref="J402:J465" si="318">IF(OR(I402=1,I402="S"),IF(F402="0-0",1,J401+1),"")</f>
        <v/>
      </c>
      <c r="K402" t="str">
        <f>IF(A402="","",IF(OR(I402=1,I402="S"),IF(VLOOKUP(J402,Tables!E$1:F$50,2,FALSE)=1,IF(MOD(BE402,2)=1,1,2),IF(MOD(BE402,2)=1,2,1)),IF(MOD(BE402,2)=1,1,2)))</f>
        <v/>
      </c>
      <c r="L402" t="str">
        <f t="shared" si="315"/>
        <v/>
      </c>
      <c r="M402" s="1" t="str">
        <f t="shared" ref="M402:M465" si="319">IF(A402="","",IF(K402=1,I$1,I$2))</f>
        <v/>
      </c>
      <c r="N402" s="39"/>
      <c r="O402" s="39"/>
      <c r="P402" s="39"/>
      <c r="Q402" s="4" t="str">
        <f t="shared" si="286"/>
        <v/>
      </c>
      <c r="R402" s="4" t="str">
        <f t="shared" si="287"/>
        <v/>
      </c>
      <c r="S402" s="4" t="str">
        <f t="shared" si="288"/>
        <v/>
      </c>
      <c r="T402" s="4" t="str">
        <f t="shared" si="289"/>
        <v/>
      </c>
      <c r="U402" s="4" t="str">
        <f t="shared" si="290"/>
        <v/>
      </c>
      <c r="V402" s="4" t="str">
        <f t="shared" si="291"/>
        <v/>
      </c>
      <c r="W402" t="str">
        <f t="shared" si="292"/>
        <v/>
      </c>
      <c r="X402" t="str">
        <f t="shared" si="293"/>
        <v/>
      </c>
      <c r="Y402" t="str">
        <f t="shared" si="294"/>
        <v/>
      </c>
      <c r="Z402" t="str">
        <f t="shared" si="295"/>
        <v/>
      </c>
      <c r="AA402" s="4" t="str">
        <f t="shared" si="296"/>
        <v/>
      </c>
      <c r="AB402" s="4" t="str">
        <f t="shared" si="297"/>
        <v/>
      </c>
      <c r="AC402" s="5" t="str">
        <f t="shared" si="298"/>
        <v/>
      </c>
      <c r="AD402" t="str">
        <f t="shared" si="299"/>
        <v/>
      </c>
      <c r="AE402" t="str">
        <f t="shared" si="300"/>
        <v/>
      </c>
      <c r="AF402" s="2" t="str">
        <f t="shared" si="301"/>
        <v/>
      </c>
      <c r="AG402" t="str">
        <f t="shared" si="302"/>
        <v/>
      </c>
      <c r="AH402" t="str">
        <f t="shared" si="303"/>
        <v/>
      </c>
      <c r="AI402" t="str">
        <f t="shared" ref="AI402:AI465" si="320">IF(N402="","",IF(AND(W402=0,X402=0),TRUE,FALSE))</f>
        <v/>
      </c>
      <c r="AJ402" s="28" t="str">
        <f t="shared" si="304"/>
        <v/>
      </c>
      <c r="AK402" t="str">
        <f t="shared" si="305"/>
        <v/>
      </c>
      <c r="AL402" t="str">
        <f t="shared" si="306"/>
        <v/>
      </c>
      <c r="AM402" t="str">
        <f t="shared" ref="AM402:AM465" si="321">IF(N402="","",LEN(AL402))</f>
        <v/>
      </c>
      <c r="AN402" t="str">
        <f t="shared" ref="AN402:AN465" si="322">IF(OR(N402="P",N402="R"),L402,IF(OR(N402="Q",N402="S"),K402,IF(AND(AC402="",OR(AD402=FALSE,AD402=""),OR(AE402=FALSE,AE402=""),OR(AI402=FALSE,AI402="")),"",IF(OR(AD402=TRUE,AE402=TRUE,AND((MOD(AM402,2)=0),AF402=TRUE),AND((MOD(AM402,2)=1),OR(AG402=TRUE,AH402=TRUE))),K402,L402))))</f>
        <v/>
      </c>
      <c r="AO402" t="str">
        <f t="shared" ref="AO402:AO465" si="323">IF(AN402="","",IF(AN402=K402,1,0))</f>
        <v/>
      </c>
      <c r="AP402" t="str">
        <f>IF(AN402="","",IF(I402=0,IF(AO402=1,VLOOKUP(F402,Tables!A$1:C$18,2,FALSE),VLOOKUP(F402,Tables!A$1:C$18,3,FALSE)),IF(I402=1, IF(AO402=1,VLOOKUP(F402,Tables!H$1:J$95,2,FALSE),VLOOKUP(F402,Tables!H$1:J$95,3,FALSE)),IF(AO402=1,VLOOKUP(F402,Tables!Q$1:S$137,2,FALSE),VLOOKUP(F402,Tables!Q$1:S$137,3,FALSE)))))</f>
        <v/>
      </c>
      <c r="AQ402" t="str">
        <f t="shared" si="307"/>
        <v/>
      </c>
      <c r="AR402" t="str">
        <f t="shared" ref="AR402:AR465" si="324">IF(AN402="","",IF(AQ402=1,D402+1,D402))</f>
        <v/>
      </c>
      <c r="AS402" t="str">
        <f t="shared" ref="AS402:AS465" si="325">IF(AN402="","",IF(AQ402=2,E402+1,E402))</f>
        <v/>
      </c>
      <c r="AT402" t="str">
        <f t="shared" si="314"/>
        <v/>
      </c>
      <c r="AU402" t="str">
        <f t="shared" ref="AU402:AU465" si="326">IF(AN402="","",IF(AT402=1,B402+1,B402))</f>
        <v/>
      </c>
      <c r="AV402" t="str">
        <f t="shared" ref="AV402:AV465" si="327">IF(AN402="","",IF(AT402=2,C402+1,C402))</f>
        <v/>
      </c>
      <c r="AW402" t="str">
        <f t="shared" si="308"/>
        <v/>
      </c>
      <c r="AX402" t="str">
        <f t="shared" si="309"/>
        <v/>
      </c>
      <c r="AY402" t="str">
        <f t="shared" si="310"/>
        <v/>
      </c>
      <c r="BA402" t="str">
        <f t="shared" ref="BA402:BA465" si="328">IF(AA402="","",SUM(B402,C402,1))</f>
        <v/>
      </c>
      <c r="BB402" t="str">
        <f t="shared" ref="BB402:BB465" si="329">IF(AA402="","","SET "&amp;BA402&amp;": "&amp;D402&amp;"-"&amp;E402&amp;", "&amp;F402)</f>
        <v/>
      </c>
      <c r="BC402" t="str">
        <f t="shared" ref="BC402:BC465" si="330">IF(AA402="","",IF(AT402&gt;0,(AU402+AV402),IF(AND(NOT(D403=""),D404=""),AU402+AV402+1,"")))</f>
        <v/>
      </c>
      <c r="BD402" t="str">
        <f t="shared" si="313"/>
        <v/>
      </c>
      <c r="BE402" t="str">
        <f t="shared" si="311"/>
        <v/>
      </c>
      <c r="BF402" t="str">
        <f t="shared" si="312"/>
        <v/>
      </c>
    </row>
    <row r="403" spans="1:58" ht="15.75" x14ac:dyDescent="0.3">
      <c r="A403" t="str">
        <f t="shared" ref="A403:A466" si="331">IF(AN402="","",A402+1)</f>
        <v/>
      </c>
      <c r="B403" t="str">
        <f t="shared" ref="B403:B466" si="332">IF(A403="","",AU402)</f>
        <v/>
      </c>
      <c r="C403" t="str">
        <f t="shared" ref="C403:C466" si="333">IF(A403="","",AV402)</f>
        <v/>
      </c>
      <c r="D403" t="str">
        <f t="shared" ref="D403:D466" si="334">IF(A403="","",IF(AT402=0,AR402,0))</f>
        <v/>
      </c>
      <c r="E403" t="str">
        <f t="shared" ref="E403:E466" si="335">IF(A403="","",IF(AT402=0,AS402,0))</f>
        <v/>
      </c>
      <c r="F403" t="str">
        <f t="shared" ref="F403:F466" si="336">IF(A403="","",IF(AW402=1,AX402,IF(AP402="GM","0-0",AP402)))</f>
        <v/>
      </c>
      <c r="G403" t="str">
        <f t="shared" ref="G403:G466" si="337">IF(BE403="","",BE403&amp;" ("&amp;BF403&amp;")")</f>
        <v/>
      </c>
      <c r="H403" t="str">
        <f t="shared" si="316"/>
        <v/>
      </c>
      <c r="I403" t="str">
        <f t="shared" si="317"/>
        <v/>
      </c>
      <c r="J403" t="str">
        <f t="shared" si="318"/>
        <v/>
      </c>
      <c r="K403" t="str">
        <f>IF(A403="","",IF(OR(I403=1,I403="S"),IF(VLOOKUP(J403,Tables!E$1:F$50,2,FALSE)=1,IF(MOD(BE403,2)=1,1,2),IF(MOD(BE403,2)=1,2,1)),IF(MOD(BE403,2)=1,1,2)))</f>
        <v/>
      </c>
      <c r="L403" t="str">
        <f t="shared" si="315"/>
        <v/>
      </c>
      <c r="M403" s="1" t="str">
        <f t="shared" si="319"/>
        <v/>
      </c>
      <c r="N403" s="39"/>
      <c r="O403" s="39"/>
      <c r="P403" s="39"/>
      <c r="Q403" s="4" t="str">
        <f t="shared" ref="Q403:Q466" si="338">IF(N403="","",SUBSTITUTE(N403, "c", ""))</f>
        <v/>
      </c>
      <c r="R403" s="4" t="str">
        <f t="shared" ref="R403:R466" si="339">SUBSTITUTE(O403, "c", "")</f>
        <v/>
      </c>
      <c r="S403" s="4" t="str">
        <f t="shared" ref="S403:S466" si="340">IF(N403="","",IF(MID(Q403,2,1)="+",1,0))</f>
        <v/>
      </c>
      <c r="T403" s="4" t="str">
        <f t="shared" ref="T403:T466" si="341">IF(O403="","",IF(MID(R403,2,1)="+",1,0))</f>
        <v/>
      </c>
      <c r="U403" s="4" t="str">
        <f t="shared" ref="U403:U466" si="342">IF(N403="","",IF(S403=1,SUBSTITUTE(Q403, "+", "",1),Q403))</f>
        <v/>
      </c>
      <c r="V403" s="4" t="str">
        <f t="shared" ref="V403:V466" si="343">IF(T403=1,SUBSTITUTE(R403, "+", "",1),R403)</f>
        <v/>
      </c>
      <c r="W403" t="str">
        <f t="shared" ref="W403:W466" si="344">IF(N403="","",IF(LEN(N403)=1,0,IF(ISERROR(FIND(MID(U403,2,1),"wdnxge!VPQRS"))=TRUE,1,0)))</f>
        <v/>
      </c>
      <c r="X403" t="str">
        <f t="shared" ref="X403:X466" si="345">IF(O403="","",IF(ISERROR(FIND(MID(V403,2,1),"wdnxge!VPQRS"))=TRUE,1,0))</f>
        <v/>
      </c>
      <c r="Y403" t="str">
        <f t="shared" ref="Y403:Y466" si="346">IF(N403="","",IF(W403=0,0,IF(LEN(U403)&gt;2,1,0)))</f>
        <v/>
      </c>
      <c r="Z403" t="str">
        <f t="shared" ref="Z403:Z466" si="347">IF(N403="","",IF(X403=0,0,IF(LEN(V403)&gt;2,1,0)))</f>
        <v/>
      </c>
      <c r="AA403" s="4" t="str">
        <f t="shared" ref="AA403:AA466" si="348">IF(N403="","",IF(Y403=0,Q403,LEFT(U403,1)))</f>
        <v/>
      </c>
      <c r="AB403" s="4" t="str">
        <f t="shared" ref="AB403:AB466" si="349">IF(N403="","",IF(Z403=0,V403,LEFT(V403,1)))</f>
        <v/>
      </c>
      <c r="AC403" s="5" t="str">
        <f t="shared" ref="AC403:AC466" si="350">IF(N403="","",IF(Y403=1,RIGHT(U403,(LEN(U403)-1)),IF(Z403=1,RIGHT(V403,(LEN(V403)-1)),"")))</f>
        <v/>
      </c>
      <c r="AD403" t="str">
        <f t="shared" ref="AD403:AD466" si="351">IF(AA403="","",OR(IF(ISERR(FIND("*",AA403)),FALSE,TRUE), IF(ISERR(FIND("*",AB403)),FALSE,TRUE)))</f>
        <v/>
      </c>
      <c r="AE403" t="str">
        <f t="shared" ref="AE403:AE466" si="352">IF(AA403="","",OR(IF(ISERR(FIND("#",AA403)),FALSE,TRUE), IF(ISERR(FIND("#",AB403)),FALSE,TRUE)))</f>
        <v/>
      </c>
      <c r="AF403" s="2" t="str">
        <f t="shared" ref="AF403:AF466" si="353">IF(AA403="","",IF(ISERR(FIND("*",AC403)),FALSE,TRUE))</f>
        <v/>
      </c>
      <c r="AG403" t="str">
        <f t="shared" ref="AG403:AG466" si="354">IF(AA403="","",IF(ISERR(FIND("#",AC403)),FALSE,TRUE))</f>
        <v/>
      </c>
      <c r="AH403" t="str">
        <f t="shared" ref="AH403:AH466" si="355">IF(AA403="","",IF(ISERR(FIND("@",AC403)),FALSE,TRUE))</f>
        <v/>
      </c>
      <c r="AI403" t="str">
        <f t="shared" si="320"/>
        <v/>
      </c>
      <c r="AJ403" s="28" t="str">
        <f t="shared" ref="AJ403:AJ466" si="356">SUBSTITUTE(SUBSTITUTE(SUBSTITUTE(SUBSTITUTE(SUBSTITUTE(SUBSTITUTE(SUBSTITUTE(SUBSTITUTE(AC403, "-", ""), "=", ""), "@", ""), "#", ""), "*", ""), ";", ""), "+", ""), "^", "")</f>
        <v/>
      </c>
      <c r="AK403" t="str">
        <f t="shared" ref="AK403:AK466" si="357">SUBSTITUTE(SUBSTITUTE(SUBSTITUTE(SUBSTITUTE(SUBSTITUTE(SUBSTITUTE(AJ403, "d", ""), "w", ""), "x", ""), "e", ""), "n", ""), "!", "")</f>
        <v/>
      </c>
      <c r="AL403" t="str">
        <f t="shared" ref="AL403:AL466" si="358">SUBSTITUTE(SUBSTITUTE(SUBSTITUTE(SUBSTITUTE(SUBSTITUTE(SUBSTITUTE(AK403, "1", ""), "2", ""), "3", ""), "7", ""), "8", ""), "9", "")</f>
        <v/>
      </c>
      <c r="AM403" t="str">
        <f t="shared" si="321"/>
        <v/>
      </c>
      <c r="AN403" t="str">
        <f t="shared" si="322"/>
        <v/>
      </c>
      <c r="AO403" t="str">
        <f t="shared" si="323"/>
        <v/>
      </c>
      <c r="AP403" t="str">
        <f>IF(AN403="","",IF(I403=0,IF(AO403=1,VLOOKUP(F403,Tables!A$1:C$18,2,FALSE),VLOOKUP(F403,Tables!A$1:C$18,3,FALSE)),IF(I403=1, IF(AO403=1,VLOOKUP(F403,Tables!H$1:J$95,2,FALSE),VLOOKUP(F403,Tables!H$1:J$95,3,FALSE)),IF(AO403=1,VLOOKUP(F403,Tables!Q$1:S$137,2,FALSE),VLOOKUP(F403,Tables!Q$1:S$137,3,FALSE)))))</f>
        <v/>
      </c>
      <c r="AQ403" t="str">
        <f t="shared" ref="AQ403:AQ466" si="359">IF(AN403="","",IF(AP403="GM",AN403,0))</f>
        <v/>
      </c>
      <c r="AR403" t="str">
        <f t="shared" si="324"/>
        <v/>
      </c>
      <c r="AS403" t="str">
        <f t="shared" si="325"/>
        <v/>
      </c>
      <c r="AT403" t="str">
        <f t="shared" si="314"/>
        <v/>
      </c>
      <c r="AU403" t="str">
        <f t="shared" si="326"/>
        <v/>
      </c>
      <c r="AV403" t="str">
        <f t="shared" si="327"/>
        <v/>
      </c>
      <c r="AW403" t="str">
        <f t="shared" ref="AW403:AW466" si="360">IF(J403="","",IF(AND(OR(I403=1,I403="S"),MOD(J403,2)=1,NOT(AP403="GM")),1,""))</f>
        <v/>
      </c>
      <c r="AX403" t="str">
        <f t="shared" ref="AX403:AX466" si="361">IF(AW403=1,CONCATENATE(RIGHT(AP403,(LEN(AP403)-FIND("-",AP403))),"-",LEFT(AP403,FIND("-",AP403)-1)),"")</f>
        <v/>
      </c>
      <c r="AY403" t="str">
        <f t="shared" ref="AY403:AY466" si="362">IF(AA403="","",IF(OR(RIGHT(AC403,1)="@",RIGHT(AC403,1)="#"),AM403,IF(AI403=TRUE,0,AM403+1)))</f>
        <v/>
      </c>
      <c r="BA403" t="str">
        <f t="shared" si="328"/>
        <v/>
      </c>
      <c r="BB403" t="str">
        <f t="shared" si="329"/>
        <v/>
      </c>
      <c r="BC403" t="str">
        <f t="shared" si="330"/>
        <v/>
      </c>
      <c r="BD403" t="str">
        <f t="shared" si="313"/>
        <v/>
      </c>
      <c r="BE403" t="str">
        <f t="shared" ref="BE403:BE466" si="363">IF(A403="","",IF(AP402="GM",BE402+1,BE402))</f>
        <v/>
      </c>
      <c r="BF403" t="str">
        <f t="shared" ref="BF403:BF466" si="364">IF(A403="","",IF(AQ402=0,BF402+1,1))</f>
        <v/>
      </c>
    </row>
    <row r="404" spans="1:58" ht="15.75" x14ac:dyDescent="0.3">
      <c r="A404" t="str">
        <f t="shared" si="331"/>
        <v/>
      </c>
      <c r="B404" t="str">
        <f t="shared" si="332"/>
        <v/>
      </c>
      <c r="C404" t="str">
        <f t="shared" si="333"/>
        <v/>
      </c>
      <c r="D404" t="str">
        <f t="shared" si="334"/>
        <v/>
      </c>
      <c r="E404" t="str">
        <f t="shared" si="335"/>
        <v/>
      </c>
      <c r="F404" t="str">
        <f t="shared" si="336"/>
        <v/>
      </c>
      <c r="G404" t="str">
        <f t="shared" si="337"/>
        <v/>
      </c>
      <c r="H404" t="str">
        <f t="shared" si="316"/>
        <v/>
      </c>
      <c r="I404" t="str">
        <f t="shared" si="317"/>
        <v/>
      </c>
      <c r="J404" t="str">
        <f t="shared" si="318"/>
        <v/>
      </c>
      <c r="K404" t="str">
        <f>IF(A404="","",IF(OR(I404=1,I404="S"),IF(VLOOKUP(J404,Tables!E$1:F$50,2,FALSE)=1,IF(MOD(BE404,2)=1,1,2),IF(MOD(BE404,2)=1,2,1)),IF(MOD(BE404,2)=1,1,2)))</f>
        <v/>
      </c>
      <c r="L404" t="str">
        <f t="shared" si="315"/>
        <v/>
      </c>
      <c r="M404" s="1" t="str">
        <f t="shared" si="319"/>
        <v/>
      </c>
      <c r="N404" s="39"/>
      <c r="O404" s="39"/>
      <c r="P404" s="39"/>
      <c r="Q404" s="4" t="str">
        <f t="shared" si="338"/>
        <v/>
      </c>
      <c r="R404" s="4" t="str">
        <f t="shared" si="339"/>
        <v/>
      </c>
      <c r="S404" s="4" t="str">
        <f t="shared" si="340"/>
        <v/>
      </c>
      <c r="T404" s="4" t="str">
        <f t="shared" si="341"/>
        <v/>
      </c>
      <c r="U404" s="4" t="str">
        <f t="shared" si="342"/>
        <v/>
      </c>
      <c r="V404" s="4" t="str">
        <f t="shared" si="343"/>
        <v/>
      </c>
      <c r="W404" t="str">
        <f t="shared" si="344"/>
        <v/>
      </c>
      <c r="X404" t="str">
        <f t="shared" si="345"/>
        <v/>
      </c>
      <c r="Y404" t="str">
        <f t="shared" si="346"/>
        <v/>
      </c>
      <c r="Z404" t="str">
        <f t="shared" si="347"/>
        <v/>
      </c>
      <c r="AA404" s="4" t="str">
        <f t="shared" si="348"/>
        <v/>
      </c>
      <c r="AB404" s="4" t="str">
        <f t="shared" si="349"/>
        <v/>
      </c>
      <c r="AC404" s="5" t="str">
        <f t="shared" si="350"/>
        <v/>
      </c>
      <c r="AD404" t="str">
        <f t="shared" si="351"/>
        <v/>
      </c>
      <c r="AE404" t="str">
        <f t="shared" si="352"/>
        <v/>
      </c>
      <c r="AF404" s="2" t="str">
        <f t="shared" si="353"/>
        <v/>
      </c>
      <c r="AG404" t="str">
        <f t="shared" si="354"/>
        <v/>
      </c>
      <c r="AH404" t="str">
        <f t="shared" si="355"/>
        <v/>
      </c>
      <c r="AI404" t="str">
        <f t="shared" si="320"/>
        <v/>
      </c>
      <c r="AJ404" s="28" t="str">
        <f t="shared" si="356"/>
        <v/>
      </c>
      <c r="AK404" t="str">
        <f t="shared" si="357"/>
        <v/>
      </c>
      <c r="AL404" t="str">
        <f t="shared" si="358"/>
        <v/>
      </c>
      <c r="AM404" t="str">
        <f t="shared" si="321"/>
        <v/>
      </c>
      <c r="AN404" t="str">
        <f t="shared" si="322"/>
        <v/>
      </c>
      <c r="AO404" t="str">
        <f t="shared" si="323"/>
        <v/>
      </c>
      <c r="AP404" t="str">
        <f>IF(AN404="","",IF(I404=0,IF(AO404=1,VLOOKUP(F404,Tables!A$1:C$18,2,FALSE),VLOOKUP(F404,Tables!A$1:C$18,3,FALSE)),IF(I404=1, IF(AO404=1,VLOOKUP(F404,Tables!H$1:J$95,2,FALSE),VLOOKUP(F404,Tables!H$1:J$95,3,FALSE)),IF(AO404=1,VLOOKUP(F404,Tables!Q$1:S$137,2,FALSE),VLOOKUP(F404,Tables!Q$1:S$137,3,FALSE)))))</f>
        <v/>
      </c>
      <c r="AQ404" t="str">
        <f t="shared" si="359"/>
        <v/>
      </c>
      <c r="AR404" t="str">
        <f t="shared" si="324"/>
        <v/>
      </c>
      <c r="AS404" t="str">
        <f t="shared" si="325"/>
        <v/>
      </c>
      <c r="AT404" t="str">
        <f t="shared" si="314"/>
        <v/>
      </c>
      <c r="AU404" t="str">
        <f t="shared" si="326"/>
        <v/>
      </c>
      <c r="AV404" t="str">
        <f t="shared" si="327"/>
        <v/>
      </c>
      <c r="AW404" t="str">
        <f t="shared" si="360"/>
        <v/>
      </c>
      <c r="AX404" t="str">
        <f t="shared" si="361"/>
        <v/>
      </c>
      <c r="AY404" t="str">
        <f t="shared" si="362"/>
        <v/>
      </c>
      <c r="BA404" t="str">
        <f t="shared" si="328"/>
        <v/>
      </c>
      <c r="BB404" t="str">
        <f t="shared" si="329"/>
        <v/>
      </c>
      <c r="BC404" t="str">
        <f t="shared" si="330"/>
        <v/>
      </c>
      <c r="BD404" t="str">
        <f t="shared" si="313"/>
        <v/>
      </c>
      <c r="BE404" t="str">
        <f t="shared" si="363"/>
        <v/>
      </c>
      <c r="BF404" t="str">
        <f t="shared" si="364"/>
        <v/>
      </c>
    </row>
    <row r="405" spans="1:58" ht="15.75" x14ac:dyDescent="0.3">
      <c r="A405" t="str">
        <f t="shared" si="331"/>
        <v/>
      </c>
      <c r="B405" t="str">
        <f t="shared" si="332"/>
        <v/>
      </c>
      <c r="C405" t="str">
        <f t="shared" si="333"/>
        <v/>
      </c>
      <c r="D405" t="str">
        <f t="shared" si="334"/>
        <v/>
      </c>
      <c r="E405" t="str">
        <f t="shared" si="335"/>
        <v/>
      </c>
      <c r="F405" t="str">
        <f t="shared" si="336"/>
        <v/>
      </c>
      <c r="G405" t="str">
        <f t="shared" si="337"/>
        <v/>
      </c>
      <c r="H405" t="str">
        <f t="shared" si="316"/>
        <v/>
      </c>
      <c r="I405" t="str">
        <f t="shared" si="317"/>
        <v/>
      </c>
      <c r="J405" t="str">
        <f t="shared" si="318"/>
        <v/>
      </c>
      <c r="K405" t="str">
        <f>IF(A405="","",IF(OR(I405=1,I405="S"),IF(VLOOKUP(J405,Tables!E$1:F$50,2,FALSE)=1,IF(MOD(BE405,2)=1,1,2),IF(MOD(BE405,2)=1,2,1)),IF(MOD(BE405,2)=1,1,2)))</f>
        <v/>
      </c>
      <c r="L405" t="str">
        <f t="shared" si="315"/>
        <v/>
      </c>
      <c r="M405" s="1" t="str">
        <f t="shared" si="319"/>
        <v/>
      </c>
      <c r="N405" s="39"/>
      <c r="O405" s="39"/>
      <c r="P405" s="39"/>
      <c r="Q405" s="4" t="str">
        <f t="shared" si="338"/>
        <v/>
      </c>
      <c r="R405" s="4" t="str">
        <f t="shared" si="339"/>
        <v/>
      </c>
      <c r="S405" s="4" t="str">
        <f t="shared" si="340"/>
        <v/>
      </c>
      <c r="T405" s="4" t="str">
        <f t="shared" si="341"/>
        <v/>
      </c>
      <c r="U405" s="4" t="str">
        <f t="shared" si="342"/>
        <v/>
      </c>
      <c r="V405" s="4" t="str">
        <f t="shared" si="343"/>
        <v/>
      </c>
      <c r="W405" t="str">
        <f t="shared" si="344"/>
        <v/>
      </c>
      <c r="X405" t="str">
        <f t="shared" si="345"/>
        <v/>
      </c>
      <c r="Y405" t="str">
        <f t="shared" si="346"/>
        <v/>
      </c>
      <c r="Z405" t="str">
        <f t="shared" si="347"/>
        <v/>
      </c>
      <c r="AA405" s="4" t="str">
        <f t="shared" si="348"/>
        <v/>
      </c>
      <c r="AB405" s="4" t="str">
        <f t="shared" si="349"/>
        <v/>
      </c>
      <c r="AC405" s="5" t="str">
        <f t="shared" si="350"/>
        <v/>
      </c>
      <c r="AD405" t="str">
        <f t="shared" si="351"/>
        <v/>
      </c>
      <c r="AE405" t="str">
        <f t="shared" si="352"/>
        <v/>
      </c>
      <c r="AF405" s="2" t="str">
        <f t="shared" si="353"/>
        <v/>
      </c>
      <c r="AG405" t="str">
        <f t="shared" si="354"/>
        <v/>
      </c>
      <c r="AH405" t="str">
        <f t="shared" si="355"/>
        <v/>
      </c>
      <c r="AI405" t="str">
        <f t="shared" si="320"/>
        <v/>
      </c>
      <c r="AJ405" s="28" t="str">
        <f t="shared" si="356"/>
        <v/>
      </c>
      <c r="AK405" t="str">
        <f t="shared" si="357"/>
        <v/>
      </c>
      <c r="AL405" t="str">
        <f t="shared" si="358"/>
        <v/>
      </c>
      <c r="AM405" t="str">
        <f t="shared" si="321"/>
        <v/>
      </c>
      <c r="AN405" t="str">
        <f t="shared" si="322"/>
        <v/>
      </c>
      <c r="AO405" t="str">
        <f t="shared" si="323"/>
        <v/>
      </c>
      <c r="AP405" t="str">
        <f>IF(AN405="","",IF(I405=0,IF(AO405=1,VLOOKUP(F405,Tables!A$1:C$18,2,FALSE),VLOOKUP(F405,Tables!A$1:C$18,3,FALSE)),IF(I405=1, IF(AO405=1,VLOOKUP(F405,Tables!H$1:J$95,2,FALSE),VLOOKUP(F405,Tables!H$1:J$95,3,FALSE)),IF(AO405=1,VLOOKUP(F405,Tables!Q$1:S$137,2,FALSE),VLOOKUP(F405,Tables!Q$1:S$137,3,FALSE)))))</f>
        <v/>
      </c>
      <c r="AQ405" t="str">
        <f t="shared" si="359"/>
        <v/>
      </c>
      <c r="AR405" t="str">
        <f t="shared" si="324"/>
        <v/>
      </c>
      <c r="AS405" t="str">
        <f t="shared" si="325"/>
        <v/>
      </c>
      <c r="AT405" t="str">
        <f t="shared" si="314"/>
        <v/>
      </c>
      <c r="AU405" t="str">
        <f t="shared" si="326"/>
        <v/>
      </c>
      <c r="AV405" t="str">
        <f t="shared" si="327"/>
        <v/>
      </c>
      <c r="AW405" t="str">
        <f t="shared" si="360"/>
        <v/>
      </c>
      <c r="AX405" t="str">
        <f t="shared" si="361"/>
        <v/>
      </c>
      <c r="AY405" t="str">
        <f t="shared" si="362"/>
        <v/>
      </c>
      <c r="BA405" t="str">
        <f t="shared" si="328"/>
        <v/>
      </c>
      <c r="BB405" t="str">
        <f t="shared" si="329"/>
        <v/>
      </c>
      <c r="BC405" t="str">
        <f t="shared" si="330"/>
        <v/>
      </c>
      <c r="BD405" t="str">
        <f t="shared" si="313"/>
        <v/>
      </c>
      <c r="BE405" t="str">
        <f t="shared" si="363"/>
        <v/>
      </c>
      <c r="BF405" t="str">
        <f t="shared" si="364"/>
        <v/>
      </c>
    </row>
    <row r="406" spans="1:58" ht="15.75" x14ac:dyDescent="0.3">
      <c r="A406" t="str">
        <f t="shared" si="331"/>
        <v/>
      </c>
      <c r="B406" t="str">
        <f t="shared" si="332"/>
        <v/>
      </c>
      <c r="C406" t="str">
        <f t="shared" si="333"/>
        <v/>
      </c>
      <c r="D406" t="str">
        <f t="shared" si="334"/>
        <v/>
      </c>
      <c r="E406" t="str">
        <f t="shared" si="335"/>
        <v/>
      </c>
      <c r="F406" t="str">
        <f t="shared" si="336"/>
        <v/>
      </c>
      <c r="G406" t="str">
        <f t="shared" si="337"/>
        <v/>
      </c>
      <c r="H406" t="str">
        <f t="shared" si="316"/>
        <v/>
      </c>
      <c r="I406" t="str">
        <f t="shared" si="317"/>
        <v/>
      </c>
      <c r="J406" t="str">
        <f t="shared" si="318"/>
        <v/>
      </c>
      <c r="K406" t="str">
        <f>IF(A406="","",IF(OR(I406=1,I406="S"),IF(VLOOKUP(J406,Tables!E$1:F$50,2,FALSE)=1,IF(MOD(BE406,2)=1,1,2),IF(MOD(BE406,2)=1,2,1)),IF(MOD(BE406,2)=1,1,2)))</f>
        <v/>
      </c>
      <c r="L406" t="str">
        <f t="shared" si="315"/>
        <v/>
      </c>
      <c r="M406" s="1" t="str">
        <f t="shared" si="319"/>
        <v/>
      </c>
      <c r="N406" s="39"/>
      <c r="O406" s="39"/>
      <c r="P406" s="39"/>
      <c r="Q406" s="4" t="str">
        <f t="shared" si="338"/>
        <v/>
      </c>
      <c r="R406" s="4" t="str">
        <f t="shared" si="339"/>
        <v/>
      </c>
      <c r="S406" s="4" t="str">
        <f t="shared" si="340"/>
        <v/>
      </c>
      <c r="T406" s="4" t="str">
        <f t="shared" si="341"/>
        <v/>
      </c>
      <c r="U406" s="4" t="str">
        <f t="shared" si="342"/>
        <v/>
      </c>
      <c r="V406" s="4" t="str">
        <f t="shared" si="343"/>
        <v/>
      </c>
      <c r="W406" t="str">
        <f t="shared" si="344"/>
        <v/>
      </c>
      <c r="X406" t="str">
        <f t="shared" si="345"/>
        <v/>
      </c>
      <c r="Y406" t="str">
        <f t="shared" si="346"/>
        <v/>
      </c>
      <c r="Z406" t="str">
        <f t="shared" si="347"/>
        <v/>
      </c>
      <c r="AA406" s="4" t="str">
        <f t="shared" si="348"/>
        <v/>
      </c>
      <c r="AB406" s="4" t="str">
        <f t="shared" si="349"/>
        <v/>
      </c>
      <c r="AC406" s="5" t="str">
        <f t="shared" si="350"/>
        <v/>
      </c>
      <c r="AD406" t="str">
        <f t="shared" si="351"/>
        <v/>
      </c>
      <c r="AE406" t="str">
        <f t="shared" si="352"/>
        <v/>
      </c>
      <c r="AF406" s="2" t="str">
        <f t="shared" si="353"/>
        <v/>
      </c>
      <c r="AG406" t="str">
        <f t="shared" si="354"/>
        <v/>
      </c>
      <c r="AH406" t="str">
        <f t="shared" si="355"/>
        <v/>
      </c>
      <c r="AI406" t="str">
        <f t="shared" si="320"/>
        <v/>
      </c>
      <c r="AJ406" s="28" t="str">
        <f t="shared" si="356"/>
        <v/>
      </c>
      <c r="AK406" t="str">
        <f t="shared" si="357"/>
        <v/>
      </c>
      <c r="AL406" t="str">
        <f t="shared" si="358"/>
        <v/>
      </c>
      <c r="AM406" t="str">
        <f t="shared" si="321"/>
        <v/>
      </c>
      <c r="AN406" t="str">
        <f t="shared" si="322"/>
        <v/>
      </c>
      <c r="AO406" t="str">
        <f t="shared" si="323"/>
        <v/>
      </c>
      <c r="AP406" t="str">
        <f>IF(AN406="","",IF(I406=0,IF(AO406=1,VLOOKUP(F406,Tables!A$1:C$18,2,FALSE),VLOOKUP(F406,Tables!A$1:C$18,3,FALSE)),IF(I406=1, IF(AO406=1,VLOOKUP(F406,Tables!H$1:J$95,2,FALSE),VLOOKUP(F406,Tables!H$1:J$95,3,FALSE)),IF(AO406=1,VLOOKUP(F406,Tables!Q$1:S$137,2,FALSE),VLOOKUP(F406,Tables!Q$1:S$137,3,FALSE)))))</f>
        <v/>
      </c>
      <c r="AQ406" t="str">
        <f t="shared" si="359"/>
        <v/>
      </c>
      <c r="AR406" t="str">
        <f t="shared" si="324"/>
        <v/>
      </c>
      <c r="AS406" t="str">
        <f t="shared" si="325"/>
        <v/>
      </c>
      <c r="AT406" t="str">
        <f t="shared" si="314"/>
        <v/>
      </c>
      <c r="AU406" t="str">
        <f t="shared" si="326"/>
        <v/>
      </c>
      <c r="AV406" t="str">
        <f t="shared" si="327"/>
        <v/>
      </c>
      <c r="AW406" t="str">
        <f t="shared" si="360"/>
        <v/>
      </c>
      <c r="AX406" t="str">
        <f t="shared" si="361"/>
        <v/>
      </c>
      <c r="AY406" t="str">
        <f t="shared" si="362"/>
        <v/>
      </c>
      <c r="BA406" t="str">
        <f t="shared" si="328"/>
        <v/>
      </c>
      <c r="BB406" t="str">
        <f t="shared" si="329"/>
        <v/>
      </c>
      <c r="BC406" t="str">
        <f t="shared" si="330"/>
        <v/>
      </c>
      <c r="BD406" t="str">
        <f t="shared" si="313"/>
        <v/>
      </c>
      <c r="BE406" t="str">
        <f t="shared" si="363"/>
        <v/>
      </c>
      <c r="BF406" t="str">
        <f t="shared" si="364"/>
        <v/>
      </c>
    </row>
    <row r="407" spans="1:58" ht="15.75" x14ac:dyDescent="0.3">
      <c r="A407" t="str">
        <f t="shared" si="331"/>
        <v/>
      </c>
      <c r="B407" t="str">
        <f t="shared" si="332"/>
        <v/>
      </c>
      <c r="C407" t="str">
        <f t="shared" si="333"/>
        <v/>
      </c>
      <c r="D407" t="str">
        <f t="shared" si="334"/>
        <v/>
      </c>
      <c r="E407" t="str">
        <f t="shared" si="335"/>
        <v/>
      </c>
      <c r="F407" t="str">
        <f t="shared" si="336"/>
        <v/>
      </c>
      <c r="G407" t="str">
        <f t="shared" si="337"/>
        <v/>
      </c>
      <c r="H407" t="str">
        <f t="shared" si="316"/>
        <v/>
      </c>
      <c r="I407" t="str">
        <f t="shared" si="317"/>
        <v/>
      </c>
      <c r="J407" t="str">
        <f t="shared" si="318"/>
        <v/>
      </c>
      <c r="K407" t="str">
        <f>IF(A407="","",IF(OR(I407=1,I407="S"),IF(VLOOKUP(J407,Tables!E$1:F$50,2,FALSE)=1,IF(MOD(BE407,2)=1,1,2),IF(MOD(BE407,2)=1,2,1)),IF(MOD(BE407,2)=1,1,2)))</f>
        <v/>
      </c>
      <c r="L407" t="str">
        <f t="shared" si="315"/>
        <v/>
      </c>
      <c r="M407" s="1" t="str">
        <f t="shared" si="319"/>
        <v/>
      </c>
      <c r="N407" s="39"/>
      <c r="O407" s="39"/>
      <c r="P407" s="39"/>
      <c r="Q407" s="4" t="str">
        <f t="shared" si="338"/>
        <v/>
      </c>
      <c r="R407" s="4" t="str">
        <f t="shared" si="339"/>
        <v/>
      </c>
      <c r="S407" s="4" t="str">
        <f t="shared" si="340"/>
        <v/>
      </c>
      <c r="T407" s="4" t="str">
        <f t="shared" si="341"/>
        <v/>
      </c>
      <c r="U407" s="4" t="str">
        <f t="shared" si="342"/>
        <v/>
      </c>
      <c r="V407" s="4" t="str">
        <f t="shared" si="343"/>
        <v/>
      </c>
      <c r="W407" t="str">
        <f t="shared" si="344"/>
        <v/>
      </c>
      <c r="X407" t="str">
        <f t="shared" si="345"/>
        <v/>
      </c>
      <c r="Y407" t="str">
        <f t="shared" si="346"/>
        <v/>
      </c>
      <c r="Z407" t="str">
        <f t="shared" si="347"/>
        <v/>
      </c>
      <c r="AA407" s="4" t="str">
        <f t="shared" si="348"/>
        <v/>
      </c>
      <c r="AB407" s="4" t="str">
        <f t="shared" si="349"/>
        <v/>
      </c>
      <c r="AC407" s="5" t="str">
        <f t="shared" si="350"/>
        <v/>
      </c>
      <c r="AD407" t="str">
        <f t="shared" si="351"/>
        <v/>
      </c>
      <c r="AE407" t="str">
        <f t="shared" si="352"/>
        <v/>
      </c>
      <c r="AF407" s="2" t="str">
        <f t="shared" si="353"/>
        <v/>
      </c>
      <c r="AG407" t="str">
        <f t="shared" si="354"/>
        <v/>
      </c>
      <c r="AH407" t="str">
        <f t="shared" si="355"/>
        <v/>
      </c>
      <c r="AI407" t="str">
        <f t="shared" si="320"/>
        <v/>
      </c>
      <c r="AJ407" s="28" t="str">
        <f t="shared" si="356"/>
        <v/>
      </c>
      <c r="AK407" t="str">
        <f t="shared" si="357"/>
        <v/>
      </c>
      <c r="AL407" t="str">
        <f t="shared" si="358"/>
        <v/>
      </c>
      <c r="AM407" t="str">
        <f t="shared" si="321"/>
        <v/>
      </c>
      <c r="AN407" t="str">
        <f t="shared" si="322"/>
        <v/>
      </c>
      <c r="AO407" t="str">
        <f t="shared" si="323"/>
        <v/>
      </c>
      <c r="AP407" t="str">
        <f>IF(AN407="","",IF(I407=0,IF(AO407=1,VLOOKUP(F407,Tables!A$1:C$18,2,FALSE),VLOOKUP(F407,Tables!A$1:C$18,3,FALSE)),IF(I407=1, IF(AO407=1,VLOOKUP(F407,Tables!H$1:J$95,2,FALSE),VLOOKUP(F407,Tables!H$1:J$95,3,FALSE)),IF(AO407=1,VLOOKUP(F407,Tables!Q$1:S$137,2,FALSE),VLOOKUP(F407,Tables!Q$1:S$137,3,FALSE)))))</f>
        <v/>
      </c>
      <c r="AQ407" t="str">
        <f t="shared" si="359"/>
        <v/>
      </c>
      <c r="AR407" t="str">
        <f t="shared" si="324"/>
        <v/>
      </c>
      <c r="AS407" t="str">
        <f t="shared" si="325"/>
        <v/>
      </c>
      <c r="AT407" t="str">
        <f t="shared" si="314"/>
        <v/>
      </c>
      <c r="AU407" t="str">
        <f t="shared" si="326"/>
        <v/>
      </c>
      <c r="AV407" t="str">
        <f t="shared" si="327"/>
        <v/>
      </c>
      <c r="AW407" t="str">
        <f t="shared" si="360"/>
        <v/>
      </c>
      <c r="AX407" t="str">
        <f t="shared" si="361"/>
        <v/>
      </c>
      <c r="AY407" t="str">
        <f t="shared" si="362"/>
        <v/>
      </c>
      <c r="BA407" t="str">
        <f t="shared" si="328"/>
        <v/>
      </c>
      <c r="BB407" t="str">
        <f t="shared" si="329"/>
        <v/>
      </c>
      <c r="BC407" t="str">
        <f t="shared" si="330"/>
        <v/>
      </c>
      <c r="BD407" t="str">
        <f t="shared" si="313"/>
        <v/>
      </c>
      <c r="BE407" t="str">
        <f t="shared" si="363"/>
        <v/>
      </c>
      <c r="BF407" t="str">
        <f t="shared" si="364"/>
        <v/>
      </c>
    </row>
    <row r="408" spans="1:58" ht="15.75" x14ac:dyDescent="0.3">
      <c r="A408" t="str">
        <f t="shared" si="331"/>
        <v/>
      </c>
      <c r="B408" t="str">
        <f t="shared" si="332"/>
        <v/>
      </c>
      <c r="C408" t="str">
        <f t="shared" si="333"/>
        <v/>
      </c>
      <c r="D408" t="str">
        <f t="shared" si="334"/>
        <v/>
      </c>
      <c r="E408" t="str">
        <f t="shared" si="335"/>
        <v/>
      </c>
      <c r="F408" t="str">
        <f t="shared" si="336"/>
        <v/>
      </c>
      <c r="G408" t="str">
        <f t="shared" si="337"/>
        <v/>
      </c>
      <c r="H408" t="str">
        <f t="shared" si="316"/>
        <v/>
      </c>
      <c r="I408" t="str">
        <f t="shared" si="317"/>
        <v/>
      </c>
      <c r="J408" t="str">
        <f t="shared" si="318"/>
        <v/>
      </c>
      <c r="K408" t="str">
        <f>IF(A408="","",IF(OR(I408=1,I408="S"),IF(VLOOKUP(J408,Tables!E$1:F$50,2,FALSE)=1,IF(MOD(BE408,2)=1,1,2),IF(MOD(BE408,2)=1,2,1)),IF(MOD(BE408,2)=1,1,2)))</f>
        <v/>
      </c>
      <c r="L408" t="str">
        <f t="shared" si="315"/>
        <v/>
      </c>
      <c r="M408" s="1" t="str">
        <f t="shared" si="319"/>
        <v/>
      </c>
      <c r="N408" s="39"/>
      <c r="O408" s="39"/>
      <c r="P408" s="39"/>
      <c r="Q408" s="4" t="str">
        <f t="shared" si="338"/>
        <v/>
      </c>
      <c r="R408" s="4" t="str">
        <f t="shared" si="339"/>
        <v/>
      </c>
      <c r="S408" s="4" t="str">
        <f t="shared" si="340"/>
        <v/>
      </c>
      <c r="T408" s="4" t="str">
        <f t="shared" si="341"/>
        <v/>
      </c>
      <c r="U408" s="4" t="str">
        <f t="shared" si="342"/>
        <v/>
      </c>
      <c r="V408" s="4" t="str">
        <f t="shared" si="343"/>
        <v/>
      </c>
      <c r="W408" t="str">
        <f t="shared" si="344"/>
        <v/>
      </c>
      <c r="X408" t="str">
        <f t="shared" si="345"/>
        <v/>
      </c>
      <c r="Y408" t="str">
        <f t="shared" si="346"/>
        <v/>
      </c>
      <c r="Z408" t="str">
        <f t="shared" si="347"/>
        <v/>
      </c>
      <c r="AA408" s="4" t="str">
        <f t="shared" si="348"/>
        <v/>
      </c>
      <c r="AB408" s="4" t="str">
        <f t="shared" si="349"/>
        <v/>
      </c>
      <c r="AC408" s="5" t="str">
        <f t="shared" si="350"/>
        <v/>
      </c>
      <c r="AD408" t="str">
        <f t="shared" si="351"/>
        <v/>
      </c>
      <c r="AE408" t="str">
        <f t="shared" si="352"/>
        <v/>
      </c>
      <c r="AF408" s="2" t="str">
        <f t="shared" si="353"/>
        <v/>
      </c>
      <c r="AG408" t="str">
        <f t="shared" si="354"/>
        <v/>
      </c>
      <c r="AH408" t="str">
        <f t="shared" si="355"/>
        <v/>
      </c>
      <c r="AI408" t="str">
        <f t="shared" si="320"/>
        <v/>
      </c>
      <c r="AJ408" s="28" t="str">
        <f t="shared" si="356"/>
        <v/>
      </c>
      <c r="AK408" t="str">
        <f t="shared" si="357"/>
        <v/>
      </c>
      <c r="AL408" t="str">
        <f t="shared" si="358"/>
        <v/>
      </c>
      <c r="AM408" t="str">
        <f t="shared" si="321"/>
        <v/>
      </c>
      <c r="AN408" t="str">
        <f t="shared" si="322"/>
        <v/>
      </c>
      <c r="AO408" t="str">
        <f t="shared" si="323"/>
        <v/>
      </c>
      <c r="AP408" t="str">
        <f>IF(AN408="","",IF(I408=0,IF(AO408=1,VLOOKUP(F408,Tables!A$1:C$18,2,FALSE),VLOOKUP(F408,Tables!A$1:C$18,3,FALSE)),IF(I408=1, IF(AO408=1,VLOOKUP(F408,Tables!H$1:J$95,2,FALSE),VLOOKUP(F408,Tables!H$1:J$95,3,FALSE)),IF(AO408=1,VLOOKUP(F408,Tables!Q$1:S$137,2,FALSE),VLOOKUP(F408,Tables!Q$1:S$137,3,FALSE)))))</f>
        <v/>
      </c>
      <c r="AQ408" t="str">
        <f t="shared" si="359"/>
        <v/>
      </c>
      <c r="AR408" t="str">
        <f t="shared" si="324"/>
        <v/>
      </c>
      <c r="AS408" t="str">
        <f t="shared" si="325"/>
        <v/>
      </c>
      <c r="AT408" t="str">
        <f t="shared" si="314"/>
        <v/>
      </c>
      <c r="AU408" t="str">
        <f t="shared" si="326"/>
        <v/>
      </c>
      <c r="AV408" t="str">
        <f t="shared" si="327"/>
        <v/>
      </c>
      <c r="AW408" t="str">
        <f t="shared" si="360"/>
        <v/>
      </c>
      <c r="AX408" t="str">
        <f t="shared" si="361"/>
        <v/>
      </c>
      <c r="AY408" t="str">
        <f t="shared" si="362"/>
        <v/>
      </c>
      <c r="BA408" t="str">
        <f t="shared" si="328"/>
        <v/>
      </c>
      <c r="BB408" t="str">
        <f t="shared" si="329"/>
        <v/>
      </c>
      <c r="BC408" t="str">
        <f t="shared" si="330"/>
        <v/>
      </c>
      <c r="BD408" t="str">
        <f t="shared" si="313"/>
        <v/>
      </c>
      <c r="BE408" t="str">
        <f t="shared" si="363"/>
        <v/>
      </c>
      <c r="BF408" t="str">
        <f t="shared" si="364"/>
        <v/>
      </c>
    </row>
    <row r="409" spans="1:58" ht="15.75" x14ac:dyDescent="0.3">
      <c r="A409" t="str">
        <f t="shared" si="331"/>
        <v/>
      </c>
      <c r="B409" t="str">
        <f t="shared" si="332"/>
        <v/>
      </c>
      <c r="C409" t="str">
        <f t="shared" si="333"/>
        <v/>
      </c>
      <c r="D409" t="str">
        <f t="shared" si="334"/>
        <v/>
      </c>
      <c r="E409" t="str">
        <f t="shared" si="335"/>
        <v/>
      </c>
      <c r="F409" t="str">
        <f t="shared" si="336"/>
        <v/>
      </c>
      <c r="G409" t="str">
        <f t="shared" si="337"/>
        <v/>
      </c>
      <c r="H409" t="str">
        <f t="shared" si="316"/>
        <v/>
      </c>
      <c r="I409" t="str">
        <f t="shared" si="317"/>
        <v/>
      </c>
      <c r="J409" t="str">
        <f t="shared" si="318"/>
        <v/>
      </c>
      <c r="K409" t="str">
        <f>IF(A409="","",IF(OR(I409=1,I409="S"),IF(VLOOKUP(J409,Tables!E$1:F$50,2,FALSE)=1,IF(MOD(BE409,2)=1,1,2),IF(MOD(BE409,2)=1,2,1)),IF(MOD(BE409,2)=1,1,2)))</f>
        <v/>
      </c>
      <c r="L409" t="str">
        <f t="shared" si="315"/>
        <v/>
      </c>
      <c r="M409" s="1" t="str">
        <f t="shared" si="319"/>
        <v/>
      </c>
      <c r="N409" s="39"/>
      <c r="O409" s="39"/>
      <c r="P409" s="39"/>
      <c r="Q409" s="4" t="str">
        <f t="shared" si="338"/>
        <v/>
      </c>
      <c r="R409" s="4" t="str">
        <f t="shared" si="339"/>
        <v/>
      </c>
      <c r="S409" s="4" t="str">
        <f t="shared" si="340"/>
        <v/>
      </c>
      <c r="T409" s="4" t="str">
        <f t="shared" si="341"/>
        <v/>
      </c>
      <c r="U409" s="4" t="str">
        <f t="shared" si="342"/>
        <v/>
      </c>
      <c r="V409" s="4" t="str">
        <f t="shared" si="343"/>
        <v/>
      </c>
      <c r="W409" t="str">
        <f t="shared" si="344"/>
        <v/>
      </c>
      <c r="X409" t="str">
        <f t="shared" si="345"/>
        <v/>
      </c>
      <c r="Y409" t="str">
        <f t="shared" si="346"/>
        <v/>
      </c>
      <c r="Z409" t="str">
        <f t="shared" si="347"/>
        <v/>
      </c>
      <c r="AA409" s="4" t="str">
        <f t="shared" si="348"/>
        <v/>
      </c>
      <c r="AB409" s="4" t="str">
        <f t="shared" si="349"/>
        <v/>
      </c>
      <c r="AC409" s="5" t="str">
        <f t="shared" si="350"/>
        <v/>
      </c>
      <c r="AD409" t="str">
        <f t="shared" si="351"/>
        <v/>
      </c>
      <c r="AE409" t="str">
        <f t="shared" si="352"/>
        <v/>
      </c>
      <c r="AF409" s="2" t="str">
        <f t="shared" si="353"/>
        <v/>
      </c>
      <c r="AG409" t="str">
        <f t="shared" si="354"/>
        <v/>
      </c>
      <c r="AH409" t="str">
        <f t="shared" si="355"/>
        <v/>
      </c>
      <c r="AI409" t="str">
        <f t="shared" si="320"/>
        <v/>
      </c>
      <c r="AJ409" s="28" t="str">
        <f t="shared" si="356"/>
        <v/>
      </c>
      <c r="AK409" t="str">
        <f t="shared" si="357"/>
        <v/>
      </c>
      <c r="AL409" t="str">
        <f t="shared" si="358"/>
        <v/>
      </c>
      <c r="AM409" t="str">
        <f t="shared" si="321"/>
        <v/>
      </c>
      <c r="AN409" t="str">
        <f t="shared" si="322"/>
        <v/>
      </c>
      <c r="AO409" t="str">
        <f t="shared" si="323"/>
        <v/>
      </c>
      <c r="AP409" t="str">
        <f>IF(AN409="","",IF(I409=0,IF(AO409=1,VLOOKUP(F409,Tables!A$1:C$18,2,FALSE),VLOOKUP(F409,Tables!A$1:C$18,3,FALSE)),IF(I409=1, IF(AO409=1,VLOOKUP(F409,Tables!H$1:J$95,2,FALSE),VLOOKUP(F409,Tables!H$1:J$95,3,FALSE)),IF(AO409=1,VLOOKUP(F409,Tables!Q$1:S$137,2,FALSE),VLOOKUP(F409,Tables!Q$1:S$137,3,FALSE)))))</f>
        <v/>
      </c>
      <c r="AQ409" t="str">
        <f t="shared" si="359"/>
        <v/>
      </c>
      <c r="AR409" t="str">
        <f t="shared" si="324"/>
        <v/>
      </c>
      <c r="AS409" t="str">
        <f t="shared" si="325"/>
        <v/>
      </c>
      <c r="AT409" t="str">
        <f t="shared" si="314"/>
        <v/>
      </c>
      <c r="AU409" t="str">
        <f t="shared" si="326"/>
        <v/>
      </c>
      <c r="AV409" t="str">
        <f t="shared" si="327"/>
        <v/>
      </c>
      <c r="AW409" t="str">
        <f t="shared" si="360"/>
        <v/>
      </c>
      <c r="AX409" t="str">
        <f t="shared" si="361"/>
        <v/>
      </c>
      <c r="AY409" t="str">
        <f t="shared" si="362"/>
        <v/>
      </c>
      <c r="BA409" t="str">
        <f t="shared" si="328"/>
        <v/>
      </c>
      <c r="BB409" t="str">
        <f t="shared" si="329"/>
        <v/>
      </c>
      <c r="BC409" t="str">
        <f t="shared" si="330"/>
        <v/>
      </c>
      <c r="BD409" t="str">
        <f t="shared" si="313"/>
        <v/>
      </c>
      <c r="BE409" t="str">
        <f t="shared" si="363"/>
        <v/>
      </c>
      <c r="BF409" t="str">
        <f t="shared" si="364"/>
        <v/>
      </c>
    </row>
    <row r="410" spans="1:58" ht="15.75" x14ac:dyDescent="0.3">
      <c r="A410" t="str">
        <f t="shared" si="331"/>
        <v/>
      </c>
      <c r="B410" t="str">
        <f t="shared" si="332"/>
        <v/>
      </c>
      <c r="C410" t="str">
        <f t="shared" si="333"/>
        <v/>
      </c>
      <c r="D410" t="str">
        <f t="shared" si="334"/>
        <v/>
      </c>
      <c r="E410" t="str">
        <f t="shared" si="335"/>
        <v/>
      </c>
      <c r="F410" t="str">
        <f t="shared" si="336"/>
        <v/>
      </c>
      <c r="G410" t="str">
        <f t="shared" si="337"/>
        <v/>
      </c>
      <c r="H410" t="str">
        <f t="shared" si="316"/>
        <v/>
      </c>
      <c r="I410" t="str">
        <f t="shared" si="317"/>
        <v/>
      </c>
      <c r="J410" t="str">
        <f t="shared" si="318"/>
        <v/>
      </c>
      <c r="K410" t="str">
        <f>IF(A410="","",IF(OR(I410=1,I410="S"),IF(VLOOKUP(J410,Tables!E$1:F$50,2,FALSE)=1,IF(MOD(BE410,2)=1,1,2),IF(MOD(BE410,2)=1,2,1)),IF(MOD(BE410,2)=1,1,2)))</f>
        <v/>
      </c>
      <c r="L410" t="str">
        <f t="shared" si="315"/>
        <v/>
      </c>
      <c r="M410" s="1" t="str">
        <f t="shared" si="319"/>
        <v/>
      </c>
      <c r="N410" s="39"/>
      <c r="O410" s="39"/>
      <c r="P410" s="39"/>
      <c r="Q410" s="4" t="str">
        <f t="shared" si="338"/>
        <v/>
      </c>
      <c r="R410" s="4" t="str">
        <f t="shared" si="339"/>
        <v/>
      </c>
      <c r="S410" s="4" t="str">
        <f t="shared" si="340"/>
        <v/>
      </c>
      <c r="T410" s="4" t="str">
        <f t="shared" si="341"/>
        <v/>
      </c>
      <c r="U410" s="4" t="str">
        <f t="shared" si="342"/>
        <v/>
      </c>
      <c r="V410" s="4" t="str">
        <f t="shared" si="343"/>
        <v/>
      </c>
      <c r="W410" t="str">
        <f t="shared" si="344"/>
        <v/>
      </c>
      <c r="X410" t="str">
        <f t="shared" si="345"/>
        <v/>
      </c>
      <c r="Y410" t="str">
        <f t="shared" si="346"/>
        <v/>
      </c>
      <c r="Z410" t="str">
        <f t="shared" si="347"/>
        <v/>
      </c>
      <c r="AA410" s="4" t="str">
        <f t="shared" si="348"/>
        <v/>
      </c>
      <c r="AB410" s="4" t="str">
        <f t="shared" si="349"/>
        <v/>
      </c>
      <c r="AC410" s="5" t="str">
        <f t="shared" si="350"/>
        <v/>
      </c>
      <c r="AD410" t="str">
        <f t="shared" si="351"/>
        <v/>
      </c>
      <c r="AE410" t="str">
        <f t="shared" si="352"/>
        <v/>
      </c>
      <c r="AF410" s="2" t="str">
        <f t="shared" si="353"/>
        <v/>
      </c>
      <c r="AG410" t="str">
        <f t="shared" si="354"/>
        <v/>
      </c>
      <c r="AH410" t="str">
        <f t="shared" si="355"/>
        <v/>
      </c>
      <c r="AI410" t="str">
        <f t="shared" si="320"/>
        <v/>
      </c>
      <c r="AJ410" s="28" t="str">
        <f t="shared" si="356"/>
        <v/>
      </c>
      <c r="AK410" t="str">
        <f t="shared" si="357"/>
        <v/>
      </c>
      <c r="AL410" t="str">
        <f t="shared" si="358"/>
        <v/>
      </c>
      <c r="AM410" t="str">
        <f t="shared" si="321"/>
        <v/>
      </c>
      <c r="AN410" t="str">
        <f t="shared" si="322"/>
        <v/>
      </c>
      <c r="AO410" t="str">
        <f t="shared" si="323"/>
        <v/>
      </c>
      <c r="AP410" t="str">
        <f>IF(AN410="","",IF(I410=0,IF(AO410=1,VLOOKUP(F410,Tables!A$1:C$18,2,FALSE),VLOOKUP(F410,Tables!A$1:C$18,3,FALSE)),IF(I410=1, IF(AO410=1,VLOOKUP(F410,Tables!H$1:J$95,2,FALSE),VLOOKUP(F410,Tables!H$1:J$95,3,FALSE)),IF(AO410=1,VLOOKUP(F410,Tables!Q$1:S$137,2,FALSE),VLOOKUP(F410,Tables!Q$1:S$137,3,FALSE)))))</f>
        <v/>
      </c>
      <c r="AQ410" t="str">
        <f t="shared" si="359"/>
        <v/>
      </c>
      <c r="AR410" t="str">
        <f t="shared" si="324"/>
        <v/>
      </c>
      <c r="AS410" t="str">
        <f t="shared" si="325"/>
        <v/>
      </c>
      <c r="AT410" t="str">
        <f t="shared" si="314"/>
        <v/>
      </c>
      <c r="AU410" t="str">
        <f t="shared" si="326"/>
        <v/>
      </c>
      <c r="AV410" t="str">
        <f t="shared" si="327"/>
        <v/>
      </c>
      <c r="AW410" t="str">
        <f t="shared" si="360"/>
        <v/>
      </c>
      <c r="AX410" t="str">
        <f t="shared" si="361"/>
        <v/>
      </c>
      <c r="AY410" t="str">
        <f t="shared" si="362"/>
        <v/>
      </c>
      <c r="BA410" t="str">
        <f t="shared" si="328"/>
        <v/>
      </c>
      <c r="BB410" t="str">
        <f t="shared" si="329"/>
        <v/>
      </c>
      <c r="BC410" t="str">
        <f t="shared" si="330"/>
        <v/>
      </c>
      <c r="BD410" t="str">
        <f t="shared" si="313"/>
        <v/>
      </c>
      <c r="BE410" t="str">
        <f t="shared" si="363"/>
        <v/>
      </c>
      <c r="BF410" t="str">
        <f t="shared" si="364"/>
        <v/>
      </c>
    </row>
    <row r="411" spans="1:58" ht="15.75" x14ac:dyDescent="0.3">
      <c r="A411" t="str">
        <f t="shared" si="331"/>
        <v/>
      </c>
      <c r="B411" t="str">
        <f t="shared" si="332"/>
        <v/>
      </c>
      <c r="C411" t="str">
        <f t="shared" si="333"/>
        <v/>
      </c>
      <c r="D411" t="str">
        <f t="shared" si="334"/>
        <v/>
      </c>
      <c r="E411" t="str">
        <f t="shared" si="335"/>
        <v/>
      </c>
      <c r="F411" t="str">
        <f t="shared" si="336"/>
        <v/>
      </c>
      <c r="G411" t="str">
        <f t="shared" si="337"/>
        <v/>
      </c>
      <c r="H411" t="str">
        <f t="shared" si="316"/>
        <v/>
      </c>
      <c r="I411" t="str">
        <f t="shared" si="317"/>
        <v/>
      </c>
      <c r="J411" t="str">
        <f t="shared" si="318"/>
        <v/>
      </c>
      <c r="K411" t="str">
        <f>IF(A411="","",IF(OR(I411=1,I411="S"),IF(VLOOKUP(J411,Tables!E$1:F$50,2,FALSE)=1,IF(MOD(BE411,2)=1,1,2),IF(MOD(BE411,2)=1,2,1)),IF(MOD(BE411,2)=1,1,2)))</f>
        <v/>
      </c>
      <c r="L411" t="str">
        <f t="shared" si="315"/>
        <v/>
      </c>
      <c r="M411" s="1" t="str">
        <f t="shared" si="319"/>
        <v/>
      </c>
      <c r="N411" s="39"/>
      <c r="O411" s="39"/>
      <c r="P411" s="39"/>
      <c r="Q411" s="4" t="str">
        <f t="shared" si="338"/>
        <v/>
      </c>
      <c r="R411" s="4" t="str">
        <f t="shared" si="339"/>
        <v/>
      </c>
      <c r="S411" s="4" t="str">
        <f t="shared" si="340"/>
        <v/>
      </c>
      <c r="T411" s="4" t="str">
        <f t="shared" si="341"/>
        <v/>
      </c>
      <c r="U411" s="4" t="str">
        <f t="shared" si="342"/>
        <v/>
      </c>
      <c r="V411" s="4" t="str">
        <f t="shared" si="343"/>
        <v/>
      </c>
      <c r="W411" t="str">
        <f t="shared" si="344"/>
        <v/>
      </c>
      <c r="X411" t="str">
        <f t="shared" si="345"/>
        <v/>
      </c>
      <c r="Y411" t="str">
        <f t="shared" si="346"/>
        <v/>
      </c>
      <c r="Z411" t="str">
        <f t="shared" si="347"/>
        <v/>
      </c>
      <c r="AA411" s="4" t="str">
        <f t="shared" si="348"/>
        <v/>
      </c>
      <c r="AB411" s="4" t="str">
        <f t="shared" si="349"/>
        <v/>
      </c>
      <c r="AC411" s="5" t="str">
        <f t="shared" si="350"/>
        <v/>
      </c>
      <c r="AD411" t="str">
        <f t="shared" si="351"/>
        <v/>
      </c>
      <c r="AE411" t="str">
        <f t="shared" si="352"/>
        <v/>
      </c>
      <c r="AF411" s="2" t="str">
        <f t="shared" si="353"/>
        <v/>
      </c>
      <c r="AG411" t="str">
        <f t="shared" si="354"/>
        <v/>
      </c>
      <c r="AH411" t="str">
        <f t="shared" si="355"/>
        <v/>
      </c>
      <c r="AI411" t="str">
        <f t="shared" si="320"/>
        <v/>
      </c>
      <c r="AJ411" s="28" t="str">
        <f t="shared" si="356"/>
        <v/>
      </c>
      <c r="AK411" t="str">
        <f t="shared" si="357"/>
        <v/>
      </c>
      <c r="AL411" t="str">
        <f t="shared" si="358"/>
        <v/>
      </c>
      <c r="AM411" t="str">
        <f t="shared" si="321"/>
        <v/>
      </c>
      <c r="AN411" t="str">
        <f t="shared" si="322"/>
        <v/>
      </c>
      <c r="AO411" t="str">
        <f t="shared" si="323"/>
        <v/>
      </c>
      <c r="AP411" t="str">
        <f>IF(AN411="","",IF(I411=0,IF(AO411=1,VLOOKUP(F411,Tables!A$1:C$18,2,FALSE),VLOOKUP(F411,Tables!A$1:C$18,3,FALSE)),IF(I411=1, IF(AO411=1,VLOOKUP(F411,Tables!H$1:J$95,2,FALSE),VLOOKUP(F411,Tables!H$1:J$95,3,FALSE)),IF(AO411=1,VLOOKUP(F411,Tables!Q$1:S$137,2,FALSE),VLOOKUP(F411,Tables!Q$1:S$137,3,FALSE)))))</f>
        <v/>
      </c>
      <c r="AQ411" t="str">
        <f t="shared" si="359"/>
        <v/>
      </c>
      <c r="AR411" t="str">
        <f t="shared" si="324"/>
        <v/>
      </c>
      <c r="AS411" t="str">
        <f t="shared" si="325"/>
        <v/>
      </c>
      <c r="AT411" t="str">
        <f t="shared" si="314"/>
        <v/>
      </c>
      <c r="AU411" t="str">
        <f t="shared" si="326"/>
        <v/>
      </c>
      <c r="AV411" t="str">
        <f t="shared" si="327"/>
        <v/>
      </c>
      <c r="AW411" t="str">
        <f t="shared" si="360"/>
        <v/>
      </c>
      <c r="AX411" t="str">
        <f t="shared" si="361"/>
        <v/>
      </c>
      <c r="AY411" t="str">
        <f t="shared" si="362"/>
        <v/>
      </c>
      <c r="BA411" t="str">
        <f t="shared" si="328"/>
        <v/>
      </c>
      <c r="BB411" t="str">
        <f t="shared" si="329"/>
        <v/>
      </c>
      <c r="BC411" t="str">
        <f t="shared" si="330"/>
        <v/>
      </c>
      <c r="BD411" t="str">
        <f t="shared" si="313"/>
        <v/>
      </c>
      <c r="BE411" t="str">
        <f t="shared" si="363"/>
        <v/>
      </c>
      <c r="BF411" t="str">
        <f t="shared" si="364"/>
        <v/>
      </c>
    </row>
    <row r="412" spans="1:58" ht="15.75" x14ac:dyDescent="0.3">
      <c r="A412" t="str">
        <f t="shared" si="331"/>
        <v/>
      </c>
      <c r="B412" t="str">
        <f t="shared" si="332"/>
        <v/>
      </c>
      <c r="C412" t="str">
        <f t="shared" si="333"/>
        <v/>
      </c>
      <c r="D412" t="str">
        <f t="shared" si="334"/>
        <v/>
      </c>
      <c r="E412" t="str">
        <f t="shared" si="335"/>
        <v/>
      </c>
      <c r="F412" t="str">
        <f t="shared" si="336"/>
        <v/>
      </c>
      <c r="G412" t="str">
        <f t="shared" si="337"/>
        <v/>
      </c>
      <c r="H412" t="str">
        <f t="shared" si="316"/>
        <v/>
      </c>
      <c r="I412" t="str">
        <f t="shared" si="317"/>
        <v/>
      </c>
      <c r="J412" t="str">
        <f t="shared" si="318"/>
        <v/>
      </c>
      <c r="K412" t="str">
        <f>IF(A412="","",IF(OR(I412=1,I412="S"),IF(VLOOKUP(J412,Tables!E$1:F$50,2,FALSE)=1,IF(MOD(BE412,2)=1,1,2),IF(MOD(BE412,2)=1,2,1)),IF(MOD(BE412,2)=1,1,2)))</f>
        <v/>
      </c>
      <c r="L412" t="str">
        <f t="shared" si="315"/>
        <v/>
      </c>
      <c r="M412" s="1" t="str">
        <f t="shared" si="319"/>
        <v/>
      </c>
      <c r="N412" s="39"/>
      <c r="O412" s="39"/>
      <c r="P412" s="39"/>
      <c r="Q412" s="4" t="str">
        <f t="shared" si="338"/>
        <v/>
      </c>
      <c r="R412" s="4" t="str">
        <f t="shared" si="339"/>
        <v/>
      </c>
      <c r="S412" s="4" t="str">
        <f t="shared" si="340"/>
        <v/>
      </c>
      <c r="T412" s="4" t="str">
        <f t="shared" si="341"/>
        <v/>
      </c>
      <c r="U412" s="4" t="str">
        <f t="shared" si="342"/>
        <v/>
      </c>
      <c r="V412" s="4" t="str">
        <f t="shared" si="343"/>
        <v/>
      </c>
      <c r="W412" t="str">
        <f t="shared" si="344"/>
        <v/>
      </c>
      <c r="X412" t="str">
        <f t="shared" si="345"/>
        <v/>
      </c>
      <c r="Y412" t="str">
        <f t="shared" si="346"/>
        <v/>
      </c>
      <c r="Z412" t="str">
        <f t="shared" si="347"/>
        <v/>
      </c>
      <c r="AA412" s="4" t="str">
        <f t="shared" si="348"/>
        <v/>
      </c>
      <c r="AB412" s="4" t="str">
        <f t="shared" si="349"/>
        <v/>
      </c>
      <c r="AC412" s="5" t="str">
        <f t="shared" si="350"/>
        <v/>
      </c>
      <c r="AD412" t="str">
        <f t="shared" si="351"/>
        <v/>
      </c>
      <c r="AE412" t="str">
        <f t="shared" si="352"/>
        <v/>
      </c>
      <c r="AF412" s="2" t="str">
        <f t="shared" si="353"/>
        <v/>
      </c>
      <c r="AG412" t="str">
        <f t="shared" si="354"/>
        <v/>
      </c>
      <c r="AH412" t="str">
        <f t="shared" si="355"/>
        <v/>
      </c>
      <c r="AI412" t="str">
        <f t="shared" si="320"/>
        <v/>
      </c>
      <c r="AJ412" s="28" t="str">
        <f t="shared" si="356"/>
        <v/>
      </c>
      <c r="AK412" t="str">
        <f t="shared" si="357"/>
        <v/>
      </c>
      <c r="AL412" t="str">
        <f t="shared" si="358"/>
        <v/>
      </c>
      <c r="AM412" t="str">
        <f t="shared" si="321"/>
        <v/>
      </c>
      <c r="AN412" t="str">
        <f t="shared" si="322"/>
        <v/>
      </c>
      <c r="AO412" t="str">
        <f t="shared" si="323"/>
        <v/>
      </c>
      <c r="AP412" t="str">
        <f>IF(AN412="","",IF(I412=0,IF(AO412=1,VLOOKUP(F412,Tables!A$1:C$18,2,FALSE),VLOOKUP(F412,Tables!A$1:C$18,3,FALSE)),IF(I412=1, IF(AO412=1,VLOOKUP(F412,Tables!H$1:J$95,2,FALSE),VLOOKUP(F412,Tables!H$1:J$95,3,FALSE)),IF(AO412=1,VLOOKUP(F412,Tables!Q$1:S$137,2,FALSE),VLOOKUP(F412,Tables!Q$1:S$137,3,FALSE)))))</f>
        <v/>
      </c>
      <c r="AQ412" t="str">
        <f t="shared" si="359"/>
        <v/>
      </c>
      <c r="AR412" t="str">
        <f t="shared" si="324"/>
        <v/>
      </c>
      <c r="AS412" t="str">
        <f t="shared" si="325"/>
        <v/>
      </c>
      <c r="AT412" t="str">
        <f t="shared" si="314"/>
        <v/>
      </c>
      <c r="AU412" t="str">
        <f t="shared" si="326"/>
        <v/>
      </c>
      <c r="AV412" t="str">
        <f t="shared" si="327"/>
        <v/>
      </c>
      <c r="AW412" t="str">
        <f t="shared" si="360"/>
        <v/>
      </c>
      <c r="AX412" t="str">
        <f t="shared" si="361"/>
        <v/>
      </c>
      <c r="AY412" t="str">
        <f t="shared" si="362"/>
        <v/>
      </c>
      <c r="BA412" t="str">
        <f t="shared" si="328"/>
        <v/>
      </c>
      <c r="BB412" t="str">
        <f t="shared" si="329"/>
        <v/>
      </c>
      <c r="BC412" t="str">
        <f t="shared" si="330"/>
        <v/>
      </c>
      <c r="BD412" t="str">
        <f t="shared" si="313"/>
        <v/>
      </c>
      <c r="BE412" t="str">
        <f t="shared" si="363"/>
        <v/>
      </c>
      <c r="BF412" t="str">
        <f t="shared" si="364"/>
        <v/>
      </c>
    </row>
    <row r="413" spans="1:58" ht="15.75" x14ac:dyDescent="0.3">
      <c r="A413" t="str">
        <f t="shared" si="331"/>
        <v/>
      </c>
      <c r="B413" t="str">
        <f t="shared" si="332"/>
        <v/>
      </c>
      <c r="C413" t="str">
        <f t="shared" si="333"/>
        <v/>
      </c>
      <c r="D413" t="str">
        <f t="shared" si="334"/>
        <v/>
      </c>
      <c r="E413" t="str">
        <f t="shared" si="335"/>
        <v/>
      </c>
      <c r="F413" t="str">
        <f t="shared" si="336"/>
        <v/>
      </c>
      <c r="G413" t="str">
        <f t="shared" si="337"/>
        <v/>
      </c>
      <c r="H413" t="str">
        <f t="shared" si="316"/>
        <v/>
      </c>
      <c r="I413" t="str">
        <f t="shared" si="317"/>
        <v/>
      </c>
      <c r="J413" t="str">
        <f t="shared" si="318"/>
        <v/>
      </c>
      <c r="K413" t="str">
        <f>IF(A413="","",IF(OR(I413=1,I413="S"),IF(VLOOKUP(J413,Tables!E$1:F$50,2,FALSE)=1,IF(MOD(BE413,2)=1,1,2),IF(MOD(BE413,2)=1,2,1)),IF(MOD(BE413,2)=1,1,2)))</f>
        <v/>
      </c>
      <c r="L413" t="str">
        <f t="shared" si="315"/>
        <v/>
      </c>
      <c r="M413" s="1" t="str">
        <f t="shared" si="319"/>
        <v/>
      </c>
      <c r="N413" s="39"/>
      <c r="O413" s="39"/>
      <c r="P413" s="39"/>
      <c r="Q413" s="4" t="str">
        <f t="shared" si="338"/>
        <v/>
      </c>
      <c r="R413" s="4" t="str">
        <f t="shared" si="339"/>
        <v/>
      </c>
      <c r="S413" s="4" t="str">
        <f t="shared" si="340"/>
        <v/>
      </c>
      <c r="T413" s="4" t="str">
        <f t="shared" si="341"/>
        <v/>
      </c>
      <c r="U413" s="4" t="str">
        <f t="shared" si="342"/>
        <v/>
      </c>
      <c r="V413" s="4" t="str">
        <f t="shared" si="343"/>
        <v/>
      </c>
      <c r="W413" t="str">
        <f t="shared" si="344"/>
        <v/>
      </c>
      <c r="X413" t="str">
        <f t="shared" si="345"/>
        <v/>
      </c>
      <c r="Y413" t="str">
        <f t="shared" si="346"/>
        <v/>
      </c>
      <c r="Z413" t="str">
        <f t="shared" si="347"/>
        <v/>
      </c>
      <c r="AA413" s="4" t="str">
        <f t="shared" si="348"/>
        <v/>
      </c>
      <c r="AB413" s="4" t="str">
        <f t="shared" si="349"/>
        <v/>
      </c>
      <c r="AC413" s="5" t="str">
        <f t="shared" si="350"/>
        <v/>
      </c>
      <c r="AD413" t="str">
        <f t="shared" si="351"/>
        <v/>
      </c>
      <c r="AE413" t="str">
        <f t="shared" si="352"/>
        <v/>
      </c>
      <c r="AF413" s="2" t="str">
        <f t="shared" si="353"/>
        <v/>
      </c>
      <c r="AG413" t="str">
        <f t="shared" si="354"/>
        <v/>
      </c>
      <c r="AH413" t="str">
        <f t="shared" si="355"/>
        <v/>
      </c>
      <c r="AI413" t="str">
        <f t="shared" si="320"/>
        <v/>
      </c>
      <c r="AJ413" s="28" t="str">
        <f t="shared" si="356"/>
        <v/>
      </c>
      <c r="AK413" t="str">
        <f t="shared" si="357"/>
        <v/>
      </c>
      <c r="AL413" t="str">
        <f t="shared" si="358"/>
        <v/>
      </c>
      <c r="AM413" t="str">
        <f t="shared" si="321"/>
        <v/>
      </c>
      <c r="AN413" t="str">
        <f t="shared" si="322"/>
        <v/>
      </c>
      <c r="AO413" t="str">
        <f t="shared" si="323"/>
        <v/>
      </c>
      <c r="AP413" t="str">
        <f>IF(AN413="","",IF(I413=0,IF(AO413=1,VLOOKUP(F413,Tables!A$1:C$18,2,FALSE),VLOOKUP(F413,Tables!A$1:C$18,3,FALSE)),IF(I413=1, IF(AO413=1,VLOOKUP(F413,Tables!H$1:J$95,2,FALSE),VLOOKUP(F413,Tables!H$1:J$95,3,FALSE)),IF(AO413=1,VLOOKUP(F413,Tables!Q$1:S$137,2,FALSE),VLOOKUP(F413,Tables!Q$1:S$137,3,FALSE)))))</f>
        <v/>
      </c>
      <c r="AQ413" t="str">
        <f t="shared" si="359"/>
        <v/>
      </c>
      <c r="AR413" t="str">
        <f t="shared" si="324"/>
        <v/>
      </c>
      <c r="AS413" t="str">
        <f t="shared" si="325"/>
        <v/>
      </c>
      <c r="AT413" t="str">
        <f t="shared" si="314"/>
        <v/>
      </c>
      <c r="AU413" t="str">
        <f t="shared" si="326"/>
        <v/>
      </c>
      <c r="AV413" t="str">
        <f t="shared" si="327"/>
        <v/>
      </c>
      <c r="AW413" t="str">
        <f t="shared" si="360"/>
        <v/>
      </c>
      <c r="AX413" t="str">
        <f t="shared" si="361"/>
        <v/>
      </c>
      <c r="AY413" t="str">
        <f t="shared" si="362"/>
        <v/>
      </c>
      <c r="BA413" t="str">
        <f t="shared" si="328"/>
        <v/>
      </c>
      <c r="BB413" t="str">
        <f t="shared" si="329"/>
        <v/>
      </c>
      <c r="BC413" t="str">
        <f t="shared" si="330"/>
        <v/>
      </c>
      <c r="BD413" t="str">
        <f t="shared" si="313"/>
        <v/>
      </c>
      <c r="BE413" t="str">
        <f t="shared" si="363"/>
        <v/>
      </c>
      <c r="BF413" t="str">
        <f t="shared" si="364"/>
        <v/>
      </c>
    </row>
    <row r="414" spans="1:58" ht="15.75" x14ac:dyDescent="0.3">
      <c r="A414" t="str">
        <f t="shared" si="331"/>
        <v/>
      </c>
      <c r="B414" t="str">
        <f t="shared" si="332"/>
        <v/>
      </c>
      <c r="C414" t="str">
        <f t="shared" si="333"/>
        <v/>
      </c>
      <c r="D414" t="str">
        <f t="shared" si="334"/>
        <v/>
      </c>
      <c r="E414" t="str">
        <f t="shared" si="335"/>
        <v/>
      </c>
      <c r="F414" t="str">
        <f t="shared" si="336"/>
        <v/>
      </c>
      <c r="G414" t="str">
        <f t="shared" si="337"/>
        <v/>
      </c>
      <c r="H414" t="str">
        <f t="shared" si="316"/>
        <v/>
      </c>
      <c r="I414" t="str">
        <f t="shared" si="317"/>
        <v/>
      </c>
      <c r="J414" t="str">
        <f t="shared" si="318"/>
        <v/>
      </c>
      <c r="K414" t="str">
        <f>IF(A414="","",IF(OR(I414=1,I414="S"),IF(VLOOKUP(J414,Tables!E$1:F$50,2,FALSE)=1,IF(MOD(BE414,2)=1,1,2),IF(MOD(BE414,2)=1,2,1)),IF(MOD(BE414,2)=1,1,2)))</f>
        <v/>
      </c>
      <c r="L414" t="str">
        <f t="shared" si="315"/>
        <v/>
      </c>
      <c r="M414" s="1" t="str">
        <f t="shared" si="319"/>
        <v/>
      </c>
      <c r="N414" s="39"/>
      <c r="O414" s="39"/>
      <c r="P414" s="39"/>
      <c r="Q414" s="4" t="str">
        <f t="shared" si="338"/>
        <v/>
      </c>
      <c r="R414" s="4" t="str">
        <f t="shared" si="339"/>
        <v/>
      </c>
      <c r="S414" s="4" t="str">
        <f t="shared" si="340"/>
        <v/>
      </c>
      <c r="T414" s="4" t="str">
        <f t="shared" si="341"/>
        <v/>
      </c>
      <c r="U414" s="4" t="str">
        <f t="shared" si="342"/>
        <v/>
      </c>
      <c r="V414" s="4" t="str">
        <f t="shared" si="343"/>
        <v/>
      </c>
      <c r="W414" t="str">
        <f t="shared" si="344"/>
        <v/>
      </c>
      <c r="X414" t="str">
        <f t="shared" si="345"/>
        <v/>
      </c>
      <c r="Y414" t="str">
        <f t="shared" si="346"/>
        <v/>
      </c>
      <c r="Z414" t="str">
        <f t="shared" si="347"/>
        <v/>
      </c>
      <c r="AA414" s="4" t="str">
        <f t="shared" si="348"/>
        <v/>
      </c>
      <c r="AB414" s="4" t="str">
        <f t="shared" si="349"/>
        <v/>
      </c>
      <c r="AC414" s="5" t="str">
        <f t="shared" si="350"/>
        <v/>
      </c>
      <c r="AD414" t="str">
        <f t="shared" si="351"/>
        <v/>
      </c>
      <c r="AE414" t="str">
        <f t="shared" si="352"/>
        <v/>
      </c>
      <c r="AF414" s="2" t="str">
        <f t="shared" si="353"/>
        <v/>
      </c>
      <c r="AG414" t="str">
        <f t="shared" si="354"/>
        <v/>
      </c>
      <c r="AH414" t="str">
        <f t="shared" si="355"/>
        <v/>
      </c>
      <c r="AI414" t="str">
        <f t="shared" si="320"/>
        <v/>
      </c>
      <c r="AJ414" s="28" t="str">
        <f t="shared" si="356"/>
        <v/>
      </c>
      <c r="AK414" t="str">
        <f t="shared" si="357"/>
        <v/>
      </c>
      <c r="AL414" t="str">
        <f t="shared" si="358"/>
        <v/>
      </c>
      <c r="AM414" t="str">
        <f t="shared" si="321"/>
        <v/>
      </c>
      <c r="AN414" t="str">
        <f t="shared" si="322"/>
        <v/>
      </c>
      <c r="AO414" t="str">
        <f t="shared" si="323"/>
        <v/>
      </c>
      <c r="AP414" t="str">
        <f>IF(AN414="","",IF(I414=0,IF(AO414=1,VLOOKUP(F414,Tables!A$1:C$18,2,FALSE),VLOOKUP(F414,Tables!A$1:C$18,3,FALSE)),IF(I414=1, IF(AO414=1,VLOOKUP(F414,Tables!H$1:J$95,2,FALSE),VLOOKUP(F414,Tables!H$1:J$95,3,FALSE)),IF(AO414=1,VLOOKUP(F414,Tables!Q$1:S$137,2,FALSE),VLOOKUP(F414,Tables!Q$1:S$137,3,FALSE)))))</f>
        <v/>
      </c>
      <c r="AQ414" t="str">
        <f t="shared" si="359"/>
        <v/>
      </c>
      <c r="AR414" t="str">
        <f t="shared" si="324"/>
        <v/>
      </c>
      <c r="AS414" t="str">
        <f t="shared" si="325"/>
        <v/>
      </c>
      <c r="AT414" t="str">
        <f t="shared" si="314"/>
        <v/>
      </c>
      <c r="AU414" t="str">
        <f t="shared" si="326"/>
        <v/>
      </c>
      <c r="AV414" t="str">
        <f t="shared" si="327"/>
        <v/>
      </c>
      <c r="AW414" t="str">
        <f t="shared" si="360"/>
        <v/>
      </c>
      <c r="AX414" t="str">
        <f t="shared" si="361"/>
        <v/>
      </c>
      <c r="AY414" t="str">
        <f t="shared" si="362"/>
        <v/>
      </c>
      <c r="BA414" t="str">
        <f t="shared" si="328"/>
        <v/>
      </c>
      <c r="BB414" t="str">
        <f t="shared" si="329"/>
        <v/>
      </c>
      <c r="BC414" t="str">
        <f t="shared" si="330"/>
        <v/>
      </c>
      <c r="BD414" t="str">
        <f t="shared" si="313"/>
        <v/>
      </c>
      <c r="BE414" t="str">
        <f t="shared" si="363"/>
        <v/>
      </c>
      <c r="BF414" t="str">
        <f t="shared" si="364"/>
        <v/>
      </c>
    </row>
    <row r="415" spans="1:58" ht="15.75" x14ac:dyDescent="0.3">
      <c r="A415" t="str">
        <f t="shared" si="331"/>
        <v/>
      </c>
      <c r="B415" t="str">
        <f t="shared" si="332"/>
        <v/>
      </c>
      <c r="C415" t="str">
        <f t="shared" si="333"/>
        <v/>
      </c>
      <c r="D415" t="str">
        <f t="shared" si="334"/>
        <v/>
      </c>
      <c r="E415" t="str">
        <f t="shared" si="335"/>
        <v/>
      </c>
      <c r="F415" t="str">
        <f t="shared" si="336"/>
        <v/>
      </c>
      <c r="G415" t="str">
        <f t="shared" si="337"/>
        <v/>
      </c>
      <c r="H415" t="str">
        <f t="shared" si="316"/>
        <v/>
      </c>
      <c r="I415" t="str">
        <f t="shared" si="317"/>
        <v/>
      </c>
      <c r="J415" t="str">
        <f t="shared" si="318"/>
        <v/>
      </c>
      <c r="K415" t="str">
        <f>IF(A415="","",IF(OR(I415=1,I415="S"),IF(VLOOKUP(J415,Tables!E$1:F$50,2,FALSE)=1,IF(MOD(BE415,2)=1,1,2),IF(MOD(BE415,2)=1,2,1)),IF(MOD(BE415,2)=1,1,2)))</f>
        <v/>
      </c>
      <c r="L415" t="str">
        <f t="shared" si="315"/>
        <v/>
      </c>
      <c r="M415" s="1" t="str">
        <f t="shared" si="319"/>
        <v/>
      </c>
      <c r="N415" s="39"/>
      <c r="O415" s="39"/>
      <c r="P415" s="39"/>
      <c r="Q415" s="4" t="str">
        <f t="shared" si="338"/>
        <v/>
      </c>
      <c r="R415" s="4" t="str">
        <f t="shared" si="339"/>
        <v/>
      </c>
      <c r="S415" s="4" t="str">
        <f t="shared" si="340"/>
        <v/>
      </c>
      <c r="T415" s="4" t="str">
        <f t="shared" si="341"/>
        <v/>
      </c>
      <c r="U415" s="4" t="str">
        <f t="shared" si="342"/>
        <v/>
      </c>
      <c r="V415" s="4" t="str">
        <f t="shared" si="343"/>
        <v/>
      </c>
      <c r="W415" t="str">
        <f t="shared" si="344"/>
        <v/>
      </c>
      <c r="X415" t="str">
        <f t="shared" si="345"/>
        <v/>
      </c>
      <c r="Y415" t="str">
        <f t="shared" si="346"/>
        <v/>
      </c>
      <c r="Z415" t="str">
        <f t="shared" si="347"/>
        <v/>
      </c>
      <c r="AA415" s="4" t="str">
        <f t="shared" si="348"/>
        <v/>
      </c>
      <c r="AB415" s="4" t="str">
        <f t="shared" si="349"/>
        <v/>
      </c>
      <c r="AC415" s="5" t="str">
        <f t="shared" si="350"/>
        <v/>
      </c>
      <c r="AD415" t="str">
        <f t="shared" si="351"/>
        <v/>
      </c>
      <c r="AE415" t="str">
        <f t="shared" si="352"/>
        <v/>
      </c>
      <c r="AF415" s="2" t="str">
        <f t="shared" si="353"/>
        <v/>
      </c>
      <c r="AG415" t="str">
        <f t="shared" si="354"/>
        <v/>
      </c>
      <c r="AH415" t="str">
        <f t="shared" si="355"/>
        <v/>
      </c>
      <c r="AI415" t="str">
        <f t="shared" si="320"/>
        <v/>
      </c>
      <c r="AJ415" s="28" t="str">
        <f t="shared" si="356"/>
        <v/>
      </c>
      <c r="AK415" t="str">
        <f t="shared" si="357"/>
        <v/>
      </c>
      <c r="AL415" t="str">
        <f t="shared" si="358"/>
        <v/>
      </c>
      <c r="AM415" t="str">
        <f t="shared" si="321"/>
        <v/>
      </c>
      <c r="AN415" t="str">
        <f t="shared" si="322"/>
        <v/>
      </c>
      <c r="AO415" t="str">
        <f t="shared" si="323"/>
        <v/>
      </c>
      <c r="AP415" t="str">
        <f>IF(AN415="","",IF(I415=0,IF(AO415=1,VLOOKUP(F415,Tables!A$1:C$18,2,FALSE),VLOOKUP(F415,Tables!A$1:C$18,3,FALSE)),IF(I415=1, IF(AO415=1,VLOOKUP(F415,Tables!H$1:J$95,2,FALSE),VLOOKUP(F415,Tables!H$1:J$95,3,FALSE)),IF(AO415=1,VLOOKUP(F415,Tables!Q$1:S$137,2,FALSE),VLOOKUP(F415,Tables!Q$1:S$137,3,FALSE)))))</f>
        <v/>
      </c>
      <c r="AQ415" t="str">
        <f t="shared" si="359"/>
        <v/>
      </c>
      <c r="AR415" t="str">
        <f t="shared" si="324"/>
        <v/>
      </c>
      <c r="AS415" t="str">
        <f t="shared" si="325"/>
        <v/>
      </c>
      <c r="AT415" t="str">
        <f t="shared" si="314"/>
        <v/>
      </c>
      <c r="AU415" t="str">
        <f t="shared" si="326"/>
        <v/>
      </c>
      <c r="AV415" t="str">
        <f t="shared" si="327"/>
        <v/>
      </c>
      <c r="AW415" t="str">
        <f t="shared" si="360"/>
        <v/>
      </c>
      <c r="AX415" t="str">
        <f t="shared" si="361"/>
        <v/>
      </c>
      <c r="AY415" t="str">
        <f t="shared" si="362"/>
        <v/>
      </c>
      <c r="BA415" t="str">
        <f t="shared" si="328"/>
        <v/>
      </c>
      <c r="BB415" t="str">
        <f t="shared" si="329"/>
        <v/>
      </c>
      <c r="BC415" t="str">
        <f t="shared" si="330"/>
        <v/>
      </c>
      <c r="BD415" t="str">
        <f t="shared" si="313"/>
        <v/>
      </c>
      <c r="BE415" t="str">
        <f t="shared" si="363"/>
        <v/>
      </c>
      <c r="BF415" t="str">
        <f t="shared" si="364"/>
        <v/>
      </c>
    </row>
    <row r="416" spans="1:58" ht="15.75" x14ac:dyDescent="0.3">
      <c r="A416" t="str">
        <f t="shared" si="331"/>
        <v/>
      </c>
      <c r="B416" t="str">
        <f t="shared" si="332"/>
        <v/>
      </c>
      <c r="C416" t="str">
        <f t="shared" si="333"/>
        <v/>
      </c>
      <c r="D416" t="str">
        <f t="shared" si="334"/>
        <v/>
      </c>
      <c r="E416" t="str">
        <f t="shared" si="335"/>
        <v/>
      </c>
      <c r="F416" t="str">
        <f t="shared" si="336"/>
        <v/>
      </c>
      <c r="G416" t="str">
        <f t="shared" si="337"/>
        <v/>
      </c>
      <c r="H416" t="str">
        <f t="shared" si="316"/>
        <v/>
      </c>
      <c r="I416" t="str">
        <f t="shared" si="317"/>
        <v/>
      </c>
      <c r="J416" t="str">
        <f t="shared" si="318"/>
        <v/>
      </c>
      <c r="K416" t="str">
        <f>IF(A416="","",IF(OR(I416=1,I416="S"),IF(VLOOKUP(J416,Tables!E$1:F$50,2,FALSE)=1,IF(MOD(BE416,2)=1,1,2),IF(MOD(BE416,2)=1,2,1)),IF(MOD(BE416,2)=1,1,2)))</f>
        <v/>
      </c>
      <c r="L416" t="str">
        <f t="shared" si="315"/>
        <v/>
      </c>
      <c r="M416" s="1" t="str">
        <f t="shared" si="319"/>
        <v/>
      </c>
      <c r="N416" s="39"/>
      <c r="O416" s="39"/>
      <c r="P416" s="39"/>
      <c r="Q416" s="4" t="str">
        <f t="shared" si="338"/>
        <v/>
      </c>
      <c r="R416" s="4" t="str">
        <f t="shared" si="339"/>
        <v/>
      </c>
      <c r="S416" s="4" t="str">
        <f t="shared" si="340"/>
        <v/>
      </c>
      <c r="T416" s="4" t="str">
        <f t="shared" si="341"/>
        <v/>
      </c>
      <c r="U416" s="4" t="str">
        <f t="shared" si="342"/>
        <v/>
      </c>
      <c r="V416" s="4" t="str">
        <f t="shared" si="343"/>
        <v/>
      </c>
      <c r="W416" t="str">
        <f t="shared" si="344"/>
        <v/>
      </c>
      <c r="X416" t="str">
        <f t="shared" si="345"/>
        <v/>
      </c>
      <c r="Y416" t="str">
        <f t="shared" si="346"/>
        <v/>
      </c>
      <c r="Z416" t="str">
        <f t="shared" si="347"/>
        <v/>
      </c>
      <c r="AA416" s="4" t="str">
        <f t="shared" si="348"/>
        <v/>
      </c>
      <c r="AB416" s="4" t="str">
        <f t="shared" si="349"/>
        <v/>
      </c>
      <c r="AC416" s="5" t="str">
        <f t="shared" si="350"/>
        <v/>
      </c>
      <c r="AD416" t="str">
        <f t="shared" si="351"/>
        <v/>
      </c>
      <c r="AE416" t="str">
        <f t="shared" si="352"/>
        <v/>
      </c>
      <c r="AF416" s="2" t="str">
        <f t="shared" si="353"/>
        <v/>
      </c>
      <c r="AG416" t="str">
        <f t="shared" si="354"/>
        <v/>
      </c>
      <c r="AH416" t="str">
        <f t="shared" si="355"/>
        <v/>
      </c>
      <c r="AI416" t="str">
        <f t="shared" si="320"/>
        <v/>
      </c>
      <c r="AJ416" s="28" t="str">
        <f t="shared" si="356"/>
        <v/>
      </c>
      <c r="AK416" t="str">
        <f t="shared" si="357"/>
        <v/>
      </c>
      <c r="AL416" t="str">
        <f t="shared" si="358"/>
        <v/>
      </c>
      <c r="AM416" t="str">
        <f t="shared" si="321"/>
        <v/>
      </c>
      <c r="AN416" t="str">
        <f t="shared" si="322"/>
        <v/>
      </c>
      <c r="AO416" t="str">
        <f t="shared" si="323"/>
        <v/>
      </c>
      <c r="AP416" t="str">
        <f>IF(AN416="","",IF(I416=0,IF(AO416=1,VLOOKUP(F416,Tables!A$1:C$18,2,FALSE),VLOOKUP(F416,Tables!A$1:C$18,3,FALSE)),IF(I416=1, IF(AO416=1,VLOOKUP(F416,Tables!H$1:J$95,2,FALSE),VLOOKUP(F416,Tables!H$1:J$95,3,FALSE)),IF(AO416=1,VLOOKUP(F416,Tables!Q$1:S$137,2,FALSE),VLOOKUP(F416,Tables!Q$1:S$137,3,FALSE)))))</f>
        <v/>
      </c>
      <c r="AQ416" t="str">
        <f t="shared" si="359"/>
        <v/>
      </c>
      <c r="AR416" t="str">
        <f t="shared" si="324"/>
        <v/>
      </c>
      <c r="AS416" t="str">
        <f t="shared" si="325"/>
        <v/>
      </c>
      <c r="AT416" t="str">
        <f t="shared" si="314"/>
        <v/>
      </c>
      <c r="AU416" t="str">
        <f t="shared" si="326"/>
        <v/>
      </c>
      <c r="AV416" t="str">
        <f t="shared" si="327"/>
        <v/>
      </c>
      <c r="AW416" t="str">
        <f t="shared" si="360"/>
        <v/>
      </c>
      <c r="AX416" t="str">
        <f t="shared" si="361"/>
        <v/>
      </c>
      <c r="AY416" t="str">
        <f t="shared" si="362"/>
        <v/>
      </c>
      <c r="BA416" t="str">
        <f t="shared" si="328"/>
        <v/>
      </c>
      <c r="BB416" t="str">
        <f t="shared" si="329"/>
        <v/>
      </c>
      <c r="BC416" t="str">
        <f t="shared" si="330"/>
        <v/>
      </c>
      <c r="BD416" t="str">
        <f t="shared" si="313"/>
        <v/>
      </c>
      <c r="BE416" t="str">
        <f t="shared" si="363"/>
        <v/>
      </c>
      <c r="BF416" t="str">
        <f t="shared" si="364"/>
        <v/>
      </c>
    </row>
    <row r="417" spans="1:58" ht="15.75" x14ac:dyDescent="0.3">
      <c r="A417" t="str">
        <f t="shared" si="331"/>
        <v/>
      </c>
      <c r="B417" t="str">
        <f t="shared" si="332"/>
        <v/>
      </c>
      <c r="C417" t="str">
        <f t="shared" si="333"/>
        <v/>
      </c>
      <c r="D417" t="str">
        <f t="shared" si="334"/>
        <v/>
      </c>
      <c r="E417" t="str">
        <f t="shared" si="335"/>
        <v/>
      </c>
      <c r="F417" t="str">
        <f t="shared" si="336"/>
        <v/>
      </c>
      <c r="G417" t="str">
        <f t="shared" si="337"/>
        <v/>
      </c>
      <c r="H417" t="str">
        <f t="shared" si="316"/>
        <v/>
      </c>
      <c r="I417" t="str">
        <f t="shared" si="317"/>
        <v/>
      </c>
      <c r="J417" t="str">
        <f t="shared" si="318"/>
        <v/>
      </c>
      <c r="K417" t="str">
        <f>IF(A417="","",IF(OR(I417=1,I417="S"),IF(VLOOKUP(J417,Tables!E$1:F$50,2,FALSE)=1,IF(MOD(BE417,2)=1,1,2),IF(MOD(BE417,2)=1,2,1)),IF(MOD(BE417,2)=1,1,2)))</f>
        <v/>
      </c>
      <c r="L417" t="str">
        <f t="shared" si="315"/>
        <v/>
      </c>
      <c r="M417" s="1" t="str">
        <f t="shared" si="319"/>
        <v/>
      </c>
      <c r="N417" s="39"/>
      <c r="O417" s="39"/>
      <c r="P417" s="39"/>
      <c r="Q417" s="4" t="str">
        <f t="shared" si="338"/>
        <v/>
      </c>
      <c r="R417" s="4" t="str">
        <f t="shared" si="339"/>
        <v/>
      </c>
      <c r="S417" s="4" t="str">
        <f t="shared" si="340"/>
        <v/>
      </c>
      <c r="T417" s="4" t="str">
        <f t="shared" si="341"/>
        <v/>
      </c>
      <c r="U417" s="4" t="str">
        <f t="shared" si="342"/>
        <v/>
      </c>
      <c r="V417" s="4" t="str">
        <f t="shared" si="343"/>
        <v/>
      </c>
      <c r="W417" t="str">
        <f t="shared" si="344"/>
        <v/>
      </c>
      <c r="X417" t="str">
        <f t="shared" si="345"/>
        <v/>
      </c>
      <c r="Y417" t="str">
        <f t="shared" si="346"/>
        <v/>
      </c>
      <c r="Z417" t="str">
        <f t="shared" si="347"/>
        <v/>
      </c>
      <c r="AA417" s="4" t="str">
        <f t="shared" si="348"/>
        <v/>
      </c>
      <c r="AB417" s="4" t="str">
        <f t="shared" si="349"/>
        <v/>
      </c>
      <c r="AC417" s="5" t="str">
        <f t="shared" si="350"/>
        <v/>
      </c>
      <c r="AD417" t="str">
        <f t="shared" si="351"/>
        <v/>
      </c>
      <c r="AE417" t="str">
        <f t="shared" si="352"/>
        <v/>
      </c>
      <c r="AF417" s="2" t="str">
        <f t="shared" si="353"/>
        <v/>
      </c>
      <c r="AG417" t="str">
        <f t="shared" si="354"/>
        <v/>
      </c>
      <c r="AH417" t="str">
        <f t="shared" si="355"/>
        <v/>
      </c>
      <c r="AI417" t="str">
        <f t="shared" si="320"/>
        <v/>
      </c>
      <c r="AJ417" s="28" t="str">
        <f t="shared" si="356"/>
        <v/>
      </c>
      <c r="AK417" t="str">
        <f t="shared" si="357"/>
        <v/>
      </c>
      <c r="AL417" t="str">
        <f t="shared" si="358"/>
        <v/>
      </c>
      <c r="AM417" t="str">
        <f t="shared" si="321"/>
        <v/>
      </c>
      <c r="AN417" t="str">
        <f t="shared" si="322"/>
        <v/>
      </c>
      <c r="AO417" t="str">
        <f t="shared" si="323"/>
        <v/>
      </c>
      <c r="AP417" t="str">
        <f>IF(AN417="","",IF(I417=0,IF(AO417=1,VLOOKUP(F417,Tables!A$1:C$18,2,FALSE),VLOOKUP(F417,Tables!A$1:C$18,3,FALSE)),IF(I417=1, IF(AO417=1,VLOOKUP(F417,Tables!H$1:J$95,2,FALSE),VLOOKUP(F417,Tables!H$1:J$95,3,FALSE)),IF(AO417=1,VLOOKUP(F417,Tables!Q$1:S$137,2,FALSE),VLOOKUP(F417,Tables!Q$1:S$137,3,FALSE)))))</f>
        <v/>
      </c>
      <c r="AQ417" t="str">
        <f t="shared" si="359"/>
        <v/>
      </c>
      <c r="AR417" t="str">
        <f t="shared" si="324"/>
        <v/>
      </c>
      <c r="AS417" t="str">
        <f t="shared" si="325"/>
        <v/>
      </c>
      <c r="AT417" t="str">
        <f t="shared" si="314"/>
        <v/>
      </c>
      <c r="AU417" t="str">
        <f t="shared" si="326"/>
        <v/>
      </c>
      <c r="AV417" t="str">
        <f t="shared" si="327"/>
        <v/>
      </c>
      <c r="AW417" t="str">
        <f t="shared" si="360"/>
        <v/>
      </c>
      <c r="AX417" t="str">
        <f t="shared" si="361"/>
        <v/>
      </c>
      <c r="AY417" t="str">
        <f t="shared" si="362"/>
        <v/>
      </c>
      <c r="BA417" t="str">
        <f t="shared" si="328"/>
        <v/>
      </c>
      <c r="BB417" t="str">
        <f t="shared" si="329"/>
        <v/>
      </c>
      <c r="BC417" t="str">
        <f t="shared" si="330"/>
        <v/>
      </c>
      <c r="BD417" t="str">
        <f t="shared" si="313"/>
        <v/>
      </c>
      <c r="BE417" t="str">
        <f t="shared" si="363"/>
        <v/>
      </c>
      <c r="BF417" t="str">
        <f t="shared" si="364"/>
        <v/>
      </c>
    </row>
    <row r="418" spans="1:58" ht="15.75" x14ac:dyDescent="0.3">
      <c r="A418" t="str">
        <f t="shared" si="331"/>
        <v/>
      </c>
      <c r="B418" t="str">
        <f t="shared" si="332"/>
        <v/>
      </c>
      <c r="C418" t="str">
        <f t="shared" si="333"/>
        <v/>
      </c>
      <c r="D418" t="str">
        <f t="shared" si="334"/>
        <v/>
      </c>
      <c r="E418" t="str">
        <f t="shared" si="335"/>
        <v/>
      </c>
      <c r="F418" t="str">
        <f t="shared" si="336"/>
        <v/>
      </c>
      <c r="G418" t="str">
        <f t="shared" si="337"/>
        <v/>
      </c>
      <c r="H418" t="str">
        <f t="shared" si="316"/>
        <v/>
      </c>
      <c r="I418" t="str">
        <f t="shared" si="317"/>
        <v/>
      </c>
      <c r="J418" t="str">
        <f t="shared" si="318"/>
        <v/>
      </c>
      <c r="K418" t="str">
        <f>IF(A418="","",IF(OR(I418=1,I418="S"),IF(VLOOKUP(J418,Tables!E$1:F$50,2,FALSE)=1,IF(MOD(BE418,2)=1,1,2),IF(MOD(BE418,2)=1,2,1)),IF(MOD(BE418,2)=1,1,2)))</f>
        <v/>
      </c>
      <c r="L418" t="str">
        <f t="shared" si="315"/>
        <v/>
      </c>
      <c r="M418" s="1" t="str">
        <f t="shared" si="319"/>
        <v/>
      </c>
      <c r="N418" s="39"/>
      <c r="O418" s="39"/>
      <c r="P418" s="39"/>
      <c r="Q418" s="4" t="str">
        <f t="shared" si="338"/>
        <v/>
      </c>
      <c r="R418" s="4" t="str">
        <f t="shared" si="339"/>
        <v/>
      </c>
      <c r="S418" s="4" t="str">
        <f t="shared" si="340"/>
        <v/>
      </c>
      <c r="T418" s="4" t="str">
        <f t="shared" si="341"/>
        <v/>
      </c>
      <c r="U418" s="4" t="str">
        <f t="shared" si="342"/>
        <v/>
      </c>
      <c r="V418" s="4" t="str">
        <f t="shared" si="343"/>
        <v/>
      </c>
      <c r="W418" t="str">
        <f t="shared" si="344"/>
        <v/>
      </c>
      <c r="X418" t="str">
        <f t="shared" si="345"/>
        <v/>
      </c>
      <c r="Y418" t="str">
        <f t="shared" si="346"/>
        <v/>
      </c>
      <c r="Z418" t="str">
        <f t="shared" si="347"/>
        <v/>
      </c>
      <c r="AA418" s="4" t="str">
        <f t="shared" si="348"/>
        <v/>
      </c>
      <c r="AB418" s="4" t="str">
        <f t="shared" si="349"/>
        <v/>
      </c>
      <c r="AC418" s="5" t="str">
        <f t="shared" si="350"/>
        <v/>
      </c>
      <c r="AD418" t="str">
        <f t="shared" si="351"/>
        <v/>
      </c>
      <c r="AE418" t="str">
        <f t="shared" si="352"/>
        <v/>
      </c>
      <c r="AF418" s="2" t="str">
        <f t="shared" si="353"/>
        <v/>
      </c>
      <c r="AG418" t="str">
        <f t="shared" si="354"/>
        <v/>
      </c>
      <c r="AH418" t="str">
        <f t="shared" si="355"/>
        <v/>
      </c>
      <c r="AI418" t="str">
        <f t="shared" si="320"/>
        <v/>
      </c>
      <c r="AJ418" s="28" t="str">
        <f t="shared" si="356"/>
        <v/>
      </c>
      <c r="AK418" t="str">
        <f t="shared" si="357"/>
        <v/>
      </c>
      <c r="AL418" t="str">
        <f t="shared" si="358"/>
        <v/>
      </c>
      <c r="AM418" t="str">
        <f t="shared" si="321"/>
        <v/>
      </c>
      <c r="AN418" t="str">
        <f t="shared" si="322"/>
        <v/>
      </c>
      <c r="AO418" t="str">
        <f t="shared" si="323"/>
        <v/>
      </c>
      <c r="AP418" t="str">
        <f>IF(AN418="","",IF(I418=0,IF(AO418=1,VLOOKUP(F418,Tables!A$1:C$18,2,FALSE),VLOOKUP(F418,Tables!A$1:C$18,3,FALSE)),IF(I418=1, IF(AO418=1,VLOOKUP(F418,Tables!H$1:J$95,2,FALSE),VLOOKUP(F418,Tables!H$1:J$95,3,FALSE)),IF(AO418=1,VLOOKUP(F418,Tables!Q$1:S$137,2,FALSE),VLOOKUP(F418,Tables!Q$1:S$137,3,FALSE)))))</f>
        <v/>
      </c>
      <c r="AQ418" t="str">
        <f t="shared" si="359"/>
        <v/>
      </c>
      <c r="AR418" t="str">
        <f t="shared" si="324"/>
        <v/>
      </c>
      <c r="AS418" t="str">
        <f t="shared" si="325"/>
        <v/>
      </c>
      <c r="AT418" t="str">
        <f t="shared" si="314"/>
        <v/>
      </c>
      <c r="AU418" t="str">
        <f t="shared" si="326"/>
        <v/>
      </c>
      <c r="AV418" t="str">
        <f t="shared" si="327"/>
        <v/>
      </c>
      <c r="AW418" t="str">
        <f t="shared" si="360"/>
        <v/>
      </c>
      <c r="AX418" t="str">
        <f t="shared" si="361"/>
        <v/>
      </c>
      <c r="AY418" t="str">
        <f t="shared" si="362"/>
        <v/>
      </c>
      <c r="BA418" t="str">
        <f t="shared" si="328"/>
        <v/>
      </c>
      <c r="BB418" t="str">
        <f t="shared" si="329"/>
        <v/>
      </c>
      <c r="BC418" t="str">
        <f t="shared" si="330"/>
        <v/>
      </c>
      <c r="BD418" t="str">
        <f t="shared" si="313"/>
        <v/>
      </c>
      <c r="BE418" t="str">
        <f t="shared" si="363"/>
        <v/>
      </c>
      <c r="BF418" t="str">
        <f t="shared" si="364"/>
        <v/>
      </c>
    </row>
    <row r="419" spans="1:58" ht="15.75" x14ac:dyDescent="0.3">
      <c r="A419" t="str">
        <f t="shared" si="331"/>
        <v/>
      </c>
      <c r="B419" t="str">
        <f t="shared" si="332"/>
        <v/>
      </c>
      <c r="C419" t="str">
        <f t="shared" si="333"/>
        <v/>
      </c>
      <c r="D419" t="str">
        <f t="shared" si="334"/>
        <v/>
      </c>
      <c r="E419" t="str">
        <f t="shared" si="335"/>
        <v/>
      </c>
      <c r="F419" t="str">
        <f t="shared" si="336"/>
        <v/>
      </c>
      <c r="G419" t="str">
        <f t="shared" si="337"/>
        <v/>
      </c>
      <c r="H419" t="str">
        <f t="shared" si="316"/>
        <v/>
      </c>
      <c r="I419" t="str">
        <f t="shared" si="317"/>
        <v/>
      </c>
      <c r="J419" t="str">
        <f t="shared" si="318"/>
        <v/>
      </c>
      <c r="K419" t="str">
        <f>IF(A419="","",IF(OR(I419=1,I419="S"),IF(VLOOKUP(J419,Tables!E$1:F$50,2,FALSE)=1,IF(MOD(BE419,2)=1,1,2),IF(MOD(BE419,2)=1,2,1)),IF(MOD(BE419,2)=1,1,2)))</f>
        <v/>
      </c>
      <c r="L419" t="str">
        <f t="shared" si="315"/>
        <v/>
      </c>
      <c r="M419" s="1" t="str">
        <f t="shared" si="319"/>
        <v/>
      </c>
      <c r="N419" s="39"/>
      <c r="O419" s="39"/>
      <c r="P419" s="39"/>
      <c r="Q419" s="4" t="str">
        <f t="shared" si="338"/>
        <v/>
      </c>
      <c r="R419" s="4" t="str">
        <f t="shared" si="339"/>
        <v/>
      </c>
      <c r="S419" s="4" t="str">
        <f t="shared" si="340"/>
        <v/>
      </c>
      <c r="T419" s="4" t="str">
        <f t="shared" si="341"/>
        <v/>
      </c>
      <c r="U419" s="4" t="str">
        <f t="shared" si="342"/>
        <v/>
      </c>
      <c r="V419" s="4" t="str">
        <f t="shared" si="343"/>
        <v/>
      </c>
      <c r="W419" t="str">
        <f t="shared" si="344"/>
        <v/>
      </c>
      <c r="X419" t="str">
        <f t="shared" si="345"/>
        <v/>
      </c>
      <c r="Y419" t="str">
        <f t="shared" si="346"/>
        <v/>
      </c>
      <c r="Z419" t="str">
        <f t="shared" si="347"/>
        <v/>
      </c>
      <c r="AA419" s="4" t="str">
        <f t="shared" si="348"/>
        <v/>
      </c>
      <c r="AB419" s="4" t="str">
        <f t="shared" si="349"/>
        <v/>
      </c>
      <c r="AC419" s="5" t="str">
        <f t="shared" si="350"/>
        <v/>
      </c>
      <c r="AD419" t="str">
        <f t="shared" si="351"/>
        <v/>
      </c>
      <c r="AE419" t="str">
        <f t="shared" si="352"/>
        <v/>
      </c>
      <c r="AF419" s="2" t="str">
        <f t="shared" si="353"/>
        <v/>
      </c>
      <c r="AG419" t="str">
        <f t="shared" si="354"/>
        <v/>
      </c>
      <c r="AH419" t="str">
        <f t="shared" si="355"/>
        <v/>
      </c>
      <c r="AI419" t="str">
        <f t="shared" si="320"/>
        <v/>
      </c>
      <c r="AJ419" s="28" t="str">
        <f t="shared" si="356"/>
        <v/>
      </c>
      <c r="AK419" t="str">
        <f t="shared" si="357"/>
        <v/>
      </c>
      <c r="AL419" t="str">
        <f t="shared" si="358"/>
        <v/>
      </c>
      <c r="AM419" t="str">
        <f t="shared" si="321"/>
        <v/>
      </c>
      <c r="AN419" t="str">
        <f t="shared" si="322"/>
        <v/>
      </c>
      <c r="AO419" t="str">
        <f t="shared" si="323"/>
        <v/>
      </c>
      <c r="AP419" t="str">
        <f>IF(AN419="","",IF(I419=0,IF(AO419=1,VLOOKUP(F419,Tables!A$1:C$18,2,FALSE),VLOOKUP(F419,Tables!A$1:C$18,3,FALSE)),IF(I419=1, IF(AO419=1,VLOOKUP(F419,Tables!H$1:J$95,2,FALSE),VLOOKUP(F419,Tables!H$1:J$95,3,FALSE)),IF(AO419=1,VLOOKUP(F419,Tables!Q$1:S$137,2,FALSE),VLOOKUP(F419,Tables!Q$1:S$137,3,FALSE)))))</f>
        <v/>
      </c>
      <c r="AQ419" t="str">
        <f t="shared" si="359"/>
        <v/>
      </c>
      <c r="AR419" t="str">
        <f t="shared" si="324"/>
        <v/>
      </c>
      <c r="AS419" t="str">
        <f t="shared" si="325"/>
        <v/>
      </c>
      <c r="AT419" t="str">
        <f t="shared" si="314"/>
        <v/>
      </c>
      <c r="AU419" t="str">
        <f t="shared" si="326"/>
        <v/>
      </c>
      <c r="AV419" t="str">
        <f t="shared" si="327"/>
        <v/>
      </c>
      <c r="AW419" t="str">
        <f t="shared" si="360"/>
        <v/>
      </c>
      <c r="AX419" t="str">
        <f t="shared" si="361"/>
        <v/>
      </c>
      <c r="AY419" t="str">
        <f t="shared" si="362"/>
        <v/>
      </c>
      <c r="BA419" t="str">
        <f t="shared" si="328"/>
        <v/>
      </c>
      <c r="BB419" t="str">
        <f t="shared" si="329"/>
        <v/>
      </c>
      <c r="BC419" t="str">
        <f t="shared" si="330"/>
        <v/>
      </c>
      <c r="BD419" t="str">
        <f t="shared" si="313"/>
        <v/>
      </c>
      <c r="BE419" t="str">
        <f t="shared" si="363"/>
        <v/>
      </c>
      <c r="BF419" t="str">
        <f t="shared" si="364"/>
        <v/>
      </c>
    </row>
    <row r="420" spans="1:58" ht="15.75" x14ac:dyDescent="0.3">
      <c r="A420" t="str">
        <f t="shared" si="331"/>
        <v/>
      </c>
      <c r="B420" t="str">
        <f t="shared" si="332"/>
        <v/>
      </c>
      <c r="C420" t="str">
        <f t="shared" si="333"/>
        <v/>
      </c>
      <c r="D420" t="str">
        <f t="shared" si="334"/>
        <v/>
      </c>
      <c r="E420" t="str">
        <f t="shared" si="335"/>
        <v/>
      </c>
      <c r="F420" t="str">
        <f t="shared" si="336"/>
        <v/>
      </c>
      <c r="G420" t="str">
        <f t="shared" si="337"/>
        <v/>
      </c>
      <c r="H420" t="str">
        <f t="shared" si="316"/>
        <v/>
      </c>
      <c r="I420" t="str">
        <f t="shared" si="317"/>
        <v/>
      </c>
      <c r="J420" t="str">
        <f t="shared" si="318"/>
        <v/>
      </c>
      <c r="K420" t="str">
        <f>IF(A420="","",IF(OR(I420=1,I420="S"),IF(VLOOKUP(J420,Tables!E$1:F$50,2,FALSE)=1,IF(MOD(BE420,2)=1,1,2),IF(MOD(BE420,2)=1,2,1)),IF(MOD(BE420,2)=1,1,2)))</f>
        <v/>
      </c>
      <c r="L420" t="str">
        <f t="shared" si="315"/>
        <v/>
      </c>
      <c r="M420" s="1" t="str">
        <f t="shared" si="319"/>
        <v/>
      </c>
      <c r="N420" s="39"/>
      <c r="O420" s="39"/>
      <c r="P420" s="39"/>
      <c r="Q420" s="4" t="str">
        <f t="shared" si="338"/>
        <v/>
      </c>
      <c r="R420" s="4" t="str">
        <f t="shared" si="339"/>
        <v/>
      </c>
      <c r="S420" s="4" t="str">
        <f t="shared" si="340"/>
        <v/>
      </c>
      <c r="T420" s="4" t="str">
        <f t="shared" si="341"/>
        <v/>
      </c>
      <c r="U420" s="4" t="str">
        <f t="shared" si="342"/>
        <v/>
      </c>
      <c r="V420" s="4" t="str">
        <f t="shared" si="343"/>
        <v/>
      </c>
      <c r="W420" t="str">
        <f t="shared" si="344"/>
        <v/>
      </c>
      <c r="X420" t="str">
        <f t="shared" si="345"/>
        <v/>
      </c>
      <c r="Y420" t="str">
        <f t="shared" si="346"/>
        <v/>
      </c>
      <c r="Z420" t="str">
        <f t="shared" si="347"/>
        <v/>
      </c>
      <c r="AA420" s="4" t="str">
        <f t="shared" si="348"/>
        <v/>
      </c>
      <c r="AB420" s="4" t="str">
        <f t="shared" si="349"/>
        <v/>
      </c>
      <c r="AC420" s="5" t="str">
        <f t="shared" si="350"/>
        <v/>
      </c>
      <c r="AD420" t="str">
        <f t="shared" si="351"/>
        <v/>
      </c>
      <c r="AE420" t="str">
        <f t="shared" si="352"/>
        <v/>
      </c>
      <c r="AF420" s="2" t="str">
        <f t="shared" si="353"/>
        <v/>
      </c>
      <c r="AG420" t="str">
        <f t="shared" si="354"/>
        <v/>
      </c>
      <c r="AH420" t="str">
        <f t="shared" si="355"/>
        <v/>
      </c>
      <c r="AI420" t="str">
        <f t="shared" si="320"/>
        <v/>
      </c>
      <c r="AJ420" s="28" t="str">
        <f t="shared" si="356"/>
        <v/>
      </c>
      <c r="AK420" t="str">
        <f t="shared" si="357"/>
        <v/>
      </c>
      <c r="AL420" t="str">
        <f t="shared" si="358"/>
        <v/>
      </c>
      <c r="AM420" t="str">
        <f t="shared" si="321"/>
        <v/>
      </c>
      <c r="AN420" t="str">
        <f t="shared" si="322"/>
        <v/>
      </c>
      <c r="AO420" t="str">
        <f t="shared" si="323"/>
        <v/>
      </c>
      <c r="AP420" t="str">
        <f>IF(AN420="","",IF(I420=0,IF(AO420=1,VLOOKUP(F420,Tables!A$1:C$18,2,FALSE),VLOOKUP(F420,Tables!A$1:C$18,3,FALSE)),IF(I420=1, IF(AO420=1,VLOOKUP(F420,Tables!H$1:J$95,2,FALSE),VLOOKUP(F420,Tables!H$1:J$95,3,FALSE)),IF(AO420=1,VLOOKUP(F420,Tables!Q$1:S$137,2,FALSE),VLOOKUP(F420,Tables!Q$1:S$137,3,FALSE)))))</f>
        <v/>
      </c>
      <c r="AQ420" t="str">
        <f t="shared" si="359"/>
        <v/>
      </c>
      <c r="AR420" t="str">
        <f t="shared" si="324"/>
        <v/>
      </c>
      <c r="AS420" t="str">
        <f t="shared" si="325"/>
        <v/>
      </c>
      <c r="AT420" t="str">
        <f t="shared" si="314"/>
        <v/>
      </c>
      <c r="AU420" t="str">
        <f t="shared" si="326"/>
        <v/>
      </c>
      <c r="AV420" t="str">
        <f t="shared" si="327"/>
        <v/>
      </c>
      <c r="AW420" t="str">
        <f t="shared" si="360"/>
        <v/>
      </c>
      <c r="AX420" t="str">
        <f t="shared" si="361"/>
        <v/>
      </c>
      <c r="AY420" t="str">
        <f t="shared" si="362"/>
        <v/>
      </c>
      <c r="BA420" t="str">
        <f t="shared" si="328"/>
        <v/>
      </c>
      <c r="BB420" t="str">
        <f t="shared" si="329"/>
        <v/>
      </c>
      <c r="BC420" t="str">
        <f t="shared" si="330"/>
        <v/>
      </c>
      <c r="BD420" t="str">
        <f t="shared" si="313"/>
        <v/>
      </c>
      <c r="BE420" t="str">
        <f t="shared" si="363"/>
        <v/>
      </c>
      <c r="BF420" t="str">
        <f t="shared" si="364"/>
        <v/>
      </c>
    </row>
    <row r="421" spans="1:58" ht="15.75" x14ac:dyDescent="0.3">
      <c r="A421" t="str">
        <f t="shared" si="331"/>
        <v/>
      </c>
      <c r="B421" t="str">
        <f t="shared" si="332"/>
        <v/>
      </c>
      <c r="C421" t="str">
        <f t="shared" si="333"/>
        <v/>
      </c>
      <c r="D421" t="str">
        <f t="shared" si="334"/>
        <v/>
      </c>
      <c r="E421" t="str">
        <f t="shared" si="335"/>
        <v/>
      </c>
      <c r="F421" t="str">
        <f t="shared" si="336"/>
        <v/>
      </c>
      <c r="G421" t="str">
        <f t="shared" si="337"/>
        <v/>
      </c>
      <c r="H421" t="str">
        <f t="shared" si="316"/>
        <v/>
      </c>
      <c r="I421" t="str">
        <f t="shared" si="317"/>
        <v/>
      </c>
      <c r="J421" t="str">
        <f t="shared" si="318"/>
        <v/>
      </c>
      <c r="K421" t="str">
        <f>IF(A421="","",IF(OR(I421=1,I421="S"),IF(VLOOKUP(J421,Tables!E$1:F$50,2,FALSE)=1,IF(MOD(BE421,2)=1,1,2),IF(MOD(BE421,2)=1,2,1)),IF(MOD(BE421,2)=1,1,2)))</f>
        <v/>
      </c>
      <c r="L421" t="str">
        <f t="shared" si="315"/>
        <v/>
      </c>
      <c r="M421" s="1" t="str">
        <f t="shared" si="319"/>
        <v/>
      </c>
      <c r="N421" s="39"/>
      <c r="O421" s="39"/>
      <c r="P421" s="39"/>
      <c r="Q421" s="4" t="str">
        <f t="shared" si="338"/>
        <v/>
      </c>
      <c r="R421" s="4" t="str">
        <f t="shared" si="339"/>
        <v/>
      </c>
      <c r="S421" s="4" t="str">
        <f t="shared" si="340"/>
        <v/>
      </c>
      <c r="T421" s="4" t="str">
        <f t="shared" si="341"/>
        <v/>
      </c>
      <c r="U421" s="4" t="str">
        <f t="shared" si="342"/>
        <v/>
      </c>
      <c r="V421" s="4" t="str">
        <f t="shared" si="343"/>
        <v/>
      </c>
      <c r="W421" t="str">
        <f t="shared" si="344"/>
        <v/>
      </c>
      <c r="X421" t="str">
        <f t="shared" si="345"/>
        <v/>
      </c>
      <c r="Y421" t="str">
        <f t="shared" si="346"/>
        <v/>
      </c>
      <c r="Z421" t="str">
        <f t="shared" si="347"/>
        <v/>
      </c>
      <c r="AA421" s="4" t="str">
        <f t="shared" si="348"/>
        <v/>
      </c>
      <c r="AB421" s="4" t="str">
        <f t="shared" si="349"/>
        <v/>
      </c>
      <c r="AC421" s="5" t="str">
        <f t="shared" si="350"/>
        <v/>
      </c>
      <c r="AD421" t="str">
        <f t="shared" si="351"/>
        <v/>
      </c>
      <c r="AE421" t="str">
        <f t="shared" si="352"/>
        <v/>
      </c>
      <c r="AF421" s="2" t="str">
        <f t="shared" si="353"/>
        <v/>
      </c>
      <c r="AG421" t="str">
        <f t="shared" si="354"/>
        <v/>
      </c>
      <c r="AH421" t="str">
        <f t="shared" si="355"/>
        <v/>
      </c>
      <c r="AI421" t="str">
        <f t="shared" si="320"/>
        <v/>
      </c>
      <c r="AJ421" s="28" t="str">
        <f t="shared" si="356"/>
        <v/>
      </c>
      <c r="AK421" t="str">
        <f t="shared" si="357"/>
        <v/>
      </c>
      <c r="AL421" t="str">
        <f t="shared" si="358"/>
        <v/>
      </c>
      <c r="AM421" t="str">
        <f t="shared" si="321"/>
        <v/>
      </c>
      <c r="AN421" t="str">
        <f t="shared" si="322"/>
        <v/>
      </c>
      <c r="AO421" t="str">
        <f t="shared" si="323"/>
        <v/>
      </c>
      <c r="AP421" t="str">
        <f>IF(AN421="","",IF(I421=0,IF(AO421=1,VLOOKUP(F421,Tables!A$1:C$18,2,FALSE),VLOOKUP(F421,Tables!A$1:C$18,3,FALSE)),IF(I421=1, IF(AO421=1,VLOOKUP(F421,Tables!H$1:J$95,2,FALSE),VLOOKUP(F421,Tables!H$1:J$95,3,FALSE)),IF(AO421=1,VLOOKUP(F421,Tables!Q$1:S$137,2,FALSE),VLOOKUP(F421,Tables!Q$1:S$137,3,FALSE)))))</f>
        <v/>
      </c>
      <c r="AQ421" t="str">
        <f t="shared" si="359"/>
        <v/>
      </c>
      <c r="AR421" t="str">
        <f t="shared" si="324"/>
        <v/>
      </c>
      <c r="AS421" t="str">
        <f t="shared" si="325"/>
        <v/>
      </c>
      <c r="AT421" t="str">
        <f t="shared" si="314"/>
        <v/>
      </c>
      <c r="AU421" t="str">
        <f t="shared" si="326"/>
        <v/>
      </c>
      <c r="AV421" t="str">
        <f t="shared" si="327"/>
        <v/>
      </c>
      <c r="AW421" t="str">
        <f t="shared" si="360"/>
        <v/>
      </c>
      <c r="AX421" t="str">
        <f t="shared" si="361"/>
        <v/>
      </c>
      <c r="AY421" t="str">
        <f t="shared" si="362"/>
        <v/>
      </c>
      <c r="BA421" t="str">
        <f t="shared" si="328"/>
        <v/>
      </c>
      <c r="BB421" t="str">
        <f t="shared" si="329"/>
        <v/>
      </c>
      <c r="BC421" t="str">
        <f t="shared" si="330"/>
        <v/>
      </c>
      <c r="BD421" t="str">
        <f t="shared" si="313"/>
        <v/>
      </c>
      <c r="BE421" t="str">
        <f t="shared" si="363"/>
        <v/>
      </c>
      <c r="BF421" t="str">
        <f t="shared" si="364"/>
        <v/>
      </c>
    </row>
    <row r="422" spans="1:58" ht="15.75" x14ac:dyDescent="0.3">
      <c r="A422" t="str">
        <f t="shared" si="331"/>
        <v/>
      </c>
      <c r="B422" t="str">
        <f t="shared" si="332"/>
        <v/>
      </c>
      <c r="C422" t="str">
        <f t="shared" si="333"/>
        <v/>
      </c>
      <c r="D422" t="str">
        <f t="shared" si="334"/>
        <v/>
      </c>
      <c r="E422" t="str">
        <f t="shared" si="335"/>
        <v/>
      </c>
      <c r="F422" t="str">
        <f t="shared" si="336"/>
        <v/>
      </c>
      <c r="G422" t="str">
        <f t="shared" si="337"/>
        <v/>
      </c>
      <c r="H422" t="str">
        <f t="shared" si="316"/>
        <v/>
      </c>
      <c r="I422" t="str">
        <f t="shared" si="317"/>
        <v/>
      </c>
      <c r="J422" t="str">
        <f t="shared" si="318"/>
        <v/>
      </c>
      <c r="K422" t="str">
        <f>IF(A422="","",IF(OR(I422=1,I422="S"),IF(VLOOKUP(J422,Tables!E$1:F$50,2,FALSE)=1,IF(MOD(BE422,2)=1,1,2),IF(MOD(BE422,2)=1,2,1)),IF(MOD(BE422,2)=1,1,2)))</f>
        <v/>
      </c>
      <c r="L422" t="str">
        <f t="shared" si="315"/>
        <v/>
      </c>
      <c r="M422" s="1" t="str">
        <f t="shared" si="319"/>
        <v/>
      </c>
      <c r="N422" s="39"/>
      <c r="O422" s="39"/>
      <c r="P422" s="39"/>
      <c r="Q422" s="4" t="str">
        <f t="shared" si="338"/>
        <v/>
      </c>
      <c r="R422" s="4" t="str">
        <f t="shared" si="339"/>
        <v/>
      </c>
      <c r="S422" s="4" t="str">
        <f t="shared" si="340"/>
        <v/>
      </c>
      <c r="T422" s="4" t="str">
        <f t="shared" si="341"/>
        <v/>
      </c>
      <c r="U422" s="4" t="str">
        <f t="shared" si="342"/>
        <v/>
      </c>
      <c r="V422" s="4" t="str">
        <f t="shared" si="343"/>
        <v/>
      </c>
      <c r="W422" t="str">
        <f t="shared" si="344"/>
        <v/>
      </c>
      <c r="X422" t="str">
        <f t="shared" si="345"/>
        <v/>
      </c>
      <c r="Y422" t="str">
        <f t="shared" si="346"/>
        <v/>
      </c>
      <c r="Z422" t="str">
        <f t="shared" si="347"/>
        <v/>
      </c>
      <c r="AA422" s="4" t="str">
        <f t="shared" si="348"/>
        <v/>
      </c>
      <c r="AB422" s="4" t="str">
        <f t="shared" si="349"/>
        <v/>
      </c>
      <c r="AC422" s="5" t="str">
        <f t="shared" si="350"/>
        <v/>
      </c>
      <c r="AD422" t="str">
        <f t="shared" si="351"/>
        <v/>
      </c>
      <c r="AE422" t="str">
        <f t="shared" si="352"/>
        <v/>
      </c>
      <c r="AF422" s="2" t="str">
        <f t="shared" si="353"/>
        <v/>
      </c>
      <c r="AG422" t="str">
        <f t="shared" si="354"/>
        <v/>
      </c>
      <c r="AH422" t="str">
        <f t="shared" si="355"/>
        <v/>
      </c>
      <c r="AI422" t="str">
        <f t="shared" si="320"/>
        <v/>
      </c>
      <c r="AJ422" s="28" t="str">
        <f t="shared" si="356"/>
        <v/>
      </c>
      <c r="AK422" t="str">
        <f t="shared" si="357"/>
        <v/>
      </c>
      <c r="AL422" t="str">
        <f t="shared" si="358"/>
        <v/>
      </c>
      <c r="AM422" t="str">
        <f t="shared" si="321"/>
        <v/>
      </c>
      <c r="AN422" t="str">
        <f t="shared" si="322"/>
        <v/>
      </c>
      <c r="AO422" t="str">
        <f t="shared" si="323"/>
        <v/>
      </c>
      <c r="AP422" t="str">
        <f>IF(AN422="","",IF(I422=0,IF(AO422=1,VLOOKUP(F422,Tables!A$1:C$18,2,FALSE),VLOOKUP(F422,Tables!A$1:C$18,3,FALSE)),IF(I422=1, IF(AO422=1,VLOOKUP(F422,Tables!H$1:J$95,2,FALSE),VLOOKUP(F422,Tables!H$1:J$95,3,FALSE)),IF(AO422=1,VLOOKUP(F422,Tables!Q$1:S$137,2,FALSE),VLOOKUP(F422,Tables!Q$1:S$137,3,FALSE)))))</f>
        <v/>
      </c>
      <c r="AQ422" t="str">
        <f t="shared" si="359"/>
        <v/>
      </c>
      <c r="AR422" t="str">
        <f t="shared" si="324"/>
        <v/>
      </c>
      <c r="AS422" t="str">
        <f t="shared" si="325"/>
        <v/>
      </c>
      <c r="AT422" t="str">
        <f t="shared" si="314"/>
        <v/>
      </c>
      <c r="AU422" t="str">
        <f t="shared" si="326"/>
        <v/>
      </c>
      <c r="AV422" t="str">
        <f t="shared" si="327"/>
        <v/>
      </c>
      <c r="AW422" t="str">
        <f t="shared" si="360"/>
        <v/>
      </c>
      <c r="AX422" t="str">
        <f t="shared" si="361"/>
        <v/>
      </c>
      <c r="AY422" t="str">
        <f t="shared" si="362"/>
        <v/>
      </c>
      <c r="BA422" t="str">
        <f t="shared" si="328"/>
        <v/>
      </c>
      <c r="BB422" t="str">
        <f t="shared" si="329"/>
        <v/>
      </c>
      <c r="BC422" t="str">
        <f t="shared" si="330"/>
        <v/>
      </c>
      <c r="BD422" t="str">
        <f t="shared" si="313"/>
        <v/>
      </c>
      <c r="BE422" t="str">
        <f t="shared" si="363"/>
        <v/>
      </c>
      <c r="BF422" t="str">
        <f t="shared" si="364"/>
        <v/>
      </c>
    </row>
    <row r="423" spans="1:58" ht="15.75" x14ac:dyDescent="0.3">
      <c r="A423" t="str">
        <f t="shared" si="331"/>
        <v/>
      </c>
      <c r="B423" t="str">
        <f t="shared" si="332"/>
        <v/>
      </c>
      <c r="C423" t="str">
        <f t="shared" si="333"/>
        <v/>
      </c>
      <c r="D423" t="str">
        <f t="shared" si="334"/>
        <v/>
      </c>
      <c r="E423" t="str">
        <f t="shared" si="335"/>
        <v/>
      </c>
      <c r="F423" t="str">
        <f t="shared" si="336"/>
        <v/>
      </c>
      <c r="G423" t="str">
        <f t="shared" si="337"/>
        <v/>
      </c>
      <c r="H423" t="str">
        <f t="shared" si="316"/>
        <v/>
      </c>
      <c r="I423" t="str">
        <f t="shared" si="317"/>
        <v/>
      </c>
      <c r="J423" t="str">
        <f t="shared" si="318"/>
        <v/>
      </c>
      <c r="K423" t="str">
        <f>IF(A423="","",IF(OR(I423=1,I423="S"),IF(VLOOKUP(J423,Tables!E$1:F$50,2,FALSE)=1,IF(MOD(BE423,2)=1,1,2),IF(MOD(BE423,2)=1,2,1)),IF(MOD(BE423,2)=1,1,2)))</f>
        <v/>
      </c>
      <c r="L423" t="str">
        <f t="shared" si="315"/>
        <v/>
      </c>
      <c r="M423" s="1" t="str">
        <f t="shared" si="319"/>
        <v/>
      </c>
      <c r="N423" s="39"/>
      <c r="O423" s="39"/>
      <c r="P423" s="39"/>
      <c r="Q423" s="4" t="str">
        <f t="shared" si="338"/>
        <v/>
      </c>
      <c r="R423" s="4" t="str">
        <f t="shared" si="339"/>
        <v/>
      </c>
      <c r="S423" s="4" t="str">
        <f t="shared" si="340"/>
        <v/>
      </c>
      <c r="T423" s="4" t="str">
        <f t="shared" si="341"/>
        <v/>
      </c>
      <c r="U423" s="4" t="str">
        <f t="shared" si="342"/>
        <v/>
      </c>
      <c r="V423" s="4" t="str">
        <f t="shared" si="343"/>
        <v/>
      </c>
      <c r="W423" t="str">
        <f t="shared" si="344"/>
        <v/>
      </c>
      <c r="X423" t="str">
        <f t="shared" si="345"/>
        <v/>
      </c>
      <c r="Y423" t="str">
        <f t="shared" si="346"/>
        <v/>
      </c>
      <c r="Z423" t="str">
        <f t="shared" si="347"/>
        <v/>
      </c>
      <c r="AA423" s="4" t="str">
        <f t="shared" si="348"/>
        <v/>
      </c>
      <c r="AB423" s="4" t="str">
        <f t="shared" si="349"/>
        <v/>
      </c>
      <c r="AC423" s="5" t="str">
        <f t="shared" si="350"/>
        <v/>
      </c>
      <c r="AD423" t="str">
        <f t="shared" si="351"/>
        <v/>
      </c>
      <c r="AE423" t="str">
        <f t="shared" si="352"/>
        <v/>
      </c>
      <c r="AF423" s="2" t="str">
        <f t="shared" si="353"/>
        <v/>
      </c>
      <c r="AG423" t="str">
        <f t="shared" si="354"/>
        <v/>
      </c>
      <c r="AH423" t="str">
        <f t="shared" si="355"/>
        <v/>
      </c>
      <c r="AI423" t="str">
        <f t="shared" si="320"/>
        <v/>
      </c>
      <c r="AJ423" s="28" t="str">
        <f t="shared" si="356"/>
        <v/>
      </c>
      <c r="AK423" t="str">
        <f t="shared" si="357"/>
        <v/>
      </c>
      <c r="AL423" t="str">
        <f t="shared" si="358"/>
        <v/>
      </c>
      <c r="AM423" t="str">
        <f t="shared" si="321"/>
        <v/>
      </c>
      <c r="AN423" t="str">
        <f t="shared" si="322"/>
        <v/>
      </c>
      <c r="AO423" t="str">
        <f t="shared" si="323"/>
        <v/>
      </c>
      <c r="AP423" t="str">
        <f>IF(AN423="","",IF(I423=0,IF(AO423=1,VLOOKUP(F423,Tables!A$1:C$18,2,FALSE),VLOOKUP(F423,Tables!A$1:C$18,3,FALSE)),IF(I423=1, IF(AO423=1,VLOOKUP(F423,Tables!H$1:J$95,2,FALSE),VLOOKUP(F423,Tables!H$1:J$95,3,FALSE)),IF(AO423=1,VLOOKUP(F423,Tables!Q$1:S$137,2,FALSE),VLOOKUP(F423,Tables!Q$1:S$137,3,FALSE)))))</f>
        <v/>
      </c>
      <c r="AQ423" t="str">
        <f t="shared" si="359"/>
        <v/>
      </c>
      <c r="AR423" t="str">
        <f t="shared" si="324"/>
        <v/>
      </c>
      <c r="AS423" t="str">
        <f t="shared" si="325"/>
        <v/>
      </c>
      <c r="AT423" t="str">
        <f t="shared" si="314"/>
        <v/>
      </c>
      <c r="AU423" t="str">
        <f t="shared" si="326"/>
        <v/>
      </c>
      <c r="AV423" t="str">
        <f t="shared" si="327"/>
        <v/>
      </c>
      <c r="AW423" t="str">
        <f t="shared" si="360"/>
        <v/>
      </c>
      <c r="AX423" t="str">
        <f t="shared" si="361"/>
        <v/>
      </c>
      <c r="AY423" t="str">
        <f t="shared" si="362"/>
        <v/>
      </c>
      <c r="BA423" t="str">
        <f t="shared" si="328"/>
        <v/>
      </c>
      <c r="BB423" t="str">
        <f t="shared" si="329"/>
        <v/>
      </c>
      <c r="BC423" t="str">
        <f t="shared" si="330"/>
        <v/>
      </c>
      <c r="BD423" t="str">
        <f t="shared" si="313"/>
        <v/>
      </c>
      <c r="BE423" t="str">
        <f t="shared" si="363"/>
        <v/>
      </c>
      <c r="BF423" t="str">
        <f t="shared" si="364"/>
        <v/>
      </c>
    </row>
    <row r="424" spans="1:58" ht="15.75" x14ac:dyDescent="0.3">
      <c r="A424" t="str">
        <f t="shared" si="331"/>
        <v/>
      </c>
      <c r="B424" t="str">
        <f t="shared" si="332"/>
        <v/>
      </c>
      <c r="C424" t="str">
        <f t="shared" si="333"/>
        <v/>
      </c>
      <c r="D424" t="str">
        <f t="shared" si="334"/>
        <v/>
      </c>
      <c r="E424" t="str">
        <f t="shared" si="335"/>
        <v/>
      </c>
      <c r="F424" t="str">
        <f t="shared" si="336"/>
        <v/>
      </c>
      <c r="G424" t="str">
        <f t="shared" si="337"/>
        <v/>
      </c>
      <c r="H424" t="str">
        <f t="shared" si="316"/>
        <v/>
      </c>
      <c r="I424" t="str">
        <f t="shared" si="317"/>
        <v/>
      </c>
      <c r="J424" t="str">
        <f t="shared" si="318"/>
        <v/>
      </c>
      <c r="K424" t="str">
        <f>IF(A424="","",IF(OR(I424=1,I424="S"),IF(VLOOKUP(J424,Tables!E$1:F$50,2,FALSE)=1,IF(MOD(BE424,2)=1,1,2),IF(MOD(BE424,2)=1,2,1)),IF(MOD(BE424,2)=1,1,2)))</f>
        <v/>
      </c>
      <c r="L424" t="str">
        <f t="shared" si="315"/>
        <v/>
      </c>
      <c r="M424" s="1" t="str">
        <f t="shared" si="319"/>
        <v/>
      </c>
      <c r="N424" s="39"/>
      <c r="O424" s="39"/>
      <c r="P424" s="39"/>
      <c r="Q424" s="4" t="str">
        <f t="shared" si="338"/>
        <v/>
      </c>
      <c r="R424" s="4" t="str">
        <f t="shared" si="339"/>
        <v/>
      </c>
      <c r="S424" s="4" t="str">
        <f t="shared" si="340"/>
        <v/>
      </c>
      <c r="T424" s="4" t="str">
        <f t="shared" si="341"/>
        <v/>
      </c>
      <c r="U424" s="4" t="str">
        <f t="shared" si="342"/>
        <v/>
      </c>
      <c r="V424" s="4" t="str">
        <f t="shared" si="343"/>
        <v/>
      </c>
      <c r="W424" t="str">
        <f t="shared" si="344"/>
        <v/>
      </c>
      <c r="X424" t="str">
        <f t="shared" si="345"/>
        <v/>
      </c>
      <c r="Y424" t="str">
        <f t="shared" si="346"/>
        <v/>
      </c>
      <c r="Z424" t="str">
        <f t="shared" si="347"/>
        <v/>
      </c>
      <c r="AA424" s="4" t="str">
        <f t="shared" si="348"/>
        <v/>
      </c>
      <c r="AB424" s="4" t="str">
        <f t="shared" si="349"/>
        <v/>
      </c>
      <c r="AC424" s="5" t="str">
        <f t="shared" si="350"/>
        <v/>
      </c>
      <c r="AD424" t="str">
        <f t="shared" si="351"/>
        <v/>
      </c>
      <c r="AE424" t="str">
        <f t="shared" si="352"/>
        <v/>
      </c>
      <c r="AF424" s="2" t="str">
        <f t="shared" si="353"/>
        <v/>
      </c>
      <c r="AG424" t="str">
        <f t="shared" si="354"/>
        <v/>
      </c>
      <c r="AH424" t="str">
        <f t="shared" si="355"/>
        <v/>
      </c>
      <c r="AI424" t="str">
        <f t="shared" si="320"/>
        <v/>
      </c>
      <c r="AJ424" s="28" t="str">
        <f t="shared" si="356"/>
        <v/>
      </c>
      <c r="AK424" t="str">
        <f t="shared" si="357"/>
        <v/>
      </c>
      <c r="AL424" t="str">
        <f t="shared" si="358"/>
        <v/>
      </c>
      <c r="AM424" t="str">
        <f t="shared" si="321"/>
        <v/>
      </c>
      <c r="AN424" t="str">
        <f t="shared" si="322"/>
        <v/>
      </c>
      <c r="AO424" t="str">
        <f t="shared" si="323"/>
        <v/>
      </c>
      <c r="AP424" t="str">
        <f>IF(AN424="","",IF(I424=0,IF(AO424=1,VLOOKUP(F424,Tables!A$1:C$18,2,FALSE),VLOOKUP(F424,Tables!A$1:C$18,3,FALSE)),IF(I424=1, IF(AO424=1,VLOOKUP(F424,Tables!H$1:J$95,2,FALSE),VLOOKUP(F424,Tables!H$1:J$95,3,FALSE)),IF(AO424=1,VLOOKUP(F424,Tables!Q$1:S$137,2,FALSE),VLOOKUP(F424,Tables!Q$1:S$137,3,FALSE)))))</f>
        <v/>
      </c>
      <c r="AQ424" t="str">
        <f t="shared" si="359"/>
        <v/>
      </c>
      <c r="AR424" t="str">
        <f t="shared" si="324"/>
        <v/>
      </c>
      <c r="AS424" t="str">
        <f t="shared" si="325"/>
        <v/>
      </c>
      <c r="AT424" t="str">
        <f t="shared" si="314"/>
        <v/>
      </c>
      <c r="AU424" t="str">
        <f t="shared" si="326"/>
        <v/>
      </c>
      <c r="AV424" t="str">
        <f t="shared" si="327"/>
        <v/>
      </c>
      <c r="AW424" t="str">
        <f t="shared" si="360"/>
        <v/>
      </c>
      <c r="AX424" t="str">
        <f t="shared" si="361"/>
        <v/>
      </c>
      <c r="AY424" t="str">
        <f t="shared" si="362"/>
        <v/>
      </c>
      <c r="BA424" t="str">
        <f t="shared" si="328"/>
        <v/>
      </c>
      <c r="BB424" t="str">
        <f t="shared" si="329"/>
        <v/>
      </c>
      <c r="BC424" t="str">
        <f t="shared" si="330"/>
        <v/>
      </c>
      <c r="BD424" t="str">
        <f t="shared" si="313"/>
        <v/>
      </c>
      <c r="BE424" t="str">
        <f t="shared" si="363"/>
        <v/>
      </c>
      <c r="BF424" t="str">
        <f t="shared" si="364"/>
        <v/>
      </c>
    </row>
    <row r="425" spans="1:58" ht="15.75" x14ac:dyDescent="0.3">
      <c r="A425" t="str">
        <f t="shared" si="331"/>
        <v/>
      </c>
      <c r="B425" t="str">
        <f t="shared" si="332"/>
        <v/>
      </c>
      <c r="C425" t="str">
        <f t="shared" si="333"/>
        <v/>
      </c>
      <c r="D425" t="str">
        <f t="shared" si="334"/>
        <v/>
      </c>
      <c r="E425" t="str">
        <f t="shared" si="335"/>
        <v/>
      </c>
      <c r="F425" t="str">
        <f t="shared" si="336"/>
        <v/>
      </c>
      <c r="G425" t="str">
        <f t="shared" si="337"/>
        <v/>
      </c>
      <c r="H425" t="str">
        <f t="shared" si="316"/>
        <v/>
      </c>
      <c r="I425" t="str">
        <f t="shared" si="317"/>
        <v/>
      </c>
      <c r="J425" t="str">
        <f t="shared" si="318"/>
        <v/>
      </c>
      <c r="K425" t="str">
        <f>IF(A425="","",IF(OR(I425=1,I425="S"),IF(VLOOKUP(J425,Tables!E$1:F$50,2,FALSE)=1,IF(MOD(BE425,2)=1,1,2),IF(MOD(BE425,2)=1,2,1)),IF(MOD(BE425,2)=1,1,2)))</f>
        <v/>
      </c>
      <c r="L425" t="str">
        <f t="shared" si="315"/>
        <v/>
      </c>
      <c r="M425" s="1" t="str">
        <f t="shared" si="319"/>
        <v/>
      </c>
      <c r="N425" s="39"/>
      <c r="O425" s="39"/>
      <c r="P425" s="39"/>
      <c r="Q425" s="4" t="str">
        <f t="shared" si="338"/>
        <v/>
      </c>
      <c r="R425" s="4" t="str">
        <f t="shared" si="339"/>
        <v/>
      </c>
      <c r="S425" s="4" t="str">
        <f t="shared" si="340"/>
        <v/>
      </c>
      <c r="T425" s="4" t="str">
        <f t="shared" si="341"/>
        <v/>
      </c>
      <c r="U425" s="4" t="str">
        <f t="shared" si="342"/>
        <v/>
      </c>
      <c r="V425" s="4" t="str">
        <f t="shared" si="343"/>
        <v/>
      </c>
      <c r="W425" t="str">
        <f t="shared" si="344"/>
        <v/>
      </c>
      <c r="X425" t="str">
        <f t="shared" si="345"/>
        <v/>
      </c>
      <c r="Y425" t="str">
        <f t="shared" si="346"/>
        <v/>
      </c>
      <c r="Z425" t="str">
        <f t="shared" si="347"/>
        <v/>
      </c>
      <c r="AA425" s="4" t="str">
        <f t="shared" si="348"/>
        <v/>
      </c>
      <c r="AB425" s="4" t="str">
        <f t="shared" si="349"/>
        <v/>
      </c>
      <c r="AC425" s="5" t="str">
        <f t="shared" si="350"/>
        <v/>
      </c>
      <c r="AD425" t="str">
        <f t="shared" si="351"/>
        <v/>
      </c>
      <c r="AE425" t="str">
        <f t="shared" si="352"/>
        <v/>
      </c>
      <c r="AF425" s="2" t="str">
        <f t="shared" si="353"/>
        <v/>
      </c>
      <c r="AG425" t="str">
        <f t="shared" si="354"/>
        <v/>
      </c>
      <c r="AH425" t="str">
        <f t="shared" si="355"/>
        <v/>
      </c>
      <c r="AI425" t="str">
        <f t="shared" si="320"/>
        <v/>
      </c>
      <c r="AJ425" s="28" t="str">
        <f t="shared" si="356"/>
        <v/>
      </c>
      <c r="AK425" t="str">
        <f t="shared" si="357"/>
        <v/>
      </c>
      <c r="AL425" t="str">
        <f t="shared" si="358"/>
        <v/>
      </c>
      <c r="AM425" t="str">
        <f t="shared" si="321"/>
        <v/>
      </c>
      <c r="AN425" t="str">
        <f t="shared" si="322"/>
        <v/>
      </c>
      <c r="AO425" t="str">
        <f t="shared" si="323"/>
        <v/>
      </c>
      <c r="AP425" t="str">
        <f>IF(AN425="","",IF(I425=0,IF(AO425=1,VLOOKUP(F425,Tables!A$1:C$18,2,FALSE),VLOOKUP(F425,Tables!A$1:C$18,3,FALSE)),IF(I425=1, IF(AO425=1,VLOOKUP(F425,Tables!H$1:J$95,2,FALSE),VLOOKUP(F425,Tables!H$1:J$95,3,FALSE)),IF(AO425=1,VLOOKUP(F425,Tables!Q$1:S$137,2,FALSE),VLOOKUP(F425,Tables!Q$1:S$137,3,FALSE)))))</f>
        <v/>
      </c>
      <c r="AQ425" t="str">
        <f t="shared" si="359"/>
        <v/>
      </c>
      <c r="AR425" t="str">
        <f t="shared" si="324"/>
        <v/>
      </c>
      <c r="AS425" t="str">
        <f t="shared" si="325"/>
        <v/>
      </c>
      <c r="AT425" t="str">
        <f t="shared" si="314"/>
        <v/>
      </c>
      <c r="AU425" t="str">
        <f t="shared" si="326"/>
        <v/>
      </c>
      <c r="AV425" t="str">
        <f t="shared" si="327"/>
        <v/>
      </c>
      <c r="AW425" t="str">
        <f t="shared" si="360"/>
        <v/>
      </c>
      <c r="AX425" t="str">
        <f t="shared" si="361"/>
        <v/>
      </c>
      <c r="AY425" t="str">
        <f t="shared" si="362"/>
        <v/>
      </c>
      <c r="BA425" t="str">
        <f t="shared" si="328"/>
        <v/>
      </c>
      <c r="BB425" t="str">
        <f t="shared" si="329"/>
        <v/>
      </c>
      <c r="BC425" t="str">
        <f t="shared" si="330"/>
        <v/>
      </c>
      <c r="BD425" t="str">
        <f t="shared" si="313"/>
        <v/>
      </c>
      <c r="BE425" t="str">
        <f t="shared" si="363"/>
        <v/>
      </c>
      <c r="BF425" t="str">
        <f t="shared" si="364"/>
        <v/>
      </c>
    </row>
    <row r="426" spans="1:58" ht="15.75" x14ac:dyDescent="0.3">
      <c r="A426" t="str">
        <f t="shared" si="331"/>
        <v/>
      </c>
      <c r="B426" t="str">
        <f t="shared" si="332"/>
        <v/>
      </c>
      <c r="C426" t="str">
        <f t="shared" si="333"/>
        <v/>
      </c>
      <c r="D426" t="str">
        <f t="shared" si="334"/>
        <v/>
      </c>
      <c r="E426" t="str">
        <f t="shared" si="335"/>
        <v/>
      </c>
      <c r="F426" t="str">
        <f t="shared" si="336"/>
        <v/>
      </c>
      <c r="G426" t="str">
        <f t="shared" si="337"/>
        <v/>
      </c>
      <c r="H426" t="str">
        <f t="shared" si="316"/>
        <v/>
      </c>
      <c r="I426" t="str">
        <f t="shared" si="317"/>
        <v/>
      </c>
      <c r="J426" t="str">
        <f t="shared" si="318"/>
        <v/>
      </c>
      <c r="K426" t="str">
        <f>IF(A426="","",IF(OR(I426=1,I426="S"),IF(VLOOKUP(J426,Tables!E$1:F$50,2,FALSE)=1,IF(MOD(BE426,2)=1,1,2),IF(MOD(BE426,2)=1,2,1)),IF(MOD(BE426,2)=1,1,2)))</f>
        <v/>
      </c>
      <c r="L426" t="str">
        <f t="shared" si="315"/>
        <v/>
      </c>
      <c r="M426" s="1" t="str">
        <f t="shared" si="319"/>
        <v/>
      </c>
      <c r="N426" s="39"/>
      <c r="O426" s="39"/>
      <c r="P426" s="39"/>
      <c r="Q426" s="4" t="str">
        <f t="shared" si="338"/>
        <v/>
      </c>
      <c r="R426" s="4" t="str">
        <f t="shared" si="339"/>
        <v/>
      </c>
      <c r="S426" s="4" t="str">
        <f t="shared" si="340"/>
        <v/>
      </c>
      <c r="T426" s="4" t="str">
        <f t="shared" si="341"/>
        <v/>
      </c>
      <c r="U426" s="4" t="str">
        <f t="shared" si="342"/>
        <v/>
      </c>
      <c r="V426" s="4" t="str">
        <f t="shared" si="343"/>
        <v/>
      </c>
      <c r="W426" t="str">
        <f t="shared" si="344"/>
        <v/>
      </c>
      <c r="X426" t="str">
        <f t="shared" si="345"/>
        <v/>
      </c>
      <c r="Y426" t="str">
        <f t="shared" si="346"/>
        <v/>
      </c>
      <c r="Z426" t="str">
        <f t="shared" si="347"/>
        <v/>
      </c>
      <c r="AA426" s="4" t="str">
        <f t="shared" si="348"/>
        <v/>
      </c>
      <c r="AB426" s="4" t="str">
        <f t="shared" si="349"/>
        <v/>
      </c>
      <c r="AC426" s="5" t="str">
        <f t="shared" si="350"/>
        <v/>
      </c>
      <c r="AD426" t="str">
        <f t="shared" si="351"/>
        <v/>
      </c>
      <c r="AE426" t="str">
        <f t="shared" si="352"/>
        <v/>
      </c>
      <c r="AF426" s="2" t="str">
        <f t="shared" si="353"/>
        <v/>
      </c>
      <c r="AG426" t="str">
        <f t="shared" si="354"/>
        <v/>
      </c>
      <c r="AH426" t="str">
        <f t="shared" si="355"/>
        <v/>
      </c>
      <c r="AI426" t="str">
        <f t="shared" si="320"/>
        <v/>
      </c>
      <c r="AJ426" s="28" t="str">
        <f t="shared" si="356"/>
        <v/>
      </c>
      <c r="AK426" t="str">
        <f t="shared" si="357"/>
        <v/>
      </c>
      <c r="AL426" t="str">
        <f t="shared" si="358"/>
        <v/>
      </c>
      <c r="AM426" t="str">
        <f t="shared" si="321"/>
        <v/>
      </c>
      <c r="AN426" t="str">
        <f t="shared" si="322"/>
        <v/>
      </c>
      <c r="AO426" t="str">
        <f t="shared" si="323"/>
        <v/>
      </c>
      <c r="AP426" t="str">
        <f>IF(AN426="","",IF(I426=0,IF(AO426=1,VLOOKUP(F426,Tables!A$1:C$18,2,FALSE),VLOOKUP(F426,Tables!A$1:C$18,3,FALSE)),IF(I426=1, IF(AO426=1,VLOOKUP(F426,Tables!H$1:J$95,2,FALSE),VLOOKUP(F426,Tables!H$1:J$95,3,FALSE)),IF(AO426=1,VLOOKUP(F426,Tables!Q$1:S$137,2,FALSE),VLOOKUP(F426,Tables!Q$1:S$137,3,FALSE)))))</f>
        <v/>
      </c>
      <c r="AQ426" t="str">
        <f t="shared" si="359"/>
        <v/>
      </c>
      <c r="AR426" t="str">
        <f t="shared" si="324"/>
        <v/>
      </c>
      <c r="AS426" t="str">
        <f t="shared" si="325"/>
        <v/>
      </c>
      <c r="AT426" t="str">
        <f t="shared" si="314"/>
        <v/>
      </c>
      <c r="AU426" t="str">
        <f t="shared" si="326"/>
        <v/>
      </c>
      <c r="AV426" t="str">
        <f t="shared" si="327"/>
        <v/>
      </c>
      <c r="AW426" t="str">
        <f t="shared" si="360"/>
        <v/>
      </c>
      <c r="AX426" t="str">
        <f t="shared" si="361"/>
        <v/>
      </c>
      <c r="AY426" t="str">
        <f t="shared" si="362"/>
        <v/>
      </c>
      <c r="BA426" t="str">
        <f t="shared" si="328"/>
        <v/>
      </c>
      <c r="BB426" t="str">
        <f t="shared" si="329"/>
        <v/>
      </c>
      <c r="BC426" t="str">
        <f t="shared" si="330"/>
        <v/>
      </c>
      <c r="BD426" t="str">
        <f t="shared" si="313"/>
        <v/>
      </c>
      <c r="BE426" t="str">
        <f t="shared" si="363"/>
        <v/>
      </c>
      <c r="BF426" t="str">
        <f t="shared" si="364"/>
        <v/>
      </c>
    </row>
    <row r="427" spans="1:58" ht="15.75" x14ac:dyDescent="0.3">
      <c r="A427" t="str">
        <f t="shared" si="331"/>
        <v/>
      </c>
      <c r="B427" t="str">
        <f t="shared" si="332"/>
        <v/>
      </c>
      <c r="C427" t="str">
        <f t="shared" si="333"/>
        <v/>
      </c>
      <c r="D427" t="str">
        <f t="shared" si="334"/>
        <v/>
      </c>
      <c r="E427" t="str">
        <f t="shared" si="335"/>
        <v/>
      </c>
      <c r="F427" t="str">
        <f t="shared" si="336"/>
        <v/>
      </c>
      <c r="G427" t="str">
        <f t="shared" si="337"/>
        <v/>
      </c>
      <c r="H427" t="str">
        <f t="shared" si="316"/>
        <v/>
      </c>
      <c r="I427" t="str">
        <f t="shared" si="317"/>
        <v/>
      </c>
      <c r="J427" t="str">
        <f t="shared" si="318"/>
        <v/>
      </c>
      <c r="K427" t="str">
        <f>IF(A427="","",IF(OR(I427=1,I427="S"),IF(VLOOKUP(J427,Tables!E$1:F$50,2,FALSE)=1,IF(MOD(BE427,2)=1,1,2),IF(MOD(BE427,2)=1,2,1)),IF(MOD(BE427,2)=1,1,2)))</f>
        <v/>
      </c>
      <c r="L427" t="str">
        <f t="shared" si="315"/>
        <v/>
      </c>
      <c r="M427" s="1" t="str">
        <f t="shared" si="319"/>
        <v/>
      </c>
      <c r="N427" s="39"/>
      <c r="O427" s="39"/>
      <c r="P427" s="39"/>
      <c r="Q427" s="4" t="str">
        <f t="shared" si="338"/>
        <v/>
      </c>
      <c r="R427" s="4" t="str">
        <f t="shared" si="339"/>
        <v/>
      </c>
      <c r="S427" s="4" t="str">
        <f t="shared" si="340"/>
        <v/>
      </c>
      <c r="T427" s="4" t="str">
        <f t="shared" si="341"/>
        <v/>
      </c>
      <c r="U427" s="4" t="str">
        <f t="shared" si="342"/>
        <v/>
      </c>
      <c r="V427" s="4" t="str">
        <f t="shared" si="343"/>
        <v/>
      </c>
      <c r="W427" t="str">
        <f t="shared" si="344"/>
        <v/>
      </c>
      <c r="X427" t="str">
        <f t="shared" si="345"/>
        <v/>
      </c>
      <c r="Y427" t="str">
        <f t="shared" si="346"/>
        <v/>
      </c>
      <c r="Z427" t="str">
        <f t="shared" si="347"/>
        <v/>
      </c>
      <c r="AA427" s="4" t="str">
        <f t="shared" si="348"/>
        <v/>
      </c>
      <c r="AB427" s="4" t="str">
        <f t="shared" si="349"/>
        <v/>
      </c>
      <c r="AC427" s="5" t="str">
        <f t="shared" si="350"/>
        <v/>
      </c>
      <c r="AD427" t="str">
        <f t="shared" si="351"/>
        <v/>
      </c>
      <c r="AE427" t="str">
        <f t="shared" si="352"/>
        <v/>
      </c>
      <c r="AF427" s="2" t="str">
        <f t="shared" si="353"/>
        <v/>
      </c>
      <c r="AG427" t="str">
        <f t="shared" si="354"/>
        <v/>
      </c>
      <c r="AH427" t="str">
        <f t="shared" si="355"/>
        <v/>
      </c>
      <c r="AI427" t="str">
        <f t="shared" si="320"/>
        <v/>
      </c>
      <c r="AJ427" s="28" t="str">
        <f t="shared" si="356"/>
        <v/>
      </c>
      <c r="AK427" t="str">
        <f t="shared" si="357"/>
        <v/>
      </c>
      <c r="AL427" t="str">
        <f t="shared" si="358"/>
        <v/>
      </c>
      <c r="AM427" t="str">
        <f t="shared" si="321"/>
        <v/>
      </c>
      <c r="AN427" t="str">
        <f t="shared" si="322"/>
        <v/>
      </c>
      <c r="AO427" t="str">
        <f t="shared" si="323"/>
        <v/>
      </c>
      <c r="AP427" t="str">
        <f>IF(AN427="","",IF(I427=0,IF(AO427=1,VLOOKUP(F427,Tables!A$1:C$18,2,FALSE),VLOOKUP(F427,Tables!A$1:C$18,3,FALSE)),IF(I427=1, IF(AO427=1,VLOOKUP(F427,Tables!H$1:J$95,2,FALSE),VLOOKUP(F427,Tables!H$1:J$95,3,FALSE)),IF(AO427=1,VLOOKUP(F427,Tables!Q$1:S$137,2,FALSE),VLOOKUP(F427,Tables!Q$1:S$137,3,FALSE)))))</f>
        <v/>
      </c>
      <c r="AQ427" t="str">
        <f t="shared" si="359"/>
        <v/>
      </c>
      <c r="AR427" t="str">
        <f t="shared" si="324"/>
        <v/>
      </c>
      <c r="AS427" t="str">
        <f t="shared" si="325"/>
        <v/>
      </c>
      <c r="AT427" t="str">
        <f t="shared" si="314"/>
        <v/>
      </c>
      <c r="AU427" t="str">
        <f t="shared" si="326"/>
        <v/>
      </c>
      <c r="AV427" t="str">
        <f t="shared" si="327"/>
        <v/>
      </c>
      <c r="AW427" t="str">
        <f t="shared" si="360"/>
        <v/>
      </c>
      <c r="AX427" t="str">
        <f t="shared" si="361"/>
        <v/>
      </c>
      <c r="AY427" t="str">
        <f t="shared" si="362"/>
        <v/>
      </c>
      <c r="BA427" t="str">
        <f t="shared" si="328"/>
        <v/>
      </c>
      <c r="BB427" t="str">
        <f t="shared" si="329"/>
        <v/>
      </c>
      <c r="BC427" t="str">
        <f t="shared" si="330"/>
        <v/>
      </c>
      <c r="BD427" t="str">
        <f t="shared" si="313"/>
        <v/>
      </c>
      <c r="BE427" t="str">
        <f t="shared" si="363"/>
        <v/>
      </c>
      <c r="BF427" t="str">
        <f t="shared" si="364"/>
        <v/>
      </c>
    </row>
    <row r="428" spans="1:58" ht="15.75" x14ac:dyDescent="0.3">
      <c r="A428" t="str">
        <f t="shared" si="331"/>
        <v/>
      </c>
      <c r="B428" t="str">
        <f t="shared" si="332"/>
        <v/>
      </c>
      <c r="C428" t="str">
        <f t="shared" si="333"/>
        <v/>
      </c>
      <c r="D428" t="str">
        <f t="shared" si="334"/>
        <v/>
      </c>
      <c r="E428" t="str">
        <f t="shared" si="335"/>
        <v/>
      </c>
      <c r="F428" t="str">
        <f t="shared" si="336"/>
        <v/>
      </c>
      <c r="G428" t="str">
        <f t="shared" si="337"/>
        <v/>
      </c>
      <c r="H428" t="str">
        <f t="shared" si="316"/>
        <v/>
      </c>
      <c r="I428" t="str">
        <f t="shared" si="317"/>
        <v/>
      </c>
      <c r="J428" t="str">
        <f t="shared" si="318"/>
        <v/>
      </c>
      <c r="K428" t="str">
        <f>IF(A428="","",IF(OR(I428=1,I428="S"),IF(VLOOKUP(J428,Tables!E$1:F$50,2,FALSE)=1,IF(MOD(BE428,2)=1,1,2),IF(MOD(BE428,2)=1,2,1)),IF(MOD(BE428,2)=1,1,2)))</f>
        <v/>
      </c>
      <c r="L428" t="str">
        <f t="shared" si="315"/>
        <v/>
      </c>
      <c r="M428" s="1" t="str">
        <f t="shared" si="319"/>
        <v/>
      </c>
      <c r="N428" s="39"/>
      <c r="O428" s="39"/>
      <c r="P428" s="39"/>
      <c r="Q428" s="4" t="str">
        <f t="shared" si="338"/>
        <v/>
      </c>
      <c r="R428" s="4" t="str">
        <f t="shared" si="339"/>
        <v/>
      </c>
      <c r="S428" s="4" t="str">
        <f t="shared" si="340"/>
        <v/>
      </c>
      <c r="T428" s="4" t="str">
        <f t="shared" si="341"/>
        <v/>
      </c>
      <c r="U428" s="4" t="str">
        <f t="shared" si="342"/>
        <v/>
      </c>
      <c r="V428" s="4" t="str">
        <f t="shared" si="343"/>
        <v/>
      </c>
      <c r="W428" t="str">
        <f t="shared" si="344"/>
        <v/>
      </c>
      <c r="X428" t="str">
        <f t="shared" si="345"/>
        <v/>
      </c>
      <c r="Y428" t="str">
        <f t="shared" si="346"/>
        <v/>
      </c>
      <c r="Z428" t="str">
        <f t="shared" si="347"/>
        <v/>
      </c>
      <c r="AA428" s="4" t="str">
        <f t="shared" si="348"/>
        <v/>
      </c>
      <c r="AB428" s="4" t="str">
        <f t="shared" si="349"/>
        <v/>
      </c>
      <c r="AC428" s="5" t="str">
        <f t="shared" si="350"/>
        <v/>
      </c>
      <c r="AD428" t="str">
        <f t="shared" si="351"/>
        <v/>
      </c>
      <c r="AE428" t="str">
        <f t="shared" si="352"/>
        <v/>
      </c>
      <c r="AF428" s="2" t="str">
        <f t="shared" si="353"/>
        <v/>
      </c>
      <c r="AG428" t="str">
        <f t="shared" si="354"/>
        <v/>
      </c>
      <c r="AH428" t="str">
        <f t="shared" si="355"/>
        <v/>
      </c>
      <c r="AI428" t="str">
        <f t="shared" si="320"/>
        <v/>
      </c>
      <c r="AJ428" s="28" t="str">
        <f t="shared" si="356"/>
        <v/>
      </c>
      <c r="AK428" t="str">
        <f t="shared" si="357"/>
        <v/>
      </c>
      <c r="AL428" t="str">
        <f t="shared" si="358"/>
        <v/>
      </c>
      <c r="AM428" t="str">
        <f t="shared" si="321"/>
        <v/>
      </c>
      <c r="AN428" t="str">
        <f t="shared" si="322"/>
        <v/>
      </c>
      <c r="AO428" t="str">
        <f t="shared" si="323"/>
        <v/>
      </c>
      <c r="AP428" t="str">
        <f>IF(AN428="","",IF(I428=0,IF(AO428=1,VLOOKUP(F428,Tables!A$1:C$18,2,FALSE),VLOOKUP(F428,Tables!A$1:C$18,3,FALSE)),IF(I428=1, IF(AO428=1,VLOOKUP(F428,Tables!H$1:J$95,2,FALSE),VLOOKUP(F428,Tables!H$1:J$95,3,FALSE)),IF(AO428=1,VLOOKUP(F428,Tables!Q$1:S$137,2,FALSE),VLOOKUP(F428,Tables!Q$1:S$137,3,FALSE)))))</f>
        <v/>
      </c>
      <c r="AQ428" t="str">
        <f t="shared" si="359"/>
        <v/>
      </c>
      <c r="AR428" t="str">
        <f t="shared" si="324"/>
        <v/>
      </c>
      <c r="AS428" t="str">
        <f t="shared" si="325"/>
        <v/>
      </c>
      <c r="AT428" t="str">
        <f t="shared" si="314"/>
        <v/>
      </c>
      <c r="AU428" t="str">
        <f t="shared" si="326"/>
        <v/>
      </c>
      <c r="AV428" t="str">
        <f t="shared" si="327"/>
        <v/>
      </c>
      <c r="AW428" t="str">
        <f t="shared" si="360"/>
        <v/>
      </c>
      <c r="AX428" t="str">
        <f t="shared" si="361"/>
        <v/>
      </c>
      <c r="AY428" t="str">
        <f t="shared" si="362"/>
        <v/>
      </c>
      <c r="BA428" t="str">
        <f t="shared" si="328"/>
        <v/>
      </c>
      <c r="BB428" t="str">
        <f t="shared" si="329"/>
        <v/>
      </c>
      <c r="BC428" t="str">
        <f t="shared" si="330"/>
        <v/>
      </c>
      <c r="BD428" t="str">
        <f t="shared" si="313"/>
        <v/>
      </c>
      <c r="BE428" t="str">
        <f t="shared" si="363"/>
        <v/>
      </c>
      <c r="BF428" t="str">
        <f t="shared" si="364"/>
        <v/>
      </c>
    </row>
    <row r="429" spans="1:58" ht="15.75" x14ac:dyDescent="0.3">
      <c r="A429" t="str">
        <f t="shared" si="331"/>
        <v/>
      </c>
      <c r="B429" t="str">
        <f t="shared" si="332"/>
        <v/>
      </c>
      <c r="C429" t="str">
        <f t="shared" si="333"/>
        <v/>
      </c>
      <c r="D429" t="str">
        <f t="shared" si="334"/>
        <v/>
      </c>
      <c r="E429" t="str">
        <f t="shared" si="335"/>
        <v/>
      </c>
      <c r="F429" t="str">
        <f t="shared" si="336"/>
        <v/>
      </c>
      <c r="G429" t="str">
        <f t="shared" si="337"/>
        <v/>
      </c>
      <c r="H429" t="str">
        <f t="shared" si="316"/>
        <v/>
      </c>
      <c r="I429" t="str">
        <f t="shared" si="317"/>
        <v/>
      </c>
      <c r="J429" t="str">
        <f t="shared" si="318"/>
        <v/>
      </c>
      <c r="K429" t="str">
        <f>IF(A429="","",IF(OR(I429=1,I429="S"),IF(VLOOKUP(J429,Tables!E$1:F$50,2,FALSE)=1,IF(MOD(BE429,2)=1,1,2),IF(MOD(BE429,2)=1,2,1)),IF(MOD(BE429,2)=1,1,2)))</f>
        <v/>
      </c>
      <c r="L429" t="str">
        <f t="shared" si="315"/>
        <v/>
      </c>
      <c r="M429" s="1" t="str">
        <f t="shared" si="319"/>
        <v/>
      </c>
      <c r="N429" s="39"/>
      <c r="O429" s="39"/>
      <c r="P429" s="39"/>
      <c r="Q429" s="4" t="str">
        <f t="shared" si="338"/>
        <v/>
      </c>
      <c r="R429" s="4" t="str">
        <f t="shared" si="339"/>
        <v/>
      </c>
      <c r="S429" s="4" t="str">
        <f t="shared" si="340"/>
        <v/>
      </c>
      <c r="T429" s="4" t="str">
        <f t="shared" si="341"/>
        <v/>
      </c>
      <c r="U429" s="4" t="str">
        <f t="shared" si="342"/>
        <v/>
      </c>
      <c r="V429" s="4" t="str">
        <f t="shared" si="343"/>
        <v/>
      </c>
      <c r="W429" t="str">
        <f t="shared" si="344"/>
        <v/>
      </c>
      <c r="X429" t="str">
        <f t="shared" si="345"/>
        <v/>
      </c>
      <c r="Y429" t="str">
        <f t="shared" si="346"/>
        <v/>
      </c>
      <c r="Z429" t="str">
        <f t="shared" si="347"/>
        <v/>
      </c>
      <c r="AA429" s="4" t="str">
        <f t="shared" si="348"/>
        <v/>
      </c>
      <c r="AB429" s="4" t="str">
        <f t="shared" si="349"/>
        <v/>
      </c>
      <c r="AC429" s="5" t="str">
        <f t="shared" si="350"/>
        <v/>
      </c>
      <c r="AD429" t="str">
        <f t="shared" si="351"/>
        <v/>
      </c>
      <c r="AE429" t="str">
        <f t="shared" si="352"/>
        <v/>
      </c>
      <c r="AF429" s="2" t="str">
        <f t="shared" si="353"/>
        <v/>
      </c>
      <c r="AG429" t="str">
        <f t="shared" si="354"/>
        <v/>
      </c>
      <c r="AH429" t="str">
        <f t="shared" si="355"/>
        <v/>
      </c>
      <c r="AI429" t="str">
        <f t="shared" si="320"/>
        <v/>
      </c>
      <c r="AJ429" s="28" t="str">
        <f t="shared" si="356"/>
        <v/>
      </c>
      <c r="AK429" t="str">
        <f t="shared" si="357"/>
        <v/>
      </c>
      <c r="AL429" t="str">
        <f t="shared" si="358"/>
        <v/>
      </c>
      <c r="AM429" t="str">
        <f t="shared" si="321"/>
        <v/>
      </c>
      <c r="AN429" t="str">
        <f t="shared" si="322"/>
        <v/>
      </c>
      <c r="AO429" t="str">
        <f t="shared" si="323"/>
        <v/>
      </c>
      <c r="AP429" t="str">
        <f>IF(AN429="","",IF(I429=0,IF(AO429=1,VLOOKUP(F429,Tables!A$1:C$18,2,FALSE),VLOOKUP(F429,Tables!A$1:C$18,3,FALSE)),IF(I429=1, IF(AO429=1,VLOOKUP(F429,Tables!H$1:J$95,2,FALSE),VLOOKUP(F429,Tables!H$1:J$95,3,FALSE)),IF(AO429=1,VLOOKUP(F429,Tables!Q$1:S$137,2,FALSE),VLOOKUP(F429,Tables!Q$1:S$137,3,FALSE)))))</f>
        <v/>
      </c>
      <c r="AQ429" t="str">
        <f t="shared" si="359"/>
        <v/>
      </c>
      <c r="AR429" t="str">
        <f t="shared" si="324"/>
        <v/>
      </c>
      <c r="AS429" t="str">
        <f t="shared" si="325"/>
        <v/>
      </c>
      <c r="AT429" t="str">
        <f t="shared" si="314"/>
        <v/>
      </c>
      <c r="AU429" t="str">
        <f t="shared" si="326"/>
        <v/>
      </c>
      <c r="AV429" t="str">
        <f t="shared" si="327"/>
        <v/>
      </c>
      <c r="AW429" t="str">
        <f t="shared" si="360"/>
        <v/>
      </c>
      <c r="AX429" t="str">
        <f t="shared" si="361"/>
        <v/>
      </c>
      <c r="AY429" t="str">
        <f t="shared" si="362"/>
        <v/>
      </c>
      <c r="BA429" t="str">
        <f t="shared" si="328"/>
        <v/>
      </c>
      <c r="BB429" t="str">
        <f t="shared" si="329"/>
        <v/>
      </c>
      <c r="BC429" t="str">
        <f t="shared" si="330"/>
        <v/>
      </c>
      <c r="BD429" t="str">
        <f t="shared" si="313"/>
        <v/>
      </c>
      <c r="BE429" t="str">
        <f t="shared" si="363"/>
        <v/>
      </c>
      <c r="BF429" t="str">
        <f t="shared" si="364"/>
        <v/>
      </c>
    </row>
    <row r="430" spans="1:58" ht="15.75" x14ac:dyDescent="0.3">
      <c r="A430" t="str">
        <f t="shared" si="331"/>
        <v/>
      </c>
      <c r="B430" t="str">
        <f t="shared" si="332"/>
        <v/>
      </c>
      <c r="C430" t="str">
        <f t="shared" si="333"/>
        <v/>
      </c>
      <c r="D430" t="str">
        <f t="shared" si="334"/>
        <v/>
      </c>
      <c r="E430" t="str">
        <f t="shared" si="335"/>
        <v/>
      </c>
      <c r="F430" t="str">
        <f t="shared" si="336"/>
        <v/>
      </c>
      <c r="G430" t="str">
        <f t="shared" si="337"/>
        <v/>
      </c>
      <c r="H430" t="str">
        <f t="shared" si="316"/>
        <v/>
      </c>
      <c r="I430" t="str">
        <f t="shared" si="317"/>
        <v/>
      </c>
      <c r="J430" t="str">
        <f t="shared" si="318"/>
        <v/>
      </c>
      <c r="K430" t="str">
        <f>IF(A430="","",IF(OR(I430=1,I430="S"),IF(VLOOKUP(J430,Tables!E$1:F$50,2,FALSE)=1,IF(MOD(BE430,2)=1,1,2),IF(MOD(BE430,2)=1,2,1)),IF(MOD(BE430,2)=1,1,2)))</f>
        <v/>
      </c>
      <c r="L430" t="str">
        <f t="shared" si="315"/>
        <v/>
      </c>
      <c r="M430" s="1" t="str">
        <f t="shared" si="319"/>
        <v/>
      </c>
      <c r="N430" s="39"/>
      <c r="O430" s="39"/>
      <c r="P430" s="39"/>
      <c r="Q430" s="4" t="str">
        <f t="shared" si="338"/>
        <v/>
      </c>
      <c r="R430" s="4" t="str">
        <f t="shared" si="339"/>
        <v/>
      </c>
      <c r="S430" s="4" t="str">
        <f t="shared" si="340"/>
        <v/>
      </c>
      <c r="T430" s="4" t="str">
        <f t="shared" si="341"/>
        <v/>
      </c>
      <c r="U430" s="4" t="str">
        <f t="shared" si="342"/>
        <v/>
      </c>
      <c r="V430" s="4" t="str">
        <f t="shared" si="343"/>
        <v/>
      </c>
      <c r="W430" t="str">
        <f t="shared" si="344"/>
        <v/>
      </c>
      <c r="X430" t="str">
        <f t="shared" si="345"/>
        <v/>
      </c>
      <c r="Y430" t="str">
        <f t="shared" si="346"/>
        <v/>
      </c>
      <c r="Z430" t="str">
        <f t="shared" si="347"/>
        <v/>
      </c>
      <c r="AA430" s="4" t="str">
        <f t="shared" si="348"/>
        <v/>
      </c>
      <c r="AB430" s="4" t="str">
        <f t="shared" si="349"/>
        <v/>
      </c>
      <c r="AC430" s="5" t="str">
        <f t="shared" si="350"/>
        <v/>
      </c>
      <c r="AD430" t="str">
        <f t="shared" si="351"/>
        <v/>
      </c>
      <c r="AE430" t="str">
        <f t="shared" si="352"/>
        <v/>
      </c>
      <c r="AF430" s="2" t="str">
        <f t="shared" si="353"/>
        <v/>
      </c>
      <c r="AG430" t="str">
        <f t="shared" si="354"/>
        <v/>
      </c>
      <c r="AH430" t="str">
        <f t="shared" si="355"/>
        <v/>
      </c>
      <c r="AI430" t="str">
        <f t="shared" si="320"/>
        <v/>
      </c>
      <c r="AJ430" s="28" t="str">
        <f t="shared" si="356"/>
        <v/>
      </c>
      <c r="AK430" t="str">
        <f t="shared" si="357"/>
        <v/>
      </c>
      <c r="AL430" t="str">
        <f t="shared" si="358"/>
        <v/>
      </c>
      <c r="AM430" t="str">
        <f t="shared" si="321"/>
        <v/>
      </c>
      <c r="AN430" t="str">
        <f t="shared" si="322"/>
        <v/>
      </c>
      <c r="AO430" t="str">
        <f t="shared" si="323"/>
        <v/>
      </c>
      <c r="AP430" t="str">
        <f>IF(AN430="","",IF(I430=0,IF(AO430=1,VLOOKUP(F430,Tables!A$1:C$18,2,FALSE),VLOOKUP(F430,Tables!A$1:C$18,3,FALSE)),IF(I430=1, IF(AO430=1,VLOOKUP(F430,Tables!H$1:J$95,2,FALSE),VLOOKUP(F430,Tables!H$1:J$95,3,FALSE)),IF(AO430=1,VLOOKUP(F430,Tables!Q$1:S$137,2,FALSE),VLOOKUP(F430,Tables!Q$1:S$137,3,FALSE)))))</f>
        <v/>
      </c>
      <c r="AQ430" t="str">
        <f t="shared" si="359"/>
        <v/>
      </c>
      <c r="AR430" t="str">
        <f t="shared" si="324"/>
        <v/>
      </c>
      <c r="AS430" t="str">
        <f t="shared" si="325"/>
        <v/>
      </c>
      <c r="AT430" t="str">
        <f t="shared" si="314"/>
        <v/>
      </c>
      <c r="AU430" t="str">
        <f t="shared" si="326"/>
        <v/>
      </c>
      <c r="AV430" t="str">
        <f t="shared" si="327"/>
        <v/>
      </c>
      <c r="AW430" t="str">
        <f t="shared" si="360"/>
        <v/>
      </c>
      <c r="AX430" t="str">
        <f t="shared" si="361"/>
        <v/>
      </c>
      <c r="AY430" t="str">
        <f t="shared" si="362"/>
        <v/>
      </c>
      <c r="BA430" t="str">
        <f t="shared" si="328"/>
        <v/>
      </c>
      <c r="BB430" t="str">
        <f t="shared" si="329"/>
        <v/>
      </c>
      <c r="BC430" t="str">
        <f t="shared" si="330"/>
        <v/>
      </c>
      <c r="BD430" t="str">
        <f t="shared" si="313"/>
        <v/>
      </c>
      <c r="BE430" t="str">
        <f t="shared" si="363"/>
        <v/>
      </c>
      <c r="BF430" t="str">
        <f t="shared" si="364"/>
        <v/>
      </c>
    </row>
    <row r="431" spans="1:58" ht="15.75" x14ac:dyDescent="0.3">
      <c r="A431" t="str">
        <f t="shared" si="331"/>
        <v/>
      </c>
      <c r="B431" t="str">
        <f t="shared" si="332"/>
        <v/>
      </c>
      <c r="C431" t="str">
        <f t="shared" si="333"/>
        <v/>
      </c>
      <c r="D431" t="str">
        <f t="shared" si="334"/>
        <v/>
      </c>
      <c r="E431" t="str">
        <f t="shared" si="335"/>
        <v/>
      </c>
      <c r="F431" t="str">
        <f t="shared" si="336"/>
        <v/>
      </c>
      <c r="G431" t="str">
        <f t="shared" si="337"/>
        <v/>
      </c>
      <c r="H431" t="str">
        <f t="shared" si="316"/>
        <v/>
      </c>
      <c r="I431" t="str">
        <f t="shared" si="317"/>
        <v/>
      </c>
      <c r="J431" t="str">
        <f t="shared" si="318"/>
        <v/>
      </c>
      <c r="K431" t="str">
        <f>IF(A431="","",IF(OR(I431=1,I431="S"),IF(VLOOKUP(J431,Tables!E$1:F$50,2,FALSE)=1,IF(MOD(BE431,2)=1,1,2),IF(MOD(BE431,2)=1,2,1)),IF(MOD(BE431,2)=1,1,2)))</f>
        <v/>
      </c>
      <c r="L431" t="str">
        <f t="shared" si="315"/>
        <v/>
      </c>
      <c r="M431" s="1" t="str">
        <f t="shared" si="319"/>
        <v/>
      </c>
      <c r="N431" s="39"/>
      <c r="O431" s="39"/>
      <c r="P431" s="39"/>
      <c r="Q431" s="4" t="str">
        <f t="shared" si="338"/>
        <v/>
      </c>
      <c r="R431" s="4" t="str">
        <f t="shared" si="339"/>
        <v/>
      </c>
      <c r="S431" s="4" t="str">
        <f t="shared" si="340"/>
        <v/>
      </c>
      <c r="T431" s="4" t="str">
        <f t="shared" si="341"/>
        <v/>
      </c>
      <c r="U431" s="4" t="str">
        <f t="shared" si="342"/>
        <v/>
      </c>
      <c r="V431" s="4" t="str">
        <f t="shared" si="343"/>
        <v/>
      </c>
      <c r="W431" t="str">
        <f t="shared" si="344"/>
        <v/>
      </c>
      <c r="X431" t="str">
        <f t="shared" si="345"/>
        <v/>
      </c>
      <c r="Y431" t="str">
        <f t="shared" si="346"/>
        <v/>
      </c>
      <c r="Z431" t="str">
        <f t="shared" si="347"/>
        <v/>
      </c>
      <c r="AA431" s="4" t="str">
        <f t="shared" si="348"/>
        <v/>
      </c>
      <c r="AB431" s="4" t="str">
        <f t="shared" si="349"/>
        <v/>
      </c>
      <c r="AC431" s="5" t="str">
        <f t="shared" si="350"/>
        <v/>
      </c>
      <c r="AD431" t="str">
        <f t="shared" si="351"/>
        <v/>
      </c>
      <c r="AE431" t="str">
        <f t="shared" si="352"/>
        <v/>
      </c>
      <c r="AF431" s="2" t="str">
        <f t="shared" si="353"/>
        <v/>
      </c>
      <c r="AG431" t="str">
        <f t="shared" si="354"/>
        <v/>
      </c>
      <c r="AH431" t="str">
        <f t="shared" si="355"/>
        <v/>
      </c>
      <c r="AI431" t="str">
        <f t="shared" si="320"/>
        <v/>
      </c>
      <c r="AJ431" s="28" t="str">
        <f t="shared" si="356"/>
        <v/>
      </c>
      <c r="AK431" t="str">
        <f t="shared" si="357"/>
        <v/>
      </c>
      <c r="AL431" t="str">
        <f t="shared" si="358"/>
        <v/>
      </c>
      <c r="AM431" t="str">
        <f t="shared" si="321"/>
        <v/>
      </c>
      <c r="AN431" t="str">
        <f t="shared" si="322"/>
        <v/>
      </c>
      <c r="AO431" t="str">
        <f t="shared" si="323"/>
        <v/>
      </c>
      <c r="AP431" t="str">
        <f>IF(AN431="","",IF(I431=0,IF(AO431=1,VLOOKUP(F431,Tables!A$1:C$18,2,FALSE),VLOOKUP(F431,Tables!A$1:C$18,3,FALSE)),IF(I431=1, IF(AO431=1,VLOOKUP(F431,Tables!H$1:J$95,2,FALSE),VLOOKUP(F431,Tables!H$1:J$95,3,FALSE)),IF(AO431=1,VLOOKUP(F431,Tables!Q$1:S$137,2,FALSE),VLOOKUP(F431,Tables!Q$1:S$137,3,FALSE)))))</f>
        <v/>
      </c>
      <c r="AQ431" t="str">
        <f t="shared" si="359"/>
        <v/>
      </c>
      <c r="AR431" t="str">
        <f t="shared" si="324"/>
        <v/>
      </c>
      <c r="AS431" t="str">
        <f t="shared" si="325"/>
        <v/>
      </c>
      <c r="AT431" t="str">
        <f t="shared" si="314"/>
        <v/>
      </c>
      <c r="AU431" t="str">
        <f t="shared" si="326"/>
        <v/>
      </c>
      <c r="AV431" t="str">
        <f t="shared" si="327"/>
        <v/>
      </c>
      <c r="AW431" t="str">
        <f t="shared" si="360"/>
        <v/>
      </c>
      <c r="AX431" t="str">
        <f t="shared" si="361"/>
        <v/>
      </c>
      <c r="AY431" t="str">
        <f t="shared" si="362"/>
        <v/>
      </c>
      <c r="BA431" t="str">
        <f t="shared" si="328"/>
        <v/>
      </c>
      <c r="BB431" t="str">
        <f t="shared" si="329"/>
        <v/>
      </c>
      <c r="BC431" t="str">
        <f t="shared" si="330"/>
        <v/>
      </c>
      <c r="BD431" t="str">
        <f t="shared" ref="BD431:BD494" si="365">IF(NOT(BC431=""),AR431&amp;"-"&amp;AS431,"")</f>
        <v/>
      </c>
      <c r="BE431" t="str">
        <f t="shared" si="363"/>
        <v/>
      </c>
      <c r="BF431" t="str">
        <f t="shared" si="364"/>
        <v/>
      </c>
    </row>
    <row r="432" spans="1:58" ht="15.75" x14ac:dyDescent="0.3">
      <c r="A432" t="str">
        <f t="shared" si="331"/>
        <v/>
      </c>
      <c r="B432" t="str">
        <f t="shared" si="332"/>
        <v/>
      </c>
      <c r="C432" t="str">
        <f t="shared" si="333"/>
        <v/>
      </c>
      <c r="D432" t="str">
        <f t="shared" si="334"/>
        <v/>
      </c>
      <c r="E432" t="str">
        <f t="shared" si="335"/>
        <v/>
      </c>
      <c r="F432" t="str">
        <f t="shared" si="336"/>
        <v/>
      </c>
      <c r="G432" t="str">
        <f t="shared" si="337"/>
        <v/>
      </c>
      <c r="H432" t="str">
        <f t="shared" si="316"/>
        <v/>
      </c>
      <c r="I432" t="str">
        <f t="shared" si="317"/>
        <v/>
      </c>
      <c r="J432" t="str">
        <f t="shared" si="318"/>
        <v/>
      </c>
      <c r="K432" t="str">
        <f>IF(A432="","",IF(OR(I432=1,I432="S"),IF(VLOOKUP(J432,Tables!E$1:F$50,2,FALSE)=1,IF(MOD(BE432,2)=1,1,2),IF(MOD(BE432,2)=1,2,1)),IF(MOD(BE432,2)=1,1,2)))</f>
        <v/>
      </c>
      <c r="L432" t="str">
        <f t="shared" si="315"/>
        <v/>
      </c>
      <c r="M432" s="1" t="str">
        <f t="shared" si="319"/>
        <v/>
      </c>
      <c r="N432" s="39"/>
      <c r="O432" s="39"/>
      <c r="P432" s="39"/>
      <c r="Q432" s="4" t="str">
        <f t="shared" si="338"/>
        <v/>
      </c>
      <c r="R432" s="4" t="str">
        <f t="shared" si="339"/>
        <v/>
      </c>
      <c r="S432" s="4" t="str">
        <f t="shared" si="340"/>
        <v/>
      </c>
      <c r="T432" s="4" t="str">
        <f t="shared" si="341"/>
        <v/>
      </c>
      <c r="U432" s="4" t="str">
        <f t="shared" si="342"/>
        <v/>
      </c>
      <c r="V432" s="4" t="str">
        <f t="shared" si="343"/>
        <v/>
      </c>
      <c r="W432" t="str">
        <f t="shared" si="344"/>
        <v/>
      </c>
      <c r="X432" t="str">
        <f t="shared" si="345"/>
        <v/>
      </c>
      <c r="Y432" t="str">
        <f t="shared" si="346"/>
        <v/>
      </c>
      <c r="Z432" t="str">
        <f t="shared" si="347"/>
        <v/>
      </c>
      <c r="AA432" s="4" t="str">
        <f t="shared" si="348"/>
        <v/>
      </c>
      <c r="AB432" s="4" t="str">
        <f t="shared" si="349"/>
        <v/>
      </c>
      <c r="AC432" s="5" t="str">
        <f t="shared" si="350"/>
        <v/>
      </c>
      <c r="AD432" t="str">
        <f t="shared" si="351"/>
        <v/>
      </c>
      <c r="AE432" t="str">
        <f t="shared" si="352"/>
        <v/>
      </c>
      <c r="AF432" s="2" t="str">
        <f t="shared" si="353"/>
        <v/>
      </c>
      <c r="AG432" t="str">
        <f t="shared" si="354"/>
        <v/>
      </c>
      <c r="AH432" t="str">
        <f t="shared" si="355"/>
        <v/>
      </c>
      <c r="AI432" t="str">
        <f t="shared" si="320"/>
        <v/>
      </c>
      <c r="AJ432" s="28" t="str">
        <f t="shared" si="356"/>
        <v/>
      </c>
      <c r="AK432" t="str">
        <f t="shared" si="357"/>
        <v/>
      </c>
      <c r="AL432" t="str">
        <f t="shared" si="358"/>
        <v/>
      </c>
      <c r="AM432" t="str">
        <f t="shared" si="321"/>
        <v/>
      </c>
      <c r="AN432" t="str">
        <f t="shared" si="322"/>
        <v/>
      </c>
      <c r="AO432" t="str">
        <f t="shared" si="323"/>
        <v/>
      </c>
      <c r="AP432" t="str">
        <f>IF(AN432="","",IF(I432=0,IF(AO432=1,VLOOKUP(F432,Tables!A$1:C$18,2,FALSE),VLOOKUP(F432,Tables!A$1:C$18,3,FALSE)),IF(I432=1, IF(AO432=1,VLOOKUP(F432,Tables!H$1:J$95,2,FALSE),VLOOKUP(F432,Tables!H$1:J$95,3,FALSE)),IF(AO432=1,VLOOKUP(F432,Tables!Q$1:S$137,2,FALSE),VLOOKUP(F432,Tables!Q$1:S$137,3,FALSE)))))</f>
        <v/>
      </c>
      <c r="AQ432" t="str">
        <f t="shared" si="359"/>
        <v/>
      </c>
      <c r="AR432" t="str">
        <f t="shared" si="324"/>
        <v/>
      </c>
      <c r="AS432" t="str">
        <f t="shared" si="325"/>
        <v/>
      </c>
      <c r="AT432" t="str">
        <f t="shared" si="314"/>
        <v/>
      </c>
      <c r="AU432" t="str">
        <f t="shared" si="326"/>
        <v/>
      </c>
      <c r="AV432" t="str">
        <f t="shared" si="327"/>
        <v/>
      </c>
      <c r="AW432" t="str">
        <f t="shared" si="360"/>
        <v/>
      </c>
      <c r="AX432" t="str">
        <f t="shared" si="361"/>
        <v/>
      </c>
      <c r="AY432" t="str">
        <f t="shared" si="362"/>
        <v/>
      </c>
      <c r="BA432" t="str">
        <f t="shared" si="328"/>
        <v/>
      </c>
      <c r="BB432" t="str">
        <f t="shared" si="329"/>
        <v/>
      </c>
      <c r="BC432" t="str">
        <f t="shared" si="330"/>
        <v/>
      </c>
      <c r="BD432" t="str">
        <f t="shared" si="365"/>
        <v/>
      </c>
      <c r="BE432" t="str">
        <f t="shared" si="363"/>
        <v/>
      </c>
      <c r="BF432" t="str">
        <f t="shared" si="364"/>
        <v/>
      </c>
    </row>
    <row r="433" spans="1:58" ht="15.75" x14ac:dyDescent="0.3">
      <c r="A433" t="str">
        <f t="shared" si="331"/>
        <v/>
      </c>
      <c r="B433" t="str">
        <f t="shared" si="332"/>
        <v/>
      </c>
      <c r="C433" t="str">
        <f t="shared" si="333"/>
        <v/>
      </c>
      <c r="D433" t="str">
        <f t="shared" si="334"/>
        <v/>
      </c>
      <c r="E433" t="str">
        <f t="shared" si="335"/>
        <v/>
      </c>
      <c r="F433" t="str">
        <f t="shared" si="336"/>
        <v/>
      </c>
      <c r="G433" t="str">
        <f t="shared" si="337"/>
        <v/>
      </c>
      <c r="H433" t="str">
        <f t="shared" si="316"/>
        <v/>
      </c>
      <c r="I433" t="str">
        <f t="shared" si="317"/>
        <v/>
      </c>
      <c r="J433" t="str">
        <f t="shared" si="318"/>
        <v/>
      </c>
      <c r="K433" t="str">
        <f>IF(A433="","",IF(OR(I433=1,I433="S"),IF(VLOOKUP(J433,Tables!E$1:F$50,2,FALSE)=1,IF(MOD(BE433,2)=1,1,2),IF(MOD(BE433,2)=1,2,1)),IF(MOD(BE433,2)=1,1,2)))</f>
        <v/>
      </c>
      <c r="L433" t="str">
        <f t="shared" si="315"/>
        <v/>
      </c>
      <c r="M433" s="1" t="str">
        <f t="shared" si="319"/>
        <v/>
      </c>
      <c r="N433" s="39"/>
      <c r="O433" s="39"/>
      <c r="P433" s="39"/>
      <c r="Q433" s="4" t="str">
        <f t="shared" si="338"/>
        <v/>
      </c>
      <c r="R433" s="4" t="str">
        <f t="shared" si="339"/>
        <v/>
      </c>
      <c r="S433" s="4" t="str">
        <f t="shared" si="340"/>
        <v/>
      </c>
      <c r="T433" s="4" t="str">
        <f t="shared" si="341"/>
        <v/>
      </c>
      <c r="U433" s="4" t="str">
        <f t="shared" si="342"/>
        <v/>
      </c>
      <c r="V433" s="4" t="str">
        <f t="shared" si="343"/>
        <v/>
      </c>
      <c r="W433" t="str">
        <f t="shared" si="344"/>
        <v/>
      </c>
      <c r="X433" t="str">
        <f t="shared" si="345"/>
        <v/>
      </c>
      <c r="Y433" t="str">
        <f t="shared" si="346"/>
        <v/>
      </c>
      <c r="Z433" t="str">
        <f t="shared" si="347"/>
        <v/>
      </c>
      <c r="AA433" s="4" t="str">
        <f t="shared" si="348"/>
        <v/>
      </c>
      <c r="AB433" s="4" t="str">
        <f t="shared" si="349"/>
        <v/>
      </c>
      <c r="AC433" s="5" t="str">
        <f t="shared" si="350"/>
        <v/>
      </c>
      <c r="AD433" t="str">
        <f t="shared" si="351"/>
        <v/>
      </c>
      <c r="AE433" t="str">
        <f t="shared" si="352"/>
        <v/>
      </c>
      <c r="AF433" s="2" t="str">
        <f t="shared" si="353"/>
        <v/>
      </c>
      <c r="AG433" t="str">
        <f t="shared" si="354"/>
        <v/>
      </c>
      <c r="AH433" t="str">
        <f t="shared" si="355"/>
        <v/>
      </c>
      <c r="AI433" t="str">
        <f t="shared" si="320"/>
        <v/>
      </c>
      <c r="AJ433" s="28" t="str">
        <f t="shared" si="356"/>
        <v/>
      </c>
      <c r="AK433" t="str">
        <f t="shared" si="357"/>
        <v/>
      </c>
      <c r="AL433" t="str">
        <f t="shared" si="358"/>
        <v/>
      </c>
      <c r="AM433" t="str">
        <f t="shared" si="321"/>
        <v/>
      </c>
      <c r="AN433" t="str">
        <f t="shared" si="322"/>
        <v/>
      </c>
      <c r="AO433" t="str">
        <f t="shared" si="323"/>
        <v/>
      </c>
      <c r="AP433" t="str">
        <f>IF(AN433="","",IF(I433=0,IF(AO433=1,VLOOKUP(F433,Tables!A$1:C$18,2,FALSE),VLOOKUP(F433,Tables!A$1:C$18,3,FALSE)),IF(I433=1, IF(AO433=1,VLOOKUP(F433,Tables!H$1:J$95,2,FALSE),VLOOKUP(F433,Tables!H$1:J$95,3,FALSE)),IF(AO433=1,VLOOKUP(F433,Tables!Q$1:S$137,2,FALSE),VLOOKUP(F433,Tables!Q$1:S$137,3,FALSE)))))</f>
        <v/>
      </c>
      <c r="AQ433" t="str">
        <f t="shared" si="359"/>
        <v/>
      </c>
      <c r="AR433" t="str">
        <f t="shared" si="324"/>
        <v/>
      </c>
      <c r="AS433" t="str">
        <f t="shared" si="325"/>
        <v/>
      </c>
      <c r="AT433" t="str">
        <f t="shared" si="314"/>
        <v/>
      </c>
      <c r="AU433" t="str">
        <f t="shared" si="326"/>
        <v/>
      </c>
      <c r="AV433" t="str">
        <f t="shared" si="327"/>
        <v/>
      </c>
      <c r="AW433" t="str">
        <f t="shared" si="360"/>
        <v/>
      </c>
      <c r="AX433" t="str">
        <f t="shared" si="361"/>
        <v/>
      </c>
      <c r="AY433" t="str">
        <f t="shared" si="362"/>
        <v/>
      </c>
      <c r="BA433" t="str">
        <f t="shared" si="328"/>
        <v/>
      </c>
      <c r="BB433" t="str">
        <f t="shared" si="329"/>
        <v/>
      </c>
      <c r="BC433" t="str">
        <f t="shared" si="330"/>
        <v/>
      </c>
      <c r="BD433" t="str">
        <f t="shared" si="365"/>
        <v/>
      </c>
      <c r="BE433" t="str">
        <f t="shared" si="363"/>
        <v/>
      </c>
      <c r="BF433" t="str">
        <f t="shared" si="364"/>
        <v/>
      </c>
    </row>
    <row r="434" spans="1:58" ht="15.75" x14ac:dyDescent="0.3">
      <c r="A434" t="str">
        <f t="shared" si="331"/>
        <v/>
      </c>
      <c r="B434" t="str">
        <f t="shared" si="332"/>
        <v/>
      </c>
      <c r="C434" t="str">
        <f t="shared" si="333"/>
        <v/>
      </c>
      <c r="D434" t="str">
        <f t="shared" si="334"/>
        <v/>
      </c>
      <c r="E434" t="str">
        <f t="shared" si="335"/>
        <v/>
      </c>
      <c r="F434" t="str">
        <f t="shared" si="336"/>
        <v/>
      </c>
      <c r="G434" t="str">
        <f t="shared" si="337"/>
        <v/>
      </c>
      <c r="H434" t="str">
        <f t="shared" si="316"/>
        <v/>
      </c>
      <c r="I434" t="str">
        <f t="shared" si="317"/>
        <v/>
      </c>
      <c r="J434" t="str">
        <f t="shared" si="318"/>
        <v/>
      </c>
      <c r="K434" t="str">
        <f>IF(A434="","",IF(OR(I434=1,I434="S"),IF(VLOOKUP(J434,Tables!E$1:F$50,2,FALSE)=1,IF(MOD(BE434,2)=1,1,2),IF(MOD(BE434,2)=1,2,1)),IF(MOD(BE434,2)=1,1,2)))</f>
        <v/>
      </c>
      <c r="L434" t="str">
        <f t="shared" si="315"/>
        <v/>
      </c>
      <c r="M434" s="1" t="str">
        <f t="shared" si="319"/>
        <v/>
      </c>
      <c r="N434" s="39"/>
      <c r="O434" s="39"/>
      <c r="P434" s="39"/>
      <c r="Q434" s="4" t="str">
        <f t="shared" si="338"/>
        <v/>
      </c>
      <c r="R434" s="4" t="str">
        <f t="shared" si="339"/>
        <v/>
      </c>
      <c r="S434" s="4" t="str">
        <f t="shared" si="340"/>
        <v/>
      </c>
      <c r="T434" s="4" t="str">
        <f t="shared" si="341"/>
        <v/>
      </c>
      <c r="U434" s="4" t="str">
        <f t="shared" si="342"/>
        <v/>
      </c>
      <c r="V434" s="4" t="str">
        <f t="shared" si="343"/>
        <v/>
      </c>
      <c r="W434" t="str">
        <f t="shared" si="344"/>
        <v/>
      </c>
      <c r="X434" t="str">
        <f t="shared" si="345"/>
        <v/>
      </c>
      <c r="Y434" t="str">
        <f t="shared" si="346"/>
        <v/>
      </c>
      <c r="Z434" t="str">
        <f t="shared" si="347"/>
        <v/>
      </c>
      <c r="AA434" s="4" t="str">
        <f t="shared" si="348"/>
        <v/>
      </c>
      <c r="AB434" s="4" t="str">
        <f t="shared" si="349"/>
        <v/>
      </c>
      <c r="AC434" s="5" t="str">
        <f t="shared" si="350"/>
        <v/>
      </c>
      <c r="AD434" t="str">
        <f t="shared" si="351"/>
        <v/>
      </c>
      <c r="AE434" t="str">
        <f t="shared" si="352"/>
        <v/>
      </c>
      <c r="AF434" s="2" t="str">
        <f t="shared" si="353"/>
        <v/>
      </c>
      <c r="AG434" t="str">
        <f t="shared" si="354"/>
        <v/>
      </c>
      <c r="AH434" t="str">
        <f t="shared" si="355"/>
        <v/>
      </c>
      <c r="AI434" t="str">
        <f t="shared" si="320"/>
        <v/>
      </c>
      <c r="AJ434" s="28" t="str">
        <f t="shared" si="356"/>
        <v/>
      </c>
      <c r="AK434" t="str">
        <f t="shared" si="357"/>
        <v/>
      </c>
      <c r="AL434" t="str">
        <f t="shared" si="358"/>
        <v/>
      </c>
      <c r="AM434" t="str">
        <f t="shared" si="321"/>
        <v/>
      </c>
      <c r="AN434" t="str">
        <f t="shared" si="322"/>
        <v/>
      </c>
      <c r="AO434" t="str">
        <f t="shared" si="323"/>
        <v/>
      </c>
      <c r="AP434" t="str">
        <f>IF(AN434="","",IF(I434=0,IF(AO434=1,VLOOKUP(F434,Tables!A$1:C$18,2,FALSE),VLOOKUP(F434,Tables!A$1:C$18,3,FALSE)),IF(I434=1, IF(AO434=1,VLOOKUP(F434,Tables!H$1:J$95,2,FALSE),VLOOKUP(F434,Tables!H$1:J$95,3,FALSE)),IF(AO434=1,VLOOKUP(F434,Tables!Q$1:S$137,2,FALSE),VLOOKUP(F434,Tables!Q$1:S$137,3,FALSE)))))</f>
        <v/>
      </c>
      <c r="AQ434" t="str">
        <f t="shared" si="359"/>
        <v/>
      </c>
      <c r="AR434" t="str">
        <f t="shared" si="324"/>
        <v/>
      </c>
      <c r="AS434" t="str">
        <f t="shared" si="325"/>
        <v/>
      </c>
      <c r="AT434" t="str">
        <f t="shared" si="314"/>
        <v/>
      </c>
      <c r="AU434" t="str">
        <f t="shared" si="326"/>
        <v/>
      </c>
      <c r="AV434" t="str">
        <f t="shared" si="327"/>
        <v/>
      </c>
      <c r="AW434" t="str">
        <f t="shared" si="360"/>
        <v/>
      </c>
      <c r="AX434" t="str">
        <f t="shared" si="361"/>
        <v/>
      </c>
      <c r="AY434" t="str">
        <f t="shared" si="362"/>
        <v/>
      </c>
      <c r="BA434" t="str">
        <f t="shared" si="328"/>
        <v/>
      </c>
      <c r="BB434" t="str">
        <f t="shared" si="329"/>
        <v/>
      </c>
      <c r="BC434" t="str">
        <f t="shared" si="330"/>
        <v/>
      </c>
      <c r="BD434" t="str">
        <f t="shared" si="365"/>
        <v/>
      </c>
      <c r="BE434" t="str">
        <f t="shared" si="363"/>
        <v/>
      </c>
      <c r="BF434" t="str">
        <f t="shared" si="364"/>
        <v/>
      </c>
    </row>
    <row r="435" spans="1:58" ht="15.75" x14ac:dyDescent="0.3">
      <c r="A435" t="str">
        <f t="shared" si="331"/>
        <v/>
      </c>
      <c r="B435" t="str">
        <f t="shared" si="332"/>
        <v/>
      </c>
      <c r="C435" t="str">
        <f t="shared" si="333"/>
        <v/>
      </c>
      <c r="D435" t="str">
        <f t="shared" si="334"/>
        <v/>
      </c>
      <c r="E435" t="str">
        <f t="shared" si="335"/>
        <v/>
      </c>
      <c r="F435" t="str">
        <f t="shared" si="336"/>
        <v/>
      </c>
      <c r="G435" t="str">
        <f t="shared" si="337"/>
        <v/>
      </c>
      <c r="H435" t="str">
        <f t="shared" si="316"/>
        <v/>
      </c>
      <c r="I435" t="str">
        <f t="shared" si="317"/>
        <v/>
      </c>
      <c r="J435" t="str">
        <f t="shared" si="318"/>
        <v/>
      </c>
      <c r="K435" t="str">
        <f>IF(A435="","",IF(OR(I435=1,I435="S"),IF(VLOOKUP(J435,Tables!E$1:F$50,2,FALSE)=1,IF(MOD(BE435,2)=1,1,2),IF(MOD(BE435,2)=1,2,1)),IF(MOD(BE435,2)=1,1,2)))</f>
        <v/>
      </c>
      <c r="L435" t="str">
        <f t="shared" si="315"/>
        <v/>
      </c>
      <c r="M435" s="1" t="str">
        <f t="shared" si="319"/>
        <v/>
      </c>
      <c r="N435" s="39"/>
      <c r="O435" s="39"/>
      <c r="P435" s="39"/>
      <c r="Q435" s="4" t="str">
        <f t="shared" si="338"/>
        <v/>
      </c>
      <c r="R435" s="4" t="str">
        <f t="shared" si="339"/>
        <v/>
      </c>
      <c r="S435" s="4" t="str">
        <f t="shared" si="340"/>
        <v/>
      </c>
      <c r="T435" s="4" t="str">
        <f t="shared" si="341"/>
        <v/>
      </c>
      <c r="U435" s="4" t="str">
        <f t="shared" si="342"/>
        <v/>
      </c>
      <c r="V435" s="4" t="str">
        <f t="shared" si="343"/>
        <v/>
      </c>
      <c r="W435" t="str">
        <f t="shared" si="344"/>
        <v/>
      </c>
      <c r="X435" t="str">
        <f t="shared" si="345"/>
        <v/>
      </c>
      <c r="Y435" t="str">
        <f t="shared" si="346"/>
        <v/>
      </c>
      <c r="Z435" t="str">
        <f t="shared" si="347"/>
        <v/>
      </c>
      <c r="AA435" s="4" t="str">
        <f t="shared" si="348"/>
        <v/>
      </c>
      <c r="AB435" s="4" t="str">
        <f t="shared" si="349"/>
        <v/>
      </c>
      <c r="AC435" s="5" t="str">
        <f t="shared" si="350"/>
        <v/>
      </c>
      <c r="AD435" t="str">
        <f t="shared" si="351"/>
        <v/>
      </c>
      <c r="AE435" t="str">
        <f t="shared" si="352"/>
        <v/>
      </c>
      <c r="AF435" s="2" t="str">
        <f t="shared" si="353"/>
        <v/>
      </c>
      <c r="AG435" t="str">
        <f t="shared" si="354"/>
        <v/>
      </c>
      <c r="AH435" t="str">
        <f t="shared" si="355"/>
        <v/>
      </c>
      <c r="AI435" t="str">
        <f t="shared" si="320"/>
        <v/>
      </c>
      <c r="AJ435" s="28" t="str">
        <f t="shared" si="356"/>
        <v/>
      </c>
      <c r="AK435" t="str">
        <f t="shared" si="357"/>
        <v/>
      </c>
      <c r="AL435" t="str">
        <f t="shared" si="358"/>
        <v/>
      </c>
      <c r="AM435" t="str">
        <f t="shared" si="321"/>
        <v/>
      </c>
      <c r="AN435" t="str">
        <f t="shared" si="322"/>
        <v/>
      </c>
      <c r="AO435" t="str">
        <f t="shared" si="323"/>
        <v/>
      </c>
      <c r="AP435" t="str">
        <f>IF(AN435="","",IF(I435=0,IF(AO435=1,VLOOKUP(F435,Tables!A$1:C$18,2,FALSE),VLOOKUP(F435,Tables!A$1:C$18,3,FALSE)),IF(I435=1, IF(AO435=1,VLOOKUP(F435,Tables!H$1:J$95,2,FALSE),VLOOKUP(F435,Tables!H$1:J$95,3,FALSE)),IF(AO435=1,VLOOKUP(F435,Tables!Q$1:S$137,2,FALSE),VLOOKUP(F435,Tables!Q$1:S$137,3,FALSE)))))</f>
        <v/>
      </c>
      <c r="AQ435" t="str">
        <f t="shared" si="359"/>
        <v/>
      </c>
      <c r="AR435" t="str">
        <f t="shared" si="324"/>
        <v/>
      </c>
      <c r="AS435" t="str">
        <f t="shared" si="325"/>
        <v/>
      </c>
      <c r="AT435" t="str">
        <f t="shared" si="314"/>
        <v/>
      </c>
      <c r="AU435" t="str">
        <f t="shared" si="326"/>
        <v/>
      </c>
      <c r="AV435" t="str">
        <f t="shared" si="327"/>
        <v/>
      </c>
      <c r="AW435" t="str">
        <f t="shared" si="360"/>
        <v/>
      </c>
      <c r="AX435" t="str">
        <f t="shared" si="361"/>
        <v/>
      </c>
      <c r="AY435" t="str">
        <f t="shared" si="362"/>
        <v/>
      </c>
      <c r="BA435" t="str">
        <f t="shared" si="328"/>
        <v/>
      </c>
      <c r="BB435" t="str">
        <f t="shared" si="329"/>
        <v/>
      </c>
      <c r="BC435" t="str">
        <f t="shared" si="330"/>
        <v/>
      </c>
      <c r="BD435" t="str">
        <f t="shared" si="365"/>
        <v/>
      </c>
      <c r="BE435" t="str">
        <f t="shared" si="363"/>
        <v/>
      </c>
      <c r="BF435" t="str">
        <f t="shared" si="364"/>
        <v/>
      </c>
    </row>
    <row r="436" spans="1:58" ht="15.75" x14ac:dyDescent="0.3">
      <c r="A436" t="str">
        <f t="shared" si="331"/>
        <v/>
      </c>
      <c r="B436" t="str">
        <f t="shared" si="332"/>
        <v/>
      </c>
      <c r="C436" t="str">
        <f t="shared" si="333"/>
        <v/>
      </c>
      <c r="D436" t="str">
        <f t="shared" si="334"/>
        <v/>
      </c>
      <c r="E436" t="str">
        <f t="shared" si="335"/>
        <v/>
      </c>
      <c r="F436" t="str">
        <f t="shared" si="336"/>
        <v/>
      </c>
      <c r="G436" t="str">
        <f t="shared" si="337"/>
        <v/>
      </c>
      <c r="H436" t="str">
        <f t="shared" si="316"/>
        <v/>
      </c>
      <c r="I436" t="str">
        <f t="shared" si="317"/>
        <v/>
      </c>
      <c r="J436" t="str">
        <f t="shared" si="318"/>
        <v/>
      </c>
      <c r="K436" t="str">
        <f>IF(A436="","",IF(OR(I436=1,I436="S"),IF(VLOOKUP(J436,Tables!E$1:F$50,2,FALSE)=1,IF(MOD(BE436,2)=1,1,2),IF(MOD(BE436,2)=1,2,1)),IF(MOD(BE436,2)=1,1,2)))</f>
        <v/>
      </c>
      <c r="L436" t="str">
        <f t="shared" si="315"/>
        <v/>
      </c>
      <c r="M436" s="1" t="str">
        <f t="shared" si="319"/>
        <v/>
      </c>
      <c r="N436" s="39"/>
      <c r="O436" s="39"/>
      <c r="P436" s="39"/>
      <c r="Q436" s="4" t="str">
        <f t="shared" si="338"/>
        <v/>
      </c>
      <c r="R436" s="4" t="str">
        <f t="shared" si="339"/>
        <v/>
      </c>
      <c r="S436" s="4" t="str">
        <f t="shared" si="340"/>
        <v/>
      </c>
      <c r="T436" s="4" t="str">
        <f t="shared" si="341"/>
        <v/>
      </c>
      <c r="U436" s="4" t="str">
        <f t="shared" si="342"/>
        <v/>
      </c>
      <c r="V436" s="4" t="str">
        <f t="shared" si="343"/>
        <v/>
      </c>
      <c r="W436" t="str">
        <f t="shared" si="344"/>
        <v/>
      </c>
      <c r="X436" t="str">
        <f t="shared" si="345"/>
        <v/>
      </c>
      <c r="Y436" t="str">
        <f t="shared" si="346"/>
        <v/>
      </c>
      <c r="Z436" t="str">
        <f t="shared" si="347"/>
        <v/>
      </c>
      <c r="AA436" s="4" t="str">
        <f t="shared" si="348"/>
        <v/>
      </c>
      <c r="AB436" s="4" t="str">
        <f t="shared" si="349"/>
        <v/>
      </c>
      <c r="AC436" s="5" t="str">
        <f t="shared" si="350"/>
        <v/>
      </c>
      <c r="AD436" t="str">
        <f t="shared" si="351"/>
        <v/>
      </c>
      <c r="AE436" t="str">
        <f t="shared" si="352"/>
        <v/>
      </c>
      <c r="AF436" s="2" t="str">
        <f t="shared" si="353"/>
        <v/>
      </c>
      <c r="AG436" t="str">
        <f t="shared" si="354"/>
        <v/>
      </c>
      <c r="AH436" t="str">
        <f t="shared" si="355"/>
        <v/>
      </c>
      <c r="AI436" t="str">
        <f t="shared" si="320"/>
        <v/>
      </c>
      <c r="AJ436" s="28" t="str">
        <f t="shared" si="356"/>
        <v/>
      </c>
      <c r="AK436" t="str">
        <f t="shared" si="357"/>
        <v/>
      </c>
      <c r="AL436" t="str">
        <f t="shared" si="358"/>
        <v/>
      </c>
      <c r="AM436" t="str">
        <f t="shared" si="321"/>
        <v/>
      </c>
      <c r="AN436" t="str">
        <f t="shared" si="322"/>
        <v/>
      </c>
      <c r="AO436" t="str">
        <f t="shared" si="323"/>
        <v/>
      </c>
      <c r="AP436" t="str">
        <f>IF(AN436="","",IF(I436=0,IF(AO436=1,VLOOKUP(F436,Tables!A$1:C$18,2,FALSE),VLOOKUP(F436,Tables!A$1:C$18,3,FALSE)),IF(I436=1, IF(AO436=1,VLOOKUP(F436,Tables!H$1:J$95,2,FALSE),VLOOKUP(F436,Tables!H$1:J$95,3,FALSE)),IF(AO436=1,VLOOKUP(F436,Tables!Q$1:S$137,2,FALSE),VLOOKUP(F436,Tables!Q$1:S$137,3,FALSE)))))</f>
        <v/>
      </c>
      <c r="AQ436" t="str">
        <f t="shared" si="359"/>
        <v/>
      </c>
      <c r="AR436" t="str">
        <f t="shared" si="324"/>
        <v/>
      </c>
      <c r="AS436" t="str">
        <f t="shared" si="325"/>
        <v/>
      </c>
      <c r="AT436" t="str">
        <f t="shared" si="314"/>
        <v/>
      </c>
      <c r="AU436" t="str">
        <f t="shared" si="326"/>
        <v/>
      </c>
      <c r="AV436" t="str">
        <f t="shared" si="327"/>
        <v/>
      </c>
      <c r="AW436" t="str">
        <f t="shared" si="360"/>
        <v/>
      </c>
      <c r="AX436" t="str">
        <f t="shared" si="361"/>
        <v/>
      </c>
      <c r="AY436" t="str">
        <f t="shared" si="362"/>
        <v/>
      </c>
      <c r="BA436" t="str">
        <f t="shared" si="328"/>
        <v/>
      </c>
      <c r="BB436" t="str">
        <f t="shared" si="329"/>
        <v/>
      </c>
      <c r="BC436" t="str">
        <f t="shared" si="330"/>
        <v/>
      </c>
      <c r="BD436" t="str">
        <f t="shared" si="365"/>
        <v/>
      </c>
      <c r="BE436" t="str">
        <f t="shared" si="363"/>
        <v/>
      </c>
      <c r="BF436" t="str">
        <f t="shared" si="364"/>
        <v/>
      </c>
    </row>
    <row r="437" spans="1:58" ht="15.75" x14ac:dyDescent="0.3">
      <c r="A437" t="str">
        <f t="shared" si="331"/>
        <v/>
      </c>
      <c r="B437" t="str">
        <f t="shared" si="332"/>
        <v/>
      </c>
      <c r="C437" t="str">
        <f t="shared" si="333"/>
        <v/>
      </c>
      <c r="D437" t="str">
        <f t="shared" si="334"/>
        <v/>
      </c>
      <c r="E437" t="str">
        <f t="shared" si="335"/>
        <v/>
      </c>
      <c r="F437" t="str">
        <f t="shared" si="336"/>
        <v/>
      </c>
      <c r="G437" t="str">
        <f t="shared" si="337"/>
        <v/>
      </c>
      <c r="H437" t="str">
        <f t="shared" si="316"/>
        <v/>
      </c>
      <c r="I437" t="str">
        <f t="shared" si="317"/>
        <v/>
      </c>
      <c r="J437" t="str">
        <f t="shared" si="318"/>
        <v/>
      </c>
      <c r="K437" t="str">
        <f>IF(A437="","",IF(OR(I437=1,I437="S"),IF(VLOOKUP(J437,Tables!E$1:F$50,2,FALSE)=1,IF(MOD(BE437,2)=1,1,2),IF(MOD(BE437,2)=1,2,1)),IF(MOD(BE437,2)=1,1,2)))</f>
        <v/>
      </c>
      <c r="L437" t="str">
        <f t="shared" si="315"/>
        <v/>
      </c>
      <c r="M437" s="1" t="str">
        <f t="shared" si="319"/>
        <v/>
      </c>
      <c r="N437" s="39"/>
      <c r="O437" s="39"/>
      <c r="P437" s="39"/>
      <c r="Q437" s="4" t="str">
        <f t="shared" si="338"/>
        <v/>
      </c>
      <c r="R437" s="4" t="str">
        <f t="shared" si="339"/>
        <v/>
      </c>
      <c r="S437" s="4" t="str">
        <f t="shared" si="340"/>
        <v/>
      </c>
      <c r="T437" s="4" t="str">
        <f t="shared" si="341"/>
        <v/>
      </c>
      <c r="U437" s="4" t="str">
        <f t="shared" si="342"/>
        <v/>
      </c>
      <c r="V437" s="4" t="str">
        <f t="shared" si="343"/>
        <v/>
      </c>
      <c r="W437" t="str">
        <f t="shared" si="344"/>
        <v/>
      </c>
      <c r="X437" t="str">
        <f t="shared" si="345"/>
        <v/>
      </c>
      <c r="Y437" t="str">
        <f t="shared" si="346"/>
        <v/>
      </c>
      <c r="Z437" t="str">
        <f t="shared" si="347"/>
        <v/>
      </c>
      <c r="AA437" s="4" t="str">
        <f t="shared" si="348"/>
        <v/>
      </c>
      <c r="AB437" s="4" t="str">
        <f t="shared" si="349"/>
        <v/>
      </c>
      <c r="AC437" s="5" t="str">
        <f t="shared" si="350"/>
        <v/>
      </c>
      <c r="AD437" t="str">
        <f t="shared" si="351"/>
        <v/>
      </c>
      <c r="AE437" t="str">
        <f t="shared" si="352"/>
        <v/>
      </c>
      <c r="AF437" s="2" t="str">
        <f t="shared" si="353"/>
        <v/>
      </c>
      <c r="AG437" t="str">
        <f t="shared" si="354"/>
        <v/>
      </c>
      <c r="AH437" t="str">
        <f t="shared" si="355"/>
        <v/>
      </c>
      <c r="AI437" t="str">
        <f t="shared" si="320"/>
        <v/>
      </c>
      <c r="AJ437" s="28" t="str">
        <f t="shared" si="356"/>
        <v/>
      </c>
      <c r="AK437" t="str">
        <f t="shared" si="357"/>
        <v/>
      </c>
      <c r="AL437" t="str">
        <f t="shared" si="358"/>
        <v/>
      </c>
      <c r="AM437" t="str">
        <f t="shared" si="321"/>
        <v/>
      </c>
      <c r="AN437" t="str">
        <f t="shared" si="322"/>
        <v/>
      </c>
      <c r="AO437" t="str">
        <f t="shared" si="323"/>
        <v/>
      </c>
      <c r="AP437" t="str">
        <f>IF(AN437="","",IF(I437=0,IF(AO437=1,VLOOKUP(F437,Tables!A$1:C$18,2,FALSE),VLOOKUP(F437,Tables!A$1:C$18,3,FALSE)),IF(I437=1, IF(AO437=1,VLOOKUP(F437,Tables!H$1:J$95,2,FALSE),VLOOKUP(F437,Tables!H$1:J$95,3,FALSE)),IF(AO437=1,VLOOKUP(F437,Tables!Q$1:S$137,2,FALSE),VLOOKUP(F437,Tables!Q$1:S$137,3,FALSE)))))</f>
        <v/>
      </c>
      <c r="AQ437" t="str">
        <f t="shared" si="359"/>
        <v/>
      </c>
      <c r="AR437" t="str">
        <f t="shared" si="324"/>
        <v/>
      </c>
      <c r="AS437" t="str">
        <f t="shared" si="325"/>
        <v/>
      </c>
      <c r="AT437" t="str">
        <f t="shared" si="314"/>
        <v/>
      </c>
      <c r="AU437" t="str">
        <f t="shared" si="326"/>
        <v/>
      </c>
      <c r="AV437" t="str">
        <f t="shared" si="327"/>
        <v/>
      </c>
      <c r="AW437" t="str">
        <f t="shared" si="360"/>
        <v/>
      </c>
      <c r="AX437" t="str">
        <f t="shared" si="361"/>
        <v/>
      </c>
      <c r="AY437" t="str">
        <f t="shared" si="362"/>
        <v/>
      </c>
      <c r="BA437" t="str">
        <f t="shared" si="328"/>
        <v/>
      </c>
      <c r="BB437" t="str">
        <f t="shared" si="329"/>
        <v/>
      </c>
      <c r="BC437" t="str">
        <f t="shared" si="330"/>
        <v/>
      </c>
      <c r="BD437" t="str">
        <f t="shared" si="365"/>
        <v/>
      </c>
      <c r="BE437" t="str">
        <f t="shared" si="363"/>
        <v/>
      </c>
      <c r="BF437" t="str">
        <f t="shared" si="364"/>
        <v/>
      </c>
    </row>
    <row r="438" spans="1:58" ht="15.75" x14ac:dyDescent="0.3">
      <c r="A438" t="str">
        <f t="shared" si="331"/>
        <v/>
      </c>
      <c r="B438" t="str">
        <f t="shared" si="332"/>
        <v/>
      </c>
      <c r="C438" t="str">
        <f t="shared" si="333"/>
        <v/>
      </c>
      <c r="D438" t="str">
        <f t="shared" si="334"/>
        <v/>
      </c>
      <c r="E438" t="str">
        <f t="shared" si="335"/>
        <v/>
      </c>
      <c r="F438" t="str">
        <f t="shared" si="336"/>
        <v/>
      </c>
      <c r="G438" t="str">
        <f t="shared" si="337"/>
        <v/>
      </c>
      <c r="H438" t="str">
        <f t="shared" si="316"/>
        <v/>
      </c>
      <c r="I438" t="str">
        <f t="shared" si="317"/>
        <v/>
      </c>
      <c r="J438" t="str">
        <f t="shared" si="318"/>
        <v/>
      </c>
      <c r="K438" t="str">
        <f>IF(A438="","",IF(OR(I438=1,I438="S"),IF(VLOOKUP(J438,Tables!E$1:F$50,2,FALSE)=1,IF(MOD(BE438,2)=1,1,2),IF(MOD(BE438,2)=1,2,1)),IF(MOD(BE438,2)=1,1,2)))</f>
        <v/>
      </c>
      <c r="L438" t="str">
        <f t="shared" si="315"/>
        <v/>
      </c>
      <c r="M438" s="1" t="str">
        <f t="shared" si="319"/>
        <v/>
      </c>
      <c r="N438" s="39"/>
      <c r="O438" s="39"/>
      <c r="P438" s="39"/>
      <c r="Q438" s="4" t="str">
        <f t="shared" si="338"/>
        <v/>
      </c>
      <c r="R438" s="4" t="str">
        <f t="shared" si="339"/>
        <v/>
      </c>
      <c r="S438" s="4" t="str">
        <f t="shared" si="340"/>
        <v/>
      </c>
      <c r="T438" s="4" t="str">
        <f t="shared" si="341"/>
        <v/>
      </c>
      <c r="U438" s="4" t="str">
        <f t="shared" si="342"/>
        <v/>
      </c>
      <c r="V438" s="4" t="str">
        <f t="shared" si="343"/>
        <v/>
      </c>
      <c r="W438" t="str">
        <f t="shared" si="344"/>
        <v/>
      </c>
      <c r="X438" t="str">
        <f t="shared" si="345"/>
        <v/>
      </c>
      <c r="Y438" t="str">
        <f t="shared" si="346"/>
        <v/>
      </c>
      <c r="Z438" t="str">
        <f t="shared" si="347"/>
        <v/>
      </c>
      <c r="AA438" s="4" t="str">
        <f t="shared" si="348"/>
        <v/>
      </c>
      <c r="AB438" s="4" t="str">
        <f t="shared" si="349"/>
        <v/>
      </c>
      <c r="AC438" s="5" t="str">
        <f t="shared" si="350"/>
        <v/>
      </c>
      <c r="AD438" t="str">
        <f t="shared" si="351"/>
        <v/>
      </c>
      <c r="AE438" t="str">
        <f t="shared" si="352"/>
        <v/>
      </c>
      <c r="AF438" s="2" t="str">
        <f t="shared" si="353"/>
        <v/>
      </c>
      <c r="AG438" t="str">
        <f t="shared" si="354"/>
        <v/>
      </c>
      <c r="AH438" t="str">
        <f t="shared" si="355"/>
        <v/>
      </c>
      <c r="AI438" t="str">
        <f t="shared" si="320"/>
        <v/>
      </c>
      <c r="AJ438" s="28" t="str">
        <f t="shared" si="356"/>
        <v/>
      </c>
      <c r="AK438" t="str">
        <f t="shared" si="357"/>
        <v/>
      </c>
      <c r="AL438" t="str">
        <f t="shared" si="358"/>
        <v/>
      </c>
      <c r="AM438" t="str">
        <f t="shared" si="321"/>
        <v/>
      </c>
      <c r="AN438" t="str">
        <f t="shared" si="322"/>
        <v/>
      </c>
      <c r="AO438" t="str">
        <f t="shared" si="323"/>
        <v/>
      </c>
      <c r="AP438" t="str">
        <f>IF(AN438="","",IF(I438=0,IF(AO438=1,VLOOKUP(F438,Tables!A$1:C$18,2,FALSE),VLOOKUP(F438,Tables!A$1:C$18,3,FALSE)),IF(I438=1, IF(AO438=1,VLOOKUP(F438,Tables!H$1:J$95,2,FALSE),VLOOKUP(F438,Tables!H$1:J$95,3,FALSE)),IF(AO438=1,VLOOKUP(F438,Tables!Q$1:S$137,2,FALSE),VLOOKUP(F438,Tables!Q$1:S$137,3,FALSE)))))</f>
        <v/>
      </c>
      <c r="AQ438" t="str">
        <f t="shared" si="359"/>
        <v/>
      </c>
      <c r="AR438" t="str">
        <f t="shared" si="324"/>
        <v/>
      </c>
      <c r="AS438" t="str">
        <f t="shared" si="325"/>
        <v/>
      </c>
      <c r="AT438" t="str">
        <f t="shared" si="314"/>
        <v/>
      </c>
      <c r="AU438" t="str">
        <f t="shared" si="326"/>
        <v/>
      </c>
      <c r="AV438" t="str">
        <f t="shared" si="327"/>
        <v/>
      </c>
      <c r="AW438" t="str">
        <f t="shared" si="360"/>
        <v/>
      </c>
      <c r="AX438" t="str">
        <f t="shared" si="361"/>
        <v/>
      </c>
      <c r="AY438" t="str">
        <f t="shared" si="362"/>
        <v/>
      </c>
      <c r="BA438" t="str">
        <f t="shared" si="328"/>
        <v/>
      </c>
      <c r="BB438" t="str">
        <f t="shared" si="329"/>
        <v/>
      </c>
      <c r="BC438" t="str">
        <f t="shared" si="330"/>
        <v/>
      </c>
      <c r="BD438" t="str">
        <f t="shared" si="365"/>
        <v/>
      </c>
      <c r="BE438" t="str">
        <f t="shared" si="363"/>
        <v/>
      </c>
      <c r="BF438" t="str">
        <f t="shared" si="364"/>
        <v/>
      </c>
    </row>
    <row r="439" spans="1:58" ht="15.75" x14ac:dyDescent="0.3">
      <c r="A439" t="str">
        <f t="shared" si="331"/>
        <v/>
      </c>
      <c r="B439" t="str">
        <f t="shared" si="332"/>
        <v/>
      </c>
      <c r="C439" t="str">
        <f t="shared" si="333"/>
        <v/>
      </c>
      <c r="D439" t="str">
        <f t="shared" si="334"/>
        <v/>
      </c>
      <c r="E439" t="str">
        <f t="shared" si="335"/>
        <v/>
      </c>
      <c r="F439" t="str">
        <f t="shared" si="336"/>
        <v/>
      </c>
      <c r="G439" t="str">
        <f t="shared" si="337"/>
        <v/>
      </c>
      <c r="H439" t="str">
        <f t="shared" si="316"/>
        <v/>
      </c>
      <c r="I439" t="str">
        <f t="shared" si="317"/>
        <v/>
      </c>
      <c r="J439" t="str">
        <f t="shared" si="318"/>
        <v/>
      </c>
      <c r="K439" t="str">
        <f>IF(A439="","",IF(OR(I439=1,I439="S"),IF(VLOOKUP(J439,Tables!E$1:F$50,2,FALSE)=1,IF(MOD(BE439,2)=1,1,2),IF(MOD(BE439,2)=1,2,1)),IF(MOD(BE439,2)=1,1,2)))</f>
        <v/>
      </c>
      <c r="L439" t="str">
        <f t="shared" si="315"/>
        <v/>
      </c>
      <c r="M439" s="1" t="str">
        <f t="shared" si="319"/>
        <v/>
      </c>
      <c r="N439" s="39"/>
      <c r="O439" s="39"/>
      <c r="P439" s="39"/>
      <c r="Q439" s="4" t="str">
        <f t="shared" si="338"/>
        <v/>
      </c>
      <c r="R439" s="4" t="str">
        <f t="shared" si="339"/>
        <v/>
      </c>
      <c r="S439" s="4" t="str">
        <f t="shared" si="340"/>
        <v/>
      </c>
      <c r="T439" s="4" t="str">
        <f t="shared" si="341"/>
        <v/>
      </c>
      <c r="U439" s="4" t="str">
        <f t="shared" si="342"/>
        <v/>
      </c>
      <c r="V439" s="4" t="str">
        <f t="shared" si="343"/>
        <v/>
      </c>
      <c r="W439" t="str">
        <f t="shared" si="344"/>
        <v/>
      </c>
      <c r="X439" t="str">
        <f t="shared" si="345"/>
        <v/>
      </c>
      <c r="Y439" t="str">
        <f t="shared" si="346"/>
        <v/>
      </c>
      <c r="Z439" t="str">
        <f t="shared" si="347"/>
        <v/>
      </c>
      <c r="AA439" s="4" t="str">
        <f t="shared" si="348"/>
        <v/>
      </c>
      <c r="AB439" s="4" t="str">
        <f t="shared" si="349"/>
        <v/>
      </c>
      <c r="AC439" s="5" t="str">
        <f t="shared" si="350"/>
        <v/>
      </c>
      <c r="AD439" t="str">
        <f t="shared" si="351"/>
        <v/>
      </c>
      <c r="AE439" t="str">
        <f t="shared" si="352"/>
        <v/>
      </c>
      <c r="AF439" s="2" t="str">
        <f t="shared" si="353"/>
        <v/>
      </c>
      <c r="AG439" t="str">
        <f t="shared" si="354"/>
        <v/>
      </c>
      <c r="AH439" t="str">
        <f t="shared" si="355"/>
        <v/>
      </c>
      <c r="AI439" t="str">
        <f t="shared" si="320"/>
        <v/>
      </c>
      <c r="AJ439" s="28" t="str">
        <f t="shared" si="356"/>
        <v/>
      </c>
      <c r="AK439" t="str">
        <f t="shared" si="357"/>
        <v/>
      </c>
      <c r="AL439" t="str">
        <f t="shared" si="358"/>
        <v/>
      </c>
      <c r="AM439" t="str">
        <f t="shared" si="321"/>
        <v/>
      </c>
      <c r="AN439" t="str">
        <f t="shared" si="322"/>
        <v/>
      </c>
      <c r="AO439" t="str">
        <f t="shared" si="323"/>
        <v/>
      </c>
      <c r="AP439" t="str">
        <f>IF(AN439="","",IF(I439=0,IF(AO439=1,VLOOKUP(F439,Tables!A$1:C$18,2,FALSE),VLOOKUP(F439,Tables!A$1:C$18,3,FALSE)),IF(I439=1, IF(AO439=1,VLOOKUP(F439,Tables!H$1:J$95,2,FALSE),VLOOKUP(F439,Tables!H$1:J$95,3,FALSE)),IF(AO439=1,VLOOKUP(F439,Tables!Q$1:S$137,2,FALSE),VLOOKUP(F439,Tables!Q$1:S$137,3,FALSE)))))</f>
        <v/>
      </c>
      <c r="AQ439" t="str">
        <f t="shared" si="359"/>
        <v/>
      </c>
      <c r="AR439" t="str">
        <f t="shared" si="324"/>
        <v/>
      </c>
      <c r="AS439" t="str">
        <f t="shared" si="325"/>
        <v/>
      </c>
      <c r="AT439" t="str">
        <f t="shared" si="314"/>
        <v/>
      </c>
      <c r="AU439" t="str">
        <f t="shared" si="326"/>
        <v/>
      </c>
      <c r="AV439" t="str">
        <f t="shared" si="327"/>
        <v/>
      </c>
      <c r="AW439" t="str">
        <f t="shared" si="360"/>
        <v/>
      </c>
      <c r="AX439" t="str">
        <f t="shared" si="361"/>
        <v/>
      </c>
      <c r="AY439" t="str">
        <f t="shared" si="362"/>
        <v/>
      </c>
      <c r="BA439" t="str">
        <f t="shared" si="328"/>
        <v/>
      </c>
      <c r="BB439" t="str">
        <f t="shared" si="329"/>
        <v/>
      </c>
      <c r="BC439" t="str">
        <f t="shared" si="330"/>
        <v/>
      </c>
      <c r="BD439" t="str">
        <f t="shared" si="365"/>
        <v/>
      </c>
      <c r="BE439" t="str">
        <f t="shared" si="363"/>
        <v/>
      </c>
      <c r="BF439" t="str">
        <f t="shared" si="364"/>
        <v/>
      </c>
    </row>
    <row r="440" spans="1:58" ht="15.75" x14ac:dyDescent="0.3">
      <c r="A440" t="str">
        <f t="shared" si="331"/>
        <v/>
      </c>
      <c r="B440" t="str">
        <f t="shared" si="332"/>
        <v/>
      </c>
      <c r="C440" t="str">
        <f t="shared" si="333"/>
        <v/>
      </c>
      <c r="D440" t="str">
        <f t="shared" si="334"/>
        <v/>
      </c>
      <c r="E440" t="str">
        <f t="shared" si="335"/>
        <v/>
      </c>
      <c r="F440" t="str">
        <f t="shared" si="336"/>
        <v/>
      </c>
      <c r="G440" t="str">
        <f t="shared" si="337"/>
        <v/>
      </c>
      <c r="H440" t="str">
        <f t="shared" si="316"/>
        <v/>
      </c>
      <c r="I440" t="str">
        <f t="shared" si="317"/>
        <v/>
      </c>
      <c r="J440" t="str">
        <f t="shared" si="318"/>
        <v/>
      </c>
      <c r="K440" t="str">
        <f>IF(A440="","",IF(OR(I440=1,I440="S"),IF(VLOOKUP(J440,Tables!E$1:F$50,2,FALSE)=1,IF(MOD(BE440,2)=1,1,2),IF(MOD(BE440,2)=1,2,1)),IF(MOD(BE440,2)=1,1,2)))</f>
        <v/>
      </c>
      <c r="L440" t="str">
        <f t="shared" si="315"/>
        <v/>
      </c>
      <c r="M440" s="1" t="str">
        <f t="shared" si="319"/>
        <v/>
      </c>
      <c r="N440" s="39"/>
      <c r="O440" s="39"/>
      <c r="P440" s="39"/>
      <c r="Q440" s="4" t="str">
        <f t="shared" si="338"/>
        <v/>
      </c>
      <c r="R440" s="4" t="str">
        <f t="shared" si="339"/>
        <v/>
      </c>
      <c r="S440" s="4" t="str">
        <f t="shared" si="340"/>
        <v/>
      </c>
      <c r="T440" s="4" t="str">
        <f t="shared" si="341"/>
        <v/>
      </c>
      <c r="U440" s="4" t="str">
        <f t="shared" si="342"/>
        <v/>
      </c>
      <c r="V440" s="4" t="str">
        <f t="shared" si="343"/>
        <v/>
      </c>
      <c r="W440" t="str">
        <f t="shared" si="344"/>
        <v/>
      </c>
      <c r="X440" t="str">
        <f t="shared" si="345"/>
        <v/>
      </c>
      <c r="Y440" t="str">
        <f t="shared" si="346"/>
        <v/>
      </c>
      <c r="Z440" t="str">
        <f t="shared" si="347"/>
        <v/>
      </c>
      <c r="AA440" s="4" t="str">
        <f t="shared" si="348"/>
        <v/>
      </c>
      <c r="AB440" s="4" t="str">
        <f t="shared" si="349"/>
        <v/>
      </c>
      <c r="AC440" s="5" t="str">
        <f t="shared" si="350"/>
        <v/>
      </c>
      <c r="AD440" t="str">
        <f t="shared" si="351"/>
        <v/>
      </c>
      <c r="AE440" t="str">
        <f t="shared" si="352"/>
        <v/>
      </c>
      <c r="AF440" s="2" t="str">
        <f t="shared" si="353"/>
        <v/>
      </c>
      <c r="AG440" t="str">
        <f t="shared" si="354"/>
        <v/>
      </c>
      <c r="AH440" t="str">
        <f t="shared" si="355"/>
        <v/>
      </c>
      <c r="AI440" t="str">
        <f t="shared" si="320"/>
        <v/>
      </c>
      <c r="AJ440" s="28" t="str">
        <f t="shared" si="356"/>
        <v/>
      </c>
      <c r="AK440" t="str">
        <f t="shared" si="357"/>
        <v/>
      </c>
      <c r="AL440" t="str">
        <f t="shared" si="358"/>
        <v/>
      </c>
      <c r="AM440" t="str">
        <f t="shared" si="321"/>
        <v/>
      </c>
      <c r="AN440" t="str">
        <f t="shared" si="322"/>
        <v/>
      </c>
      <c r="AO440" t="str">
        <f t="shared" si="323"/>
        <v/>
      </c>
      <c r="AP440" t="str">
        <f>IF(AN440="","",IF(I440=0,IF(AO440=1,VLOOKUP(F440,Tables!A$1:C$18,2,FALSE),VLOOKUP(F440,Tables!A$1:C$18,3,FALSE)),IF(I440=1, IF(AO440=1,VLOOKUP(F440,Tables!H$1:J$95,2,FALSE),VLOOKUP(F440,Tables!H$1:J$95,3,FALSE)),IF(AO440=1,VLOOKUP(F440,Tables!Q$1:S$137,2,FALSE),VLOOKUP(F440,Tables!Q$1:S$137,3,FALSE)))))</f>
        <v/>
      </c>
      <c r="AQ440" t="str">
        <f t="shared" si="359"/>
        <v/>
      </c>
      <c r="AR440" t="str">
        <f t="shared" si="324"/>
        <v/>
      </c>
      <c r="AS440" t="str">
        <f t="shared" si="325"/>
        <v/>
      </c>
      <c r="AT440" t="str">
        <f t="shared" si="314"/>
        <v/>
      </c>
      <c r="AU440" t="str">
        <f t="shared" si="326"/>
        <v/>
      </c>
      <c r="AV440" t="str">
        <f t="shared" si="327"/>
        <v/>
      </c>
      <c r="AW440" t="str">
        <f t="shared" si="360"/>
        <v/>
      </c>
      <c r="AX440" t="str">
        <f t="shared" si="361"/>
        <v/>
      </c>
      <c r="AY440" t="str">
        <f t="shared" si="362"/>
        <v/>
      </c>
      <c r="BA440" t="str">
        <f t="shared" si="328"/>
        <v/>
      </c>
      <c r="BB440" t="str">
        <f t="shared" si="329"/>
        <v/>
      </c>
      <c r="BC440" t="str">
        <f t="shared" si="330"/>
        <v/>
      </c>
      <c r="BD440" t="str">
        <f t="shared" si="365"/>
        <v/>
      </c>
      <c r="BE440" t="str">
        <f t="shared" si="363"/>
        <v/>
      </c>
      <c r="BF440" t="str">
        <f t="shared" si="364"/>
        <v/>
      </c>
    </row>
    <row r="441" spans="1:58" ht="15.75" x14ac:dyDescent="0.3">
      <c r="A441" t="str">
        <f t="shared" si="331"/>
        <v/>
      </c>
      <c r="B441" t="str">
        <f t="shared" si="332"/>
        <v/>
      </c>
      <c r="C441" t="str">
        <f t="shared" si="333"/>
        <v/>
      </c>
      <c r="D441" t="str">
        <f t="shared" si="334"/>
        <v/>
      </c>
      <c r="E441" t="str">
        <f t="shared" si="335"/>
        <v/>
      </c>
      <c r="F441" t="str">
        <f t="shared" si="336"/>
        <v/>
      </c>
      <c r="G441" t="str">
        <f t="shared" si="337"/>
        <v/>
      </c>
      <c r="H441" t="str">
        <f t="shared" si="316"/>
        <v/>
      </c>
      <c r="I441" t="str">
        <f t="shared" si="317"/>
        <v/>
      </c>
      <c r="J441" t="str">
        <f t="shared" si="318"/>
        <v/>
      </c>
      <c r="K441" t="str">
        <f>IF(A441="","",IF(OR(I441=1,I441="S"),IF(VLOOKUP(J441,Tables!E$1:F$50,2,FALSE)=1,IF(MOD(BE441,2)=1,1,2),IF(MOD(BE441,2)=1,2,1)),IF(MOD(BE441,2)=1,1,2)))</f>
        <v/>
      </c>
      <c r="L441" t="str">
        <f t="shared" si="315"/>
        <v/>
      </c>
      <c r="M441" s="1" t="str">
        <f t="shared" si="319"/>
        <v/>
      </c>
      <c r="N441" s="39"/>
      <c r="O441" s="39"/>
      <c r="P441" s="39"/>
      <c r="Q441" s="4" t="str">
        <f t="shared" si="338"/>
        <v/>
      </c>
      <c r="R441" s="4" t="str">
        <f t="shared" si="339"/>
        <v/>
      </c>
      <c r="S441" s="4" t="str">
        <f t="shared" si="340"/>
        <v/>
      </c>
      <c r="T441" s="4" t="str">
        <f t="shared" si="341"/>
        <v/>
      </c>
      <c r="U441" s="4" t="str">
        <f t="shared" si="342"/>
        <v/>
      </c>
      <c r="V441" s="4" t="str">
        <f t="shared" si="343"/>
        <v/>
      </c>
      <c r="W441" t="str">
        <f t="shared" si="344"/>
        <v/>
      </c>
      <c r="X441" t="str">
        <f t="shared" si="345"/>
        <v/>
      </c>
      <c r="Y441" t="str">
        <f t="shared" si="346"/>
        <v/>
      </c>
      <c r="Z441" t="str">
        <f t="shared" si="347"/>
        <v/>
      </c>
      <c r="AA441" s="4" t="str">
        <f t="shared" si="348"/>
        <v/>
      </c>
      <c r="AB441" s="4" t="str">
        <f t="shared" si="349"/>
        <v/>
      </c>
      <c r="AC441" s="5" t="str">
        <f t="shared" si="350"/>
        <v/>
      </c>
      <c r="AD441" t="str">
        <f t="shared" si="351"/>
        <v/>
      </c>
      <c r="AE441" t="str">
        <f t="shared" si="352"/>
        <v/>
      </c>
      <c r="AF441" s="2" t="str">
        <f t="shared" si="353"/>
        <v/>
      </c>
      <c r="AG441" t="str">
        <f t="shared" si="354"/>
        <v/>
      </c>
      <c r="AH441" t="str">
        <f t="shared" si="355"/>
        <v/>
      </c>
      <c r="AI441" t="str">
        <f t="shared" si="320"/>
        <v/>
      </c>
      <c r="AJ441" s="28" t="str">
        <f t="shared" si="356"/>
        <v/>
      </c>
      <c r="AK441" t="str">
        <f t="shared" si="357"/>
        <v/>
      </c>
      <c r="AL441" t="str">
        <f t="shared" si="358"/>
        <v/>
      </c>
      <c r="AM441" t="str">
        <f t="shared" si="321"/>
        <v/>
      </c>
      <c r="AN441" t="str">
        <f t="shared" si="322"/>
        <v/>
      </c>
      <c r="AO441" t="str">
        <f t="shared" si="323"/>
        <v/>
      </c>
      <c r="AP441" t="str">
        <f>IF(AN441="","",IF(I441=0,IF(AO441=1,VLOOKUP(F441,Tables!A$1:C$18,2,FALSE),VLOOKUP(F441,Tables!A$1:C$18,3,FALSE)),IF(I441=1, IF(AO441=1,VLOOKUP(F441,Tables!H$1:J$95,2,FALSE),VLOOKUP(F441,Tables!H$1:J$95,3,FALSE)),IF(AO441=1,VLOOKUP(F441,Tables!Q$1:S$137,2,FALSE),VLOOKUP(F441,Tables!Q$1:S$137,3,FALSE)))))</f>
        <v/>
      </c>
      <c r="AQ441" t="str">
        <f t="shared" si="359"/>
        <v/>
      </c>
      <c r="AR441" t="str">
        <f t="shared" si="324"/>
        <v/>
      </c>
      <c r="AS441" t="str">
        <f t="shared" si="325"/>
        <v/>
      </c>
      <c r="AT441" t="str">
        <f t="shared" si="314"/>
        <v/>
      </c>
      <c r="AU441" t="str">
        <f t="shared" si="326"/>
        <v/>
      </c>
      <c r="AV441" t="str">
        <f t="shared" si="327"/>
        <v/>
      </c>
      <c r="AW441" t="str">
        <f t="shared" si="360"/>
        <v/>
      </c>
      <c r="AX441" t="str">
        <f t="shared" si="361"/>
        <v/>
      </c>
      <c r="AY441" t="str">
        <f t="shared" si="362"/>
        <v/>
      </c>
      <c r="BA441" t="str">
        <f t="shared" si="328"/>
        <v/>
      </c>
      <c r="BB441" t="str">
        <f t="shared" si="329"/>
        <v/>
      </c>
      <c r="BC441" t="str">
        <f t="shared" si="330"/>
        <v/>
      </c>
      <c r="BD441" t="str">
        <f t="shared" si="365"/>
        <v/>
      </c>
      <c r="BE441" t="str">
        <f t="shared" si="363"/>
        <v/>
      </c>
      <c r="BF441" t="str">
        <f t="shared" si="364"/>
        <v/>
      </c>
    </row>
    <row r="442" spans="1:58" ht="15.75" x14ac:dyDescent="0.3">
      <c r="A442" t="str">
        <f t="shared" si="331"/>
        <v/>
      </c>
      <c r="B442" t="str">
        <f t="shared" si="332"/>
        <v/>
      </c>
      <c r="C442" t="str">
        <f t="shared" si="333"/>
        <v/>
      </c>
      <c r="D442" t="str">
        <f t="shared" si="334"/>
        <v/>
      </c>
      <c r="E442" t="str">
        <f t="shared" si="335"/>
        <v/>
      </c>
      <c r="F442" t="str">
        <f t="shared" si="336"/>
        <v/>
      </c>
      <c r="G442" t="str">
        <f t="shared" si="337"/>
        <v/>
      </c>
      <c r="H442" t="str">
        <f t="shared" si="316"/>
        <v/>
      </c>
      <c r="I442" t="str">
        <f t="shared" si="317"/>
        <v/>
      </c>
      <c r="J442" t="str">
        <f t="shared" si="318"/>
        <v/>
      </c>
      <c r="K442" t="str">
        <f>IF(A442="","",IF(OR(I442=1,I442="S"),IF(VLOOKUP(J442,Tables!E$1:F$50,2,FALSE)=1,IF(MOD(BE442,2)=1,1,2),IF(MOD(BE442,2)=1,2,1)),IF(MOD(BE442,2)=1,1,2)))</f>
        <v/>
      </c>
      <c r="L442" t="str">
        <f t="shared" si="315"/>
        <v/>
      </c>
      <c r="M442" s="1" t="str">
        <f t="shared" si="319"/>
        <v/>
      </c>
      <c r="N442" s="39"/>
      <c r="O442" s="39"/>
      <c r="P442" s="39"/>
      <c r="Q442" s="4" t="str">
        <f t="shared" si="338"/>
        <v/>
      </c>
      <c r="R442" s="4" t="str">
        <f t="shared" si="339"/>
        <v/>
      </c>
      <c r="S442" s="4" t="str">
        <f t="shared" si="340"/>
        <v/>
      </c>
      <c r="T442" s="4" t="str">
        <f t="shared" si="341"/>
        <v/>
      </c>
      <c r="U442" s="4" t="str">
        <f t="shared" si="342"/>
        <v/>
      </c>
      <c r="V442" s="4" t="str">
        <f t="shared" si="343"/>
        <v/>
      </c>
      <c r="W442" t="str">
        <f t="shared" si="344"/>
        <v/>
      </c>
      <c r="X442" t="str">
        <f t="shared" si="345"/>
        <v/>
      </c>
      <c r="Y442" t="str">
        <f t="shared" si="346"/>
        <v/>
      </c>
      <c r="Z442" t="str">
        <f t="shared" si="347"/>
        <v/>
      </c>
      <c r="AA442" s="4" t="str">
        <f t="shared" si="348"/>
        <v/>
      </c>
      <c r="AB442" s="4" t="str">
        <f t="shared" si="349"/>
        <v/>
      </c>
      <c r="AC442" s="5" t="str">
        <f t="shared" si="350"/>
        <v/>
      </c>
      <c r="AD442" t="str">
        <f t="shared" si="351"/>
        <v/>
      </c>
      <c r="AE442" t="str">
        <f t="shared" si="352"/>
        <v/>
      </c>
      <c r="AF442" s="2" t="str">
        <f t="shared" si="353"/>
        <v/>
      </c>
      <c r="AG442" t="str">
        <f t="shared" si="354"/>
        <v/>
      </c>
      <c r="AH442" t="str">
        <f t="shared" si="355"/>
        <v/>
      </c>
      <c r="AI442" t="str">
        <f t="shared" si="320"/>
        <v/>
      </c>
      <c r="AJ442" s="28" t="str">
        <f t="shared" si="356"/>
        <v/>
      </c>
      <c r="AK442" t="str">
        <f t="shared" si="357"/>
        <v/>
      </c>
      <c r="AL442" t="str">
        <f t="shared" si="358"/>
        <v/>
      </c>
      <c r="AM442" t="str">
        <f t="shared" si="321"/>
        <v/>
      </c>
      <c r="AN442" t="str">
        <f t="shared" si="322"/>
        <v/>
      </c>
      <c r="AO442" t="str">
        <f t="shared" si="323"/>
        <v/>
      </c>
      <c r="AP442" t="str">
        <f>IF(AN442="","",IF(I442=0,IF(AO442=1,VLOOKUP(F442,Tables!A$1:C$18,2,FALSE),VLOOKUP(F442,Tables!A$1:C$18,3,FALSE)),IF(I442=1, IF(AO442=1,VLOOKUP(F442,Tables!H$1:J$95,2,FALSE),VLOOKUP(F442,Tables!H$1:J$95,3,FALSE)),IF(AO442=1,VLOOKUP(F442,Tables!Q$1:S$137,2,FALSE),VLOOKUP(F442,Tables!Q$1:S$137,3,FALSE)))))</f>
        <v/>
      </c>
      <c r="AQ442" t="str">
        <f t="shared" si="359"/>
        <v/>
      </c>
      <c r="AR442" t="str">
        <f t="shared" si="324"/>
        <v/>
      </c>
      <c r="AS442" t="str">
        <f t="shared" si="325"/>
        <v/>
      </c>
      <c r="AT442" t="str">
        <f t="shared" si="314"/>
        <v/>
      </c>
      <c r="AU442" t="str">
        <f t="shared" si="326"/>
        <v/>
      </c>
      <c r="AV442" t="str">
        <f t="shared" si="327"/>
        <v/>
      </c>
      <c r="AW442" t="str">
        <f t="shared" si="360"/>
        <v/>
      </c>
      <c r="AX442" t="str">
        <f t="shared" si="361"/>
        <v/>
      </c>
      <c r="AY442" t="str">
        <f t="shared" si="362"/>
        <v/>
      </c>
      <c r="BA442" t="str">
        <f t="shared" si="328"/>
        <v/>
      </c>
      <c r="BB442" t="str">
        <f t="shared" si="329"/>
        <v/>
      </c>
      <c r="BC442" t="str">
        <f t="shared" si="330"/>
        <v/>
      </c>
      <c r="BD442" t="str">
        <f t="shared" si="365"/>
        <v/>
      </c>
      <c r="BE442" t="str">
        <f t="shared" si="363"/>
        <v/>
      </c>
      <c r="BF442" t="str">
        <f t="shared" si="364"/>
        <v/>
      </c>
    </row>
    <row r="443" spans="1:58" ht="15.75" x14ac:dyDescent="0.3">
      <c r="A443" t="str">
        <f t="shared" si="331"/>
        <v/>
      </c>
      <c r="B443" t="str">
        <f t="shared" si="332"/>
        <v/>
      </c>
      <c r="C443" t="str">
        <f t="shared" si="333"/>
        <v/>
      </c>
      <c r="D443" t="str">
        <f t="shared" si="334"/>
        <v/>
      </c>
      <c r="E443" t="str">
        <f t="shared" si="335"/>
        <v/>
      </c>
      <c r="F443" t="str">
        <f t="shared" si="336"/>
        <v/>
      </c>
      <c r="G443" t="str">
        <f t="shared" si="337"/>
        <v/>
      </c>
      <c r="H443" t="str">
        <f t="shared" si="316"/>
        <v/>
      </c>
      <c r="I443" t="str">
        <f t="shared" si="317"/>
        <v/>
      </c>
      <c r="J443" t="str">
        <f t="shared" si="318"/>
        <v/>
      </c>
      <c r="K443" t="str">
        <f>IF(A443="","",IF(OR(I443=1,I443="S"),IF(VLOOKUP(J443,Tables!E$1:F$50,2,FALSE)=1,IF(MOD(BE443,2)=1,1,2),IF(MOD(BE443,2)=1,2,1)),IF(MOD(BE443,2)=1,1,2)))</f>
        <v/>
      </c>
      <c r="L443" t="str">
        <f t="shared" si="315"/>
        <v/>
      </c>
      <c r="M443" s="1" t="str">
        <f t="shared" si="319"/>
        <v/>
      </c>
      <c r="N443" s="39"/>
      <c r="O443" s="39"/>
      <c r="P443" s="39"/>
      <c r="Q443" s="4" t="str">
        <f t="shared" si="338"/>
        <v/>
      </c>
      <c r="R443" s="4" t="str">
        <f t="shared" si="339"/>
        <v/>
      </c>
      <c r="S443" s="4" t="str">
        <f t="shared" si="340"/>
        <v/>
      </c>
      <c r="T443" s="4" t="str">
        <f t="shared" si="341"/>
        <v/>
      </c>
      <c r="U443" s="4" t="str">
        <f t="shared" si="342"/>
        <v/>
      </c>
      <c r="V443" s="4" t="str">
        <f t="shared" si="343"/>
        <v/>
      </c>
      <c r="W443" t="str">
        <f t="shared" si="344"/>
        <v/>
      </c>
      <c r="X443" t="str">
        <f t="shared" si="345"/>
        <v/>
      </c>
      <c r="Y443" t="str">
        <f t="shared" si="346"/>
        <v/>
      </c>
      <c r="Z443" t="str">
        <f t="shared" si="347"/>
        <v/>
      </c>
      <c r="AA443" s="4" t="str">
        <f t="shared" si="348"/>
        <v/>
      </c>
      <c r="AB443" s="4" t="str">
        <f t="shared" si="349"/>
        <v/>
      </c>
      <c r="AC443" s="5" t="str">
        <f t="shared" si="350"/>
        <v/>
      </c>
      <c r="AD443" t="str">
        <f t="shared" si="351"/>
        <v/>
      </c>
      <c r="AE443" t="str">
        <f t="shared" si="352"/>
        <v/>
      </c>
      <c r="AF443" s="2" t="str">
        <f t="shared" si="353"/>
        <v/>
      </c>
      <c r="AG443" t="str">
        <f t="shared" si="354"/>
        <v/>
      </c>
      <c r="AH443" t="str">
        <f t="shared" si="355"/>
        <v/>
      </c>
      <c r="AI443" t="str">
        <f t="shared" si="320"/>
        <v/>
      </c>
      <c r="AJ443" s="28" t="str">
        <f t="shared" si="356"/>
        <v/>
      </c>
      <c r="AK443" t="str">
        <f t="shared" si="357"/>
        <v/>
      </c>
      <c r="AL443" t="str">
        <f t="shared" si="358"/>
        <v/>
      </c>
      <c r="AM443" t="str">
        <f t="shared" si="321"/>
        <v/>
      </c>
      <c r="AN443" t="str">
        <f t="shared" si="322"/>
        <v/>
      </c>
      <c r="AO443" t="str">
        <f t="shared" si="323"/>
        <v/>
      </c>
      <c r="AP443" t="str">
        <f>IF(AN443="","",IF(I443=0,IF(AO443=1,VLOOKUP(F443,Tables!A$1:C$18,2,FALSE),VLOOKUP(F443,Tables!A$1:C$18,3,FALSE)),IF(I443=1, IF(AO443=1,VLOOKUP(F443,Tables!H$1:J$95,2,FALSE),VLOOKUP(F443,Tables!H$1:J$95,3,FALSE)),IF(AO443=1,VLOOKUP(F443,Tables!Q$1:S$137,2,FALSE),VLOOKUP(F443,Tables!Q$1:S$137,3,FALSE)))))</f>
        <v/>
      </c>
      <c r="AQ443" t="str">
        <f t="shared" si="359"/>
        <v/>
      </c>
      <c r="AR443" t="str">
        <f t="shared" si="324"/>
        <v/>
      </c>
      <c r="AS443" t="str">
        <f t="shared" si="325"/>
        <v/>
      </c>
      <c r="AT443" t="str">
        <f t="shared" si="314"/>
        <v/>
      </c>
      <c r="AU443" t="str">
        <f t="shared" si="326"/>
        <v/>
      </c>
      <c r="AV443" t="str">
        <f t="shared" si="327"/>
        <v/>
      </c>
      <c r="AW443" t="str">
        <f t="shared" si="360"/>
        <v/>
      </c>
      <c r="AX443" t="str">
        <f t="shared" si="361"/>
        <v/>
      </c>
      <c r="AY443" t="str">
        <f t="shared" si="362"/>
        <v/>
      </c>
      <c r="BA443" t="str">
        <f t="shared" si="328"/>
        <v/>
      </c>
      <c r="BB443" t="str">
        <f t="shared" si="329"/>
        <v/>
      </c>
      <c r="BC443" t="str">
        <f t="shared" si="330"/>
        <v/>
      </c>
      <c r="BD443" t="str">
        <f t="shared" si="365"/>
        <v/>
      </c>
      <c r="BE443" t="str">
        <f t="shared" si="363"/>
        <v/>
      </c>
      <c r="BF443" t="str">
        <f t="shared" si="364"/>
        <v/>
      </c>
    </row>
    <row r="444" spans="1:58" ht="15.75" x14ac:dyDescent="0.3">
      <c r="A444" t="str">
        <f t="shared" si="331"/>
        <v/>
      </c>
      <c r="B444" t="str">
        <f t="shared" si="332"/>
        <v/>
      </c>
      <c r="C444" t="str">
        <f t="shared" si="333"/>
        <v/>
      </c>
      <c r="D444" t="str">
        <f t="shared" si="334"/>
        <v/>
      </c>
      <c r="E444" t="str">
        <f t="shared" si="335"/>
        <v/>
      </c>
      <c r="F444" t="str">
        <f t="shared" si="336"/>
        <v/>
      </c>
      <c r="G444" t="str">
        <f t="shared" si="337"/>
        <v/>
      </c>
      <c r="H444" t="str">
        <f t="shared" si="316"/>
        <v/>
      </c>
      <c r="I444" t="str">
        <f t="shared" si="317"/>
        <v/>
      </c>
      <c r="J444" t="str">
        <f t="shared" si="318"/>
        <v/>
      </c>
      <c r="K444" t="str">
        <f>IF(A444="","",IF(OR(I444=1,I444="S"),IF(VLOOKUP(J444,Tables!E$1:F$50,2,FALSE)=1,IF(MOD(BE444,2)=1,1,2),IF(MOD(BE444,2)=1,2,1)),IF(MOD(BE444,2)=1,1,2)))</f>
        <v/>
      </c>
      <c r="L444" t="str">
        <f t="shared" si="315"/>
        <v/>
      </c>
      <c r="M444" s="1" t="str">
        <f t="shared" si="319"/>
        <v/>
      </c>
      <c r="N444" s="39"/>
      <c r="O444" s="39"/>
      <c r="P444" s="39"/>
      <c r="Q444" s="4" t="str">
        <f t="shared" si="338"/>
        <v/>
      </c>
      <c r="R444" s="4" t="str">
        <f t="shared" si="339"/>
        <v/>
      </c>
      <c r="S444" s="4" t="str">
        <f t="shared" si="340"/>
        <v/>
      </c>
      <c r="T444" s="4" t="str">
        <f t="shared" si="341"/>
        <v/>
      </c>
      <c r="U444" s="4" t="str">
        <f t="shared" si="342"/>
        <v/>
      </c>
      <c r="V444" s="4" t="str">
        <f t="shared" si="343"/>
        <v/>
      </c>
      <c r="W444" t="str">
        <f t="shared" si="344"/>
        <v/>
      </c>
      <c r="X444" t="str">
        <f t="shared" si="345"/>
        <v/>
      </c>
      <c r="Y444" t="str">
        <f t="shared" si="346"/>
        <v/>
      </c>
      <c r="Z444" t="str">
        <f t="shared" si="347"/>
        <v/>
      </c>
      <c r="AA444" s="4" t="str">
        <f t="shared" si="348"/>
        <v/>
      </c>
      <c r="AB444" s="4" t="str">
        <f t="shared" si="349"/>
        <v/>
      </c>
      <c r="AC444" s="5" t="str">
        <f t="shared" si="350"/>
        <v/>
      </c>
      <c r="AD444" t="str">
        <f t="shared" si="351"/>
        <v/>
      </c>
      <c r="AE444" t="str">
        <f t="shared" si="352"/>
        <v/>
      </c>
      <c r="AF444" s="2" t="str">
        <f t="shared" si="353"/>
        <v/>
      </c>
      <c r="AG444" t="str">
        <f t="shared" si="354"/>
        <v/>
      </c>
      <c r="AH444" t="str">
        <f t="shared" si="355"/>
        <v/>
      </c>
      <c r="AI444" t="str">
        <f t="shared" si="320"/>
        <v/>
      </c>
      <c r="AJ444" s="28" t="str">
        <f t="shared" si="356"/>
        <v/>
      </c>
      <c r="AK444" t="str">
        <f t="shared" si="357"/>
        <v/>
      </c>
      <c r="AL444" t="str">
        <f t="shared" si="358"/>
        <v/>
      </c>
      <c r="AM444" t="str">
        <f t="shared" si="321"/>
        <v/>
      </c>
      <c r="AN444" t="str">
        <f t="shared" si="322"/>
        <v/>
      </c>
      <c r="AO444" t="str">
        <f t="shared" si="323"/>
        <v/>
      </c>
      <c r="AP444" t="str">
        <f>IF(AN444="","",IF(I444=0,IF(AO444=1,VLOOKUP(F444,Tables!A$1:C$18,2,FALSE),VLOOKUP(F444,Tables!A$1:C$18,3,FALSE)),IF(I444=1, IF(AO444=1,VLOOKUP(F444,Tables!H$1:J$95,2,FALSE),VLOOKUP(F444,Tables!H$1:J$95,3,FALSE)),IF(AO444=1,VLOOKUP(F444,Tables!Q$1:S$137,2,FALSE),VLOOKUP(F444,Tables!Q$1:S$137,3,FALSE)))))</f>
        <v/>
      </c>
      <c r="AQ444" t="str">
        <f t="shared" si="359"/>
        <v/>
      </c>
      <c r="AR444" t="str">
        <f t="shared" si="324"/>
        <v/>
      </c>
      <c r="AS444" t="str">
        <f t="shared" si="325"/>
        <v/>
      </c>
      <c r="AT444" t="str">
        <f t="shared" si="314"/>
        <v/>
      </c>
      <c r="AU444" t="str">
        <f t="shared" si="326"/>
        <v/>
      </c>
      <c r="AV444" t="str">
        <f t="shared" si="327"/>
        <v/>
      </c>
      <c r="AW444" t="str">
        <f t="shared" si="360"/>
        <v/>
      </c>
      <c r="AX444" t="str">
        <f t="shared" si="361"/>
        <v/>
      </c>
      <c r="AY444" t="str">
        <f t="shared" si="362"/>
        <v/>
      </c>
      <c r="BA444" t="str">
        <f t="shared" si="328"/>
        <v/>
      </c>
      <c r="BB444" t="str">
        <f t="shared" si="329"/>
        <v/>
      </c>
      <c r="BC444" t="str">
        <f t="shared" si="330"/>
        <v/>
      </c>
      <c r="BD444" t="str">
        <f t="shared" si="365"/>
        <v/>
      </c>
      <c r="BE444" t="str">
        <f t="shared" si="363"/>
        <v/>
      </c>
      <c r="BF444" t="str">
        <f t="shared" si="364"/>
        <v/>
      </c>
    </row>
    <row r="445" spans="1:58" ht="15.75" x14ac:dyDescent="0.3">
      <c r="A445" t="str">
        <f t="shared" si="331"/>
        <v/>
      </c>
      <c r="B445" t="str">
        <f t="shared" si="332"/>
        <v/>
      </c>
      <c r="C445" t="str">
        <f t="shared" si="333"/>
        <v/>
      </c>
      <c r="D445" t="str">
        <f t="shared" si="334"/>
        <v/>
      </c>
      <c r="E445" t="str">
        <f t="shared" si="335"/>
        <v/>
      </c>
      <c r="F445" t="str">
        <f t="shared" si="336"/>
        <v/>
      </c>
      <c r="G445" t="str">
        <f t="shared" si="337"/>
        <v/>
      </c>
      <c r="H445" t="str">
        <f t="shared" si="316"/>
        <v/>
      </c>
      <c r="I445" t="str">
        <f t="shared" si="317"/>
        <v/>
      </c>
      <c r="J445" t="str">
        <f t="shared" si="318"/>
        <v/>
      </c>
      <c r="K445" t="str">
        <f>IF(A445="","",IF(OR(I445=1,I445="S"),IF(VLOOKUP(J445,Tables!E$1:F$50,2,FALSE)=1,IF(MOD(BE445,2)=1,1,2),IF(MOD(BE445,2)=1,2,1)),IF(MOD(BE445,2)=1,1,2)))</f>
        <v/>
      </c>
      <c r="L445" t="str">
        <f t="shared" si="315"/>
        <v/>
      </c>
      <c r="M445" s="1" t="str">
        <f t="shared" si="319"/>
        <v/>
      </c>
      <c r="N445" s="39"/>
      <c r="O445" s="39"/>
      <c r="P445" s="39"/>
      <c r="Q445" s="4" t="str">
        <f t="shared" si="338"/>
        <v/>
      </c>
      <c r="R445" s="4" t="str">
        <f t="shared" si="339"/>
        <v/>
      </c>
      <c r="S445" s="4" t="str">
        <f t="shared" si="340"/>
        <v/>
      </c>
      <c r="T445" s="4" t="str">
        <f t="shared" si="341"/>
        <v/>
      </c>
      <c r="U445" s="4" t="str">
        <f t="shared" si="342"/>
        <v/>
      </c>
      <c r="V445" s="4" t="str">
        <f t="shared" si="343"/>
        <v/>
      </c>
      <c r="W445" t="str">
        <f t="shared" si="344"/>
        <v/>
      </c>
      <c r="X445" t="str">
        <f t="shared" si="345"/>
        <v/>
      </c>
      <c r="Y445" t="str">
        <f t="shared" si="346"/>
        <v/>
      </c>
      <c r="Z445" t="str">
        <f t="shared" si="347"/>
        <v/>
      </c>
      <c r="AA445" s="4" t="str">
        <f t="shared" si="348"/>
        <v/>
      </c>
      <c r="AB445" s="4" t="str">
        <f t="shared" si="349"/>
        <v/>
      </c>
      <c r="AC445" s="5" t="str">
        <f t="shared" si="350"/>
        <v/>
      </c>
      <c r="AD445" t="str">
        <f t="shared" si="351"/>
        <v/>
      </c>
      <c r="AE445" t="str">
        <f t="shared" si="352"/>
        <v/>
      </c>
      <c r="AF445" s="2" t="str">
        <f t="shared" si="353"/>
        <v/>
      </c>
      <c r="AG445" t="str">
        <f t="shared" si="354"/>
        <v/>
      </c>
      <c r="AH445" t="str">
        <f t="shared" si="355"/>
        <v/>
      </c>
      <c r="AI445" t="str">
        <f t="shared" si="320"/>
        <v/>
      </c>
      <c r="AJ445" s="28" t="str">
        <f t="shared" si="356"/>
        <v/>
      </c>
      <c r="AK445" t="str">
        <f t="shared" si="357"/>
        <v/>
      </c>
      <c r="AL445" t="str">
        <f t="shared" si="358"/>
        <v/>
      </c>
      <c r="AM445" t="str">
        <f t="shared" si="321"/>
        <v/>
      </c>
      <c r="AN445" t="str">
        <f t="shared" si="322"/>
        <v/>
      </c>
      <c r="AO445" t="str">
        <f t="shared" si="323"/>
        <v/>
      </c>
      <c r="AP445" t="str">
        <f>IF(AN445="","",IF(I445=0,IF(AO445=1,VLOOKUP(F445,Tables!A$1:C$18,2,FALSE),VLOOKUP(F445,Tables!A$1:C$18,3,FALSE)),IF(I445=1, IF(AO445=1,VLOOKUP(F445,Tables!H$1:J$95,2,FALSE),VLOOKUP(F445,Tables!H$1:J$95,3,FALSE)),IF(AO445=1,VLOOKUP(F445,Tables!Q$1:S$137,2,FALSE),VLOOKUP(F445,Tables!Q$1:S$137,3,FALSE)))))</f>
        <v/>
      </c>
      <c r="AQ445" t="str">
        <f t="shared" si="359"/>
        <v/>
      </c>
      <c r="AR445" t="str">
        <f t="shared" si="324"/>
        <v/>
      </c>
      <c r="AS445" t="str">
        <f t="shared" si="325"/>
        <v/>
      </c>
      <c r="AT445" t="str">
        <f t="shared" si="314"/>
        <v/>
      </c>
      <c r="AU445" t="str">
        <f t="shared" si="326"/>
        <v/>
      </c>
      <c r="AV445" t="str">
        <f t="shared" si="327"/>
        <v/>
      </c>
      <c r="AW445" t="str">
        <f t="shared" si="360"/>
        <v/>
      </c>
      <c r="AX445" t="str">
        <f t="shared" si="361"/>
        <v/>
      </c>
      <c r="AY445" t="str">
        <f t="shared" si="362"/>
        <v/>
      </c>
      <c r="BA445" t="str">
        <f t="shared" si="328"/>
        <v/>
      </c>
      <c r="BB445" t="str">
        <f t="shared" si="329"/>
        <v/>
      </c>
      <c r="BC445" t="str">
        <f t="shared" si="330"/>
        <v/>
      </c>
      <c r="BD445" t="str">
        <f t="shared" si="365"/>
        <v/>
      </c>
      <c r="BE445" t="str">
        <f t="shared" si="363"/>
        <v/>
      </c>
      <c r="BF445" t="str">
        <f t="shared" si="364"/>
        <v/>
      </c>
    </row>
    <row r="446" spans="1:58" ht="15.75" x14ac:dyDescent="0.3">
      <c r="A446" t="str">
        <f t="shared" si="331"/>
        <v/>
      </c>
      <c r="B446" t="str">
        <f t="shared" si="332"/>
        <v/>
      </c>
      <c r="C446" t="str">
        <f t="shared" si="333"/>
        <v/>
      </c>
      <c r="D446" t="str">
        <f t="shared" si="334"/>
        <v/>
      </c>
      <c r="E446" t="str">
        <f t="shared" si="335"/>
        <v/>
      </c>
      <c r="F446" t="str">
        <f t="shared" si="336"/>
        <v/>
      </c>
      <c r="G446" t="str">
        <f t="shared" si="337"/>
        <v/>
      </c>
      <c r="H446" t="str">
        <f t="shared" si="316"/>
        <v/>
      </c>
      <c r="I446" t="str">
        <f t="shared" si="317"/>
        <v/>
      </c>
      <c r="J446" t="str">
        <f t="shared" si="318"/>
        <v/>
      </c>
      <c r="K446" t="str">
        <f>IF(A446="","",IF(OR(I446=1,I446="S"),IF(VLOOKUP(J446,Tables!E$1:F$50,2,FALSE)=1,IF(MOD(BE446,2)=1,1,2),IF(MOD(BE446,2)=1,2,1)),IF(MOD(BE446,2)=1,1,2)))</f>
        <v/>
      </c>
      <c r="L446" t="str">
        <f t="shared" si="315"/>
        <v/>
      </c>
      <c r="M446" s="1" t="str">
        <f t="shared" si="319"/>
        <v/>
      </c>
      <c r="N446" s="39"/>
      <c r="O446" s="39"/>
      <c r="P446" s="39"/>
      <c r="Q446" s="4" t="str">
        <f t="shared" si="338"/>
        <v/>
      </c>
      <c r="R446" s="4" t="str">
        <f t="shared" si="339"/>
        <v/>
      </c>
      <c r="S446" s="4" t="str">
        <f t="shared" si="340"/>
        <v/>
      </c>
      <c r="T446" s="4" t="str">
        <f t="shared" si="341"/>
        <v/>
      </c>
      <c r="U446" s="4" t="str">
        <f t="shared" si="342"/>
        <v/>
      </c>
      <c r="V446" s="4" t="str">
        <f t="shared" si="343"/>
        <v/>
      </c>
      <c r="W446" t="str">
        <f t="shared" si="344"/>
        <v/>
      </c>
      <c r="X446" t="str">
        <f t="shared" si="345"/>
        <v/>
      </c>
      <c r="Y446" t="str">
        <f t="shared" si="346"/>
        <v/>
      </c>
      <c r="Z446" t="str">
        <f t="shared" si="347"/>
        <v/>
      </c>
      <c r="AA446" s="4" t="str">
        <f t="shared" si="348"/>
        <v/>
      </c>
      <c r="AB446" s="4" t="str">
        <f t="shared" si="349"/>
        <v/>
      </c>
      <c r="AC446" s="5" t="str">
        <f t="shared" si="350"/>
        <v/>
      </c>
      <c r="AD446" t="str">
        <f t="shared" si="351"/>
        <v/>
      </c>
      <c r="AE446" t="str">
        <f t="shared" si="352"/>
        <v/>
      </c>
      <c r="AF446" s="2" t="str">
        <f t="shared" si="353"/>
        <v/>
      </c>
      <c r="AG446" t="str">
        <f t="shared" si="354"/>
        <v/>
      </c>
      <c r="AH446" t="str">
        <f t="shared" si="355"/>
        <v/>
      </c>
      <c r="AI446" t="str">
        <f t="shared" si="320"/>
        <v/>
      </c>
      <c r="AJ446" s="28" t="str">
        <f t="shared" si="356"/>
        <v/>
      </c>
      <c r="AK446" t="str">
        <f t="shared" si="357"/>
        <v/>
      </c>
      <c r="AL446" t="str">
        <f t="shared" si="358"/>
        <v/>
      </c>
      <c r="AM446" t="str">
        <f t="shared" si="321"/>
        <v/>
      </c>
      <c r="AN446" t="str">
        <f t="shared" si="322"/>
        <v/>
      </c>
      <c r="AO446" t="str">
        <f t="shared" si="323"/>
        <v/>
      </c>
      <c r="AP446" t="str">
        <f>IF(AN446="","",IF(I446=0,IF(AO446=1,VLOOKUP(F446,Tables!A$1:C$18,2,FALSE),VLOOKUP(F446,Tables!A$1:C$18,3,FALSE)),IF(I446=1, IF(AO446=1,VLOOKUP(F446,Tables!H$1:J$95,2,FALSE),VLOOKUP(F446,Tables!H$1:J$95,3,FALSE)),IF(AO446=1,VLOOKUP(F446,Tables!Q$1:S$137,2,FALSE),VLOOKUP(F446,Tables!Q$1:S$137,3,FALSE)))))</f>
        <v/>
      </c>
      <c r="AQ446" t="str">
        <f t="shared" si="359"/>
        <v/>
      </c>
      <c r="AR446" t="str">
        <f t="shared" si="324"/>
        <v/>
      </c>
      <c r="AS446" t="str">
        <f t="shared" si="325"/>
        <v/>
      </c>
      <c r="AT446" t="str">
        <f t="shared" si="314"/>
        <v/>
      </c>
      <c r="AU446" t="str">
        <f t="shared" si="326"/>
        <v/>
      </c>
      <c r="AV446" t="str">
        <f t="shared" si="327"/>
        <v/>
      </c>
      <c r="AW446" t="str">
        <f t="shared" si="360"/>
        <v/>
      </c>
      <c r="AX446" t="str">
        <f t="shared" si="361"/>
        <v/>
      </c>
      <c r="AY446" t="str">
        <f t="shared" si="362"/>
        <v/>
      </c>
      <c r="BA446" t="str">
        <f t="shared" si="328"/>
        <v/>
      </c>
      <c r="BB446" t="str">
        <f t="shared" si="329"/>
        <v/>
      </c>
      <c r="BC446" t="str">
        <f t="shared" si="330"/>
        <v/>
      </c>
      <c r="BD446" t="str">
        <f t="shared" si="365"/>
        <v/>
      </c>
      <c r="BE446" t="str">
        <f t="shared" si="363"/>
        <v/>
      </c>
      <c r="BF446" t="str">
        <f t="shared" si="364"/>
        <v/>
      </c>
    </row>
    <row r="447" spans="1:58" ht="15.75" x14ac:dyDescent="0.3">
      <c r="A447" t="str">
        <f t="shared" si="331"/>
        <v/>
      </c>
      <c r="B447" t="str">
        <f t="shared" si="332"/>
        <v/>
      </c>
      <c r="C447" t="str">
        <f t="shared" si="333"/>
        <v/>
      </c>
      <c r="D447" t="str">
        <f t="shared" si="334"/>
        <v/>
      </c>
      <c r="E447" t="str">
        <f t="shared" si="335"/>
        <v/>
      </c>
      <c r="F447" t="str">
        <f t="shared" si="336"/>
        <v/>
      </c>
      <c r="G447" t="str">
        <f t="shared" si="337"/>
        <v/>
      </c>
      <c r="H447" t="str">
        <f t="shared" si="316"/>
        <v/>
      </c>
      <c r="I447" t="str">
        <f t="shared" si="317"/>
        <v/>
      </c>
      <c r="J447" t="str">
        <f t="shared" si="318"/>
        <v/>
      </c>
      <c r="K447" t="str">
        <f>IF(A447="","",IF(OR(I447=1,I447="S"),IF(VLOOKUP(J447,Tables!E$1:F$50,2,FALSE)=1,IF(MOD(BE447,2)=1,1,2),IF(MOD(BE447,2)=1,2,1)),IF(MOD(BE447,2)=1,1,2)))</f>
        <v/>
      </c>
      <c r="L447" t="str">
        <f t="shared" si="315"/>
        <v/>
      </c>
      <c r="M447" s="1" t="str">
        <f t="shared" si="319"/>
        <v/>
      </c>
      <c r="N447" s="39"/>
      <c r="O447" s="39"/>
      <c r="P447" s="39"/>
      <c r="Q447" s="4" t="str">
        <f t="shared" si="338"/>
        <v/>
      </c>
      <c r="R447" s="4" t="str">
        <f t="shared" si="339"/>
        <v/>
      </c>
      <c r="S447" s="4" t="str">
        <f t="shared" si="340"/>
        <v/>
      </c>
      <c r="T447" s="4" t="str">
        <f t="shared" si="341"/>
        <v/>
      </c>
      <c r="U447" s="4" t="str">
        <f t="shared" si="342"/>
        <v/>
      </c>
      <c r="V447" s="4" t="str">
        <f t="shared" si="343"/>
        <v/>
      </c>
      <c r="W447" t="str">
        <f t="shared" si="344"/>
        <v/>
      </c>
      <c r="X447" t="str">
        <f t="shared" si="345"/>
        <v/>
      </c>
      <c r="Y447" t="str">
        <f t="shared" si="346"/>
        <v/>
      </c>
      <c r="Z447" t="str">
        <f t="shared" si="347"/>
        <v/>
      </c>
      <c r="AA447" s="4" t="str">
        <f t="shared" si="348"/>
        <v/>
      </c>
      <c r="AB447" s="4" t="str">
        <f t="shared" si="349"/>
        <v/>
      </c>
      <c r="AC447" s="5" t="str">
        <f t="shared" si="350"/>
        <v/>
      </c>
      <c r="AD447" t="str">
        <f t="shared" si="351"/>
        <v/>
      </c>
      <c r="AE447" t="str">
        <f t="shared" si="352"/>
        <v/>
      </c>
      <c r="AF447" s="2" t="str">
        <f t="shared" si="353"/>
        <v/>
      </c>
      <c r="AG447" t="str">
        <f t="shared" si="354"/>
        <v/>
      </c>
      <c r="AH447" t="str">
        <f t="shared" si="355"/>
        <v/>
      </c>
      <c r="AI447" t="str">
        <f t="shared" si="320"/>
        <v/>
      </c>
      <c r="AJ447" s="28" t="str">
        <f t="shared" si="356"/>
        <v/>
      </c>
      <c r="AK447" t="str">
        <f t="shared" si="357"/>
        <v/>
      </c>
      <c r="AL447" t="str">
        <f t="shared" si="358"/>
        <v/>
      </c>
      <c r="AM447" t="str">
        <f t="shared" si="321"/>
        <v/>
      </c>
      <c r="AN447" t="str">
        <f t="shared" si="322"/>
        <v/>
      </c>
      <c r="AO447" t="str">
        <f t="shared" si="323"/>
        <v/>
      </c>
      <c r="AP447" t="str">
        <f>IF(AN447="","",IF(I447=0,IF(AO447=1,VLOOKUP(F447,Tables!A$1:C$18,2,FALSE),VLOOKUP(F447,Tables!A$1:C$18,3,FALSE)),IF(I447=1, IF(AO447=1,VLOOKUP(F447,Tables!H$1:J$95,2,FALSE),VLOOKUP(F447,Tables!H$1:J$95,3,FALSE)),IF(AO447=1,VLOOKUP(F447,Tables!Q$1:S$137,2,FALSE),VLOOKUP(F447,Tables!Q$1:S$137,3,FALSE)))))</f>
        <v/>
      </c>
      <c r="AQ447" t="str">
        <f t="shared" si="359"/>
        <v/>
      </c>
      <c r="AR447" t="str">
        <f t="shared" si="324"/>
        <v/>
      </c>
      <c r="AS447" t="str">
        <f t="shared" si="325"/>
        <v/>
      </c>
      <c r="AT447" t="str">
        <f t="shared" si="314"/>
        <v/>
      </c>
      <c r="AU447" t="str">
        <f t="shared" si="326"/>
        <v/>
      </c>
      <c r="AV447" t="str">
        <f t="shared" si="327"/>
        <v/>
      </c>
      <c r="AW447" t="str">
        <f t="shared" si="360"/>
        <v/>
      </c>
      <c r="AX447" t="str">
        <f t="shared" si="361"/>
        <v/>
      </c>
      <c r="AY447" t="str">
        <f t="shared" si="362"/>
        <v/>
      </c>
      <c r="BA447" t="str">
        <f t="shared" si="328"/>
        <v/>
      </c>
      <c r="BB447" t="str">
        <f t="shared" si="329"/>
        <v/>
      </c>
      <c r="BC447" t="str">
        <f t="shared" si="330"/>
        <v/>
      </c>
      <c r="BD447" t="str">
        <f t="shared" si="365"/>
        <v/>
      </c>
      <c r="BE447" t="str">
        <f t="shared" si="363"/>
        <v/>
      </c>
      <c r="BF447" t="str">
        <f t="shared" si="364"/>
        <v/>
      </c>
    </row>
    <row r="448" spans="1:58" ht="15.75" x14ac:dyDescent="0.3">
      <c r="A448" t="str">
        <f t="shared" si="331"/>
        <v/>
      </c>
      <c r="B448" t="str">
        <f t="shared" si="332"/>
        <v/>
      </c>
      <c r="C448" t="str">
        <f t="shared" si="333"/>
        <v/>
      </c>
      <c r="D448" t="str">
        <f t="shared" si="334"/>
        <v/>
      </c>
      <c r="E448" t="str">
        <f t="shared" si="335"/>
        <v/>
      </c>
      <c r="F448" t="str">
        <f t="shared" si="336"/>
        <v/>
      </c>
      <c r="G448" t="str">
        <f t="shared" si="337"/>
        <v/>
      </c>
      <c r="H448" t="str">
        <f t="shared" si="316"/>
        <v/>
      </c>
      <c r="I448" t="str">
        <f t="shared" si="317"/>
        <v/>
      </c>
      <c r="J448" t="str">
        <f t="shared" si="318"/>
        <v/>
      </c>
      <c r="K448" t="str">
        <f>IF(A448="","",IF(OR(I448=1,I448="S"),IF(VLOOKUP(J448,Tables!E$1:F$50,2,FALSE)=1,IF(MOD(BE448,2)=1,1,2),IF(MOD(BE448,2)=1,2,1)),IF(MOD(BE448,2)=1,1,2)))</f>
        <v/>
      </c>
      <c r="L448" t="str">
        <f t="shared" si="315"/>
        <v/>
      </c>
      <c r="M448" s="1" t="str">
        <f t="shared" si="319"/>
        <v/>
      </c>
      <c r="N448" s="39"/>
      <c r="O448" s="39"/>
      <c r="P448" s="39"/>
      <c r="Q448" s="4" t="str">
        <f t="shared" si="338"/>
        <v/>
      </c>
      <c r="R448" s="4" t="str">
        <f t="shared" si="339"/>
        <v/>
      </c>
      <c r="S448" s="4" t="str">
        <f t="shared" si="340"/>
        <v/>
      </c>
      <c r="T448" s="4" t="str">
        <f t="shared" si="341"/>
        <v/>
      </c>
      <c r="U448" s="4" t="str">
        <f t="shared" si="342"/>
        <v/>
      </c>
      <c r="V448" s="4" t="str">
        <f t="shared" si="343"/>
        <v/>
      </c>
      <c r="W448" t="str">
        <f t="shared" si="344"/>
        <v/>
      </c>
      <c r="X448" t="str">
        <f t="shared" si="345"/>
        <v/>
      </c>
      <c r="Y448" t="str">
        <f t="shared" si="346"/>
        <v/>
      </c>
      <c r="Z448" t="str">
        <f t="shared" si="347"/>
        <v/>
      </c>
      <c r="AA448" s="4" t="str">
        <f t="shared" si="348"/>
        <v/>
      </c>
      <c r="AB448" s="4" t="str">
        <f t="shared" si="349"/>
        <v/>
      </c>
      <c r="AC448" s="5" t="str">
        <f t="shared" si="350"/>
        <v/>
      </c>
      <c r="AD448" t="str">
        <f t="shared" si="351"/>
        <v/>
      </c>
      <c r="AE448" t="str">
        <f t="shared" si="352"/>
        <v/>
      </c>
      <c r="AF448" s="2" t="str">
        <f t="shared" si="353"/>
        <v/>
      </c>
      <c r="AG448" t="str">
        <f t="shared" si="354"/>
        <v/>
      </c>
      <c r="AH448" t="str">
        <f t="shared" si="355"/>
        <v/>
      </c>
      <c r="AI448" t="str">
        <f t="shared" si="320"/>
        <v/>
      </c>
      <c r="AJ448" s="28" t="str">
        <f t="shared" si="356"/>
        <v/>
      </c>
      <c r="AK448" t="str">
        <f t="shared" si="357"/>
        <v/>
      </c>
      <c r="AL448" t="str">
        <f t="shared" si="358"/>
        <v/>
      </c>
      <c r="AM448" t="str">
        <f t="shared" si="321"/>
        <v/>
      </c>
      <c r="AN448" t="str">
        <f t="shared" si="322"/>
        <v/>
      </c>
      <c r="AO448" t="str">
        <f t="shared" si="323"/>
        <v/>
      </c>
      <c r="AP448" t="str">
        <f>IF(AN448="","",IF(I448=0,IF(AO448=1,VLOOKUP(F448,Tables!A$1:C$18,2,FALSE),VLOOKUP(F448,Tables!A$1:C$18,3,FALSE)),IF(I448=1, IF(AO448=1,VLOOKUP(F448,Tables!H$1:J$95,2,FALSE),VLOOKUP(F448,Tables!H$1:J$95,3,FALSE)),IF(AO448=1,VLOOKUP(F448,Tables!Q$1:S$137,2,FALSE),VLOOKUP(F448,Tables!Q$1:S$137,3,FALSE)))))</f>
        <v/>
      </c>
      <c r="AQ448" t="str">
        <f t="shared" si="359"/>
        <v/>
      </c>
      <c r="AR448" t="str">
        <f t="shared" si="324"/>
        <v/>
      </c>
      <c r="AS448" t="str">
        <f t="shared" si="325"/>
        <v/>
      </c>
      <c r="AT448" t="str">
        <f t="shared" si="314"/>
        <v/>
      </c>
      <c r="AU448" t="str">
        <f t="shared" si="326"/>
        <v/>
      </c>
      <c r="AV448" t="str">
        <f t="shared" si="327"/>
        <v/>
      </c>
      <c r="AW448" t="str">
        <f t="shared" si="360"/>
        <v/>
      </c>
      <c r="AX448" t="str">
        <f t="shared" si="361"/>
        <v/>
      </c>
      <c r="AY448" t="str">
        <f t="shared" si="362"/>
        <v/>
      </c>
      <c r="BA448" t="str">
        <f t="shared" si="328"/>
        <v/>
      </c>
      <c r="BB448" t="str">
        <f t="shared" si="329"/>
        <v/>
      </c>
      <c r="BC448" t="str">
        <f t="shared" si="330"/>
        <v/>
      </c>
      <c r="BD448" t="str">
        <f t="shared" si="365"/>
        <v/>
      </c>
      <c r="BE448" t="str">
        <f t="shared" si="363"/>
        <v/>
      </c>
      <c r="BF448" t="str">
        <f t="shared" si="364"/>
        <v/>
      </c>
    </row>
    <row r="449" spans="1:58" ht="15.75" x14ac:dyDescent="0.3">
      <c r="A449" t="str">
        <f t="shared" si="331"/>
        <v/>
      </c>
      <c r="B449" t="str">
        <f t="shared" si="332"/>
        <v/>
      </c>
      <c r="C449" t="str">
        <f t="shared" si="333"/>
        <v/>
      </c>
      <c r="D449" t="str">
        <f t="shared" si="334"/>
        <v/>
      </c>
      <c r="E449" t="str">
        <f t="shared" si="335"/>
        <v/>
      </c>
      <c r="F449" t="str">
        <f t="shared" si="336"/>
        <v/>
      </c>
      <c r="G449" t="str">
        <f t="shared" si="337"/>
        <v/>
      </c>
      <c r="H449" t="str">
        <f t="shared" si="316"/>
        <v/>
      </c>
      <c r="I449" t="str">
        <f t="shared" si="317"/>
        <v/>
      </c>
      <c r="J449" t="str">
        <f t="shared" si="318"/>
        <v/>
      </c>
      <c r="K449" t="str">
        <f>IF(A449="","",IF(OR(I449=1,I449="S"),IF(VLOOKUP(J449,Tables!E$1:F$50,2,FALSE)=1,IF(MOD(BE449,2)=1,1,2),IF(MOD(BE449,2)=1,2,1)),IF(MOD(BE449,2)=1,1,2)))</f>
        <v/>
      </c>
      <c r="L449" t="str">
        <f t="shared" si="315"/>
        <v/>
      </c>
      <c r="M449" s="1" t="str">
        <f t="shared" si="319"/>
        <v/>
      </c>
      <c r="N449" s="39"/>
      <c r="O449" s="39"/>
      <c r="P449" s="39"/>
      <c r="Q449" s="4" t="str">
        <f t="shared" si="338"/>
        <v/>
      </c>
      <c r="R449" s="4" t="str">
        <f t="shared" si="339"/>
        <v/>
      </c>
      <c r="S449" s="4" t="str">
        <f t="shared" si="340"/>
        <v/>
      </c>
      <c r="T449" s="4" t="str">
        <f t="shared" si="341"/>
        <v/>
      </c>
      <c r="U449" s="4" t="str">
        <f t="shared" si="342"/>
        <v/>
      </c>
      <c r="V449" s="4" t="str">
        <f t="shared" si="343"/>
        <v/>
      </c>
      <c r="W449" t="str">
        <f t="shared" si="344"/>
        <v/>
      </c>
      <c r="X449" t="str">
        <f t="shared" si="345"/>
        <v/>
      </c>
      <c r="Y449" t="str">
        <f t="shared" si="346"/>
        <v/>
      </c>
      <c r="Z449" t="str">
        <f t="shared" si="347"/>
        <v/>
      </c>
      <c r="AA449" s="4" t="str">
        <f t="shared" si="348"/>
        <v/>
      </c>
      <c r="AB449" s="4" t="str">
        <f t="shared" si="349"/>
        <v/>
      </c>
      <c r="AC449" s="5" t="str">
        <f t="shared" si="350"/>
        <v/>
      </c>
      <c r="AD449" t="str">
        <f t="shared" si="351"/>
        <v/>
      </c>
      <c r="AE449" t="str">
        <f t="shared" si="352"/>
        <v/>
      </c>
      <c r="AF449" s="2" t="str">
        <f t="shared" si="353"/>
        <v/>
      </c>
      <c r="AG449" t="str">
        <f t="shared" si="354"/>
        <v/>
      </c>
      <c r="AH449" t="str">
        <f t="shared" si="355"/>
        <v/>
      </c>
      <c r="AI449" t="str">
        <f t="shared" si="320"/>
        <v/>
      </c>
      <c r="AJ449" s="28" t="str">
        <f t="shared" si="356"/>
        <v/>
      </c>
      <c r="AK449" t="str">
        <f t="shared" si="357"/>
        <v/>
      </c>
      <c r="AL449" t="str">
        <f t="shared" si="358"/>
        <v/>
      </c>
      <c r="AM449" t="str">
        <f t="shared" si="321"/>
        <v/>
      </c>
      <c r="AN449" t="str">
        <f t="shared" si="322"/>
        <v/>
      </c>
      <c r="AO449" t="str">
        <f t="shared" si="323"/>
        <v/>
      </c>
      <c r="AP449" t="str">
        <f>IF(AN449="","",IF(I449=0,IF(AO449=1,VLOOKUP(F449,Tables!A$1:C$18,2,FALSE),VLOOKUP(F449,Tables!A$1:C$18,3,FALSE)),IF(I449=1, IF(AO449=1,VLOOKUP(F449,Tables!H$1:J$95,2,FALSE),VLOOKUP(F449,Tables!H$1:J$95,3,FALSE)),IF(AO449=1,VLOOKUP(F449,Tables!Q$1:S$137,2,FALSE),VLOOKUP(F449,Tables!Q$1:S$137,3,FALSE)))))</f>
        <v/>
      </c>
      <c r="AQ449" t="str">
        <f t="shared" si="359"/>
        <v/>
      </c>
      <c r="AR449" t="str">
        <f t="shared" si="324"/>
        <v/>
      </c>
      <c r="AS449" t="str">
        <f t="shared" si="325"/>
        <v/>
      </c>
      <c r="AT449" t="str">
        <f t="shared" si="314"/>
        <v/>
      </c>
      <c r="AU449" t="str">
        <f t="shared" si="326"/>
        <v/>
      </c>
      <c r="AV449" t="str">
        <f t="shared" si="327"/>
        <v/>
      </c>
      <c r="AW449" t="str">
        <f t="shared" si="360"/>
        <v/>
      </c>
      <c r="AX449" t="str">
        <f t="shared" si="361"/>
        <v/>
      </c>
      <c r="AY449" t="str">
        <f t="shared" si="362"/>
        <v/>
      </c>
      <c r="BA449" t="str">
        <f t="shared" si="328"/>
        <v/>
      </c>
      <c r="BB449" t="str">
        <f t="shared" si="329"/>
        <v/>
      </c>
      <c r="BC449" t="str">
        <f t="shared" si="330"/>
        <v/>
      </c>
      <c r="BD449" t="str">
        <f t="shared" si="365"/>
        <v/>
      </c>
      <c r="BE449" t="str">
        <f t="shared" si="363"/>
        <v/>
      </c>
      <c r="BF449" t="str">
        <f t="shared" si="364"/>
        <v/>
      </c>
    </row>
    <row r="450" spans="1:58" ht="15.75" x14ac:dyDescent="0.3">
      <c r="A450" t="str">
        <f t="shared" si="331"/>
        <v/>
      </c>
      <c r="B450" t="str">
        <f t="shared" si="332"/>
        <v/>
      </c>
      <c r="C450" t="str">
        <f t="shared" si="333"/>
        <v/>
      </c>
      <c r="D450" t="str">
        <f t="shared" si="334"/>
        <v/>
      </c>
      <c r="E450" t="str">
        <f t="shared" si="335"/>
        <v/>
      </c>
      <c r="F450" t="str">
        <f t="shared" si="336"/>
        <v/>
      </c>
      <c r="G450" t="str">
        <f t="shared" si="337"/>
        <v/>
      </c>
      <c r="H450" t="str">
        <f t="shared" si="316"/>
        <v/>
      </c>
      <c r="I450" t="str">
        <f t="shared" si="317"/>
        <v/>
      </c>
      <c r="J450" t="str">
        <f t="shared" si="318"/>
        <v/>
      </c>
      <c r="K450" t="str">
        <f>IF(A450="","",IF(OR(I450=1,I450="S"),IF(VLOOKUP(J450,Tables!E$1:F$50,2,FALSE)=1,IF(MOD(BE450,2)=1,1,2),IF(MOD(BE450,2)=1,2,1)),IF(MOD(BE450,2)=1,1,2)))</f>
        <v/>
      </c>
      <c r="L450" t="str">
        <f t="shared" si="315"/>
        <v/>
      </c>
      <c r="M450" s="1" t="str">
        <f t="shared" si="319"/>
        <v/>
      </c>
      <c r="N450" s="39"/>
      <c r="O450" s="39"/>
      <c r="P450" s="39"/>
      <c r="Q450" s="4" t="str">
        <f t="shared" si="338"/>
        <v/>
      </c>
      <c r="R450" s="4" t="str">
        <f t="shared" si="339"/>
        <v/>
      </c>
      <c r="S450" s="4" t="str">
        <f t="shared" si="340"/>
        <v/>
      </c>
      <c r="T450" s="4" t="str">
        <f t="shared" si="341"/>
        <v/>
      </c>
      <c r="U450" s="4" t="str">
        <f t="shared" si="342"/>
        <v/>
      </c>
      <c r="V450" s="4" t="str">
        <f t="shared" si="343"/>
        <v/>
      </c>
      <c r="W450" t="str">
        <f t="shared" si="344"/>
        <v/>
      </c>
      <c r="X450" t="str">
        <f t="shared" si="345"/>
        <v/>
      </c>
      <c r="Y450" t="str">
        <f t="shared" si="346"/>
        <v/>
      </c>
      <c r="Z450" t="str">
        <f t="shared" si="347"/>
        <v/>
      </c>
      <c r="AA450" s="4" t="str">
        <f t="shared" si="348"/>
        <v/>
      </c>
      <c r="AB450" s="4" t="str">
        <f t="shared" si="349"/>
        <v/>
      </c>
      <c r="AC450" s="5" t="str">
        <f t="shared" si="350"/>
        <v/>
      </c>
      <c r="AD450" t="str">
        <f t="shared" si="351"/>
        <v/>
      </c>
      <c r="AE450" t="str">
        <f t="shared" si="352"/>
        <v/>
      </c>
      <c r="AF450" s="2" t="str">
        <f t="shared" si="353"/>
        <v/>
      </c>
      <c r="AG450" t="str">
        <f t="shared" si="354"/>
        <v/>
      </c>
      <c r="AH450" t="str">
        <f t="shared" si="355"/>
        <v/>
      </c>
      <c r="AI450" t="str">
        <f t="shared" si="320"/>
        <v/>
      </c>
      <c r="AJ450" s="28" t="str">
        <f t="shared" si="356"/>
        <v/>
      </c>
      <c r="AK450" t="str">
        <f t="shared" si="357"/>
        <v/>
      </c>
      <c r="AL450" t="str">
        <f t="shared" si="358"/>
        <v/>
      </c>
      <c r="AM450" t="str">
        <f t="shared" si="321"/>
        <v/>
      </c>
      <c r="AN450" t="str">
        <f t="shared" si="322"/>
        <v/>
      </c>
      <c r="AO450" t="str">
        <f t="shared" si="323"/>
        <v/>
      </c>
      <c r="AP450" t="str">
        <f>IF(AN450="","",IF(I450=0,IF(AO450=1,VLOOKUP(F450,Tables!A$1:C$18,2,FALSE),VLOOKUP(F450,Tables!A$1:C$18,3,FALSE)),IF(I450=1, IF(AO450=1,VLOOKUP(F450,Tables!H$1:J$95,2,FALSE),VLOOKUP(F450,Tables!H$1:J$95,3,FALSE)),IF(AO450=1,VLOOKUP(F450,Tables!Q$1:S$137,2,FALSE),VLOOKUP(F450,Tables!Q$1:S$137,3,FALSE)))))</f>
        <v/>
      </c>
      <c r="AQ450" t="str">
        <f t="shared" si="359"/>
        <v/>
      </c>
      <c r="AR450" t="str">
        <f t="shared" si="324"/>
        <v/>
      </c>
      <c r="AS450" t="str">
        <f t="shared" si="325"/>
        <v/>
      </c>
      <c r="AT450" t="str">
        <f t="shared" si="314"/>
        <v/>
      </c>
      <c r="AU450" t="str">
        <f t="shared" si="326"/>
        <v/>
      </c>
      <c r="AV450" t="str">
        <f t="shared" si="327"/>
        <v/>
      </c>
      <c r="AW450" t="str">
        <f t="shared" si="360"/>
        <v/>
      </c>
      <c r="AX450" t="str">
        <f t="shared" si="361"/>
        <v/>
      </c>
      <c r="AY450" t="str">
        <f t="shared" si="362"/>
        <v/>
      </c>
      <c r="BA450" t="str">
        <f t="shared" si="328"/>
        <v/>
      </c>
      <c r="BB450" t="str">
        <f t="shared" si="329"/>
        <v/>
      </c>
      <c r="BC450" t="str">
        <f t="shared" si="330"/>
        <v/>
      </c>
      <c r="BD450" t="str">
        <f t="shared" si="365"/>
        <v/>
      </c>
      <c r="BE450" t="str">
        <f t="shared" si="363"/>
        <v/>
      </c>
      <c r="BF450" t="str">
        <f t="shared" si="364"/>
        <v/>
      </c>
    </row>
    <row r="451" spans="1:58" ht="15.75" x14ac:dyDescent="0.3">
      <c r="A451" t="str">
        <f t="shared" si="331"/>
        <v/>
      </c>
      <c r="B451" t="str">
        <f t="shared" si="332"/>
        <v/>
      </c>
      <c r="C451" t="str">
        <f t="shared" si="333"/>
        <v/>
      </c>
      <c r="D451" t="str">
        <f t="shared" si="334"/>
        <v/>
      </c>
      <c r="E451" t="str">
        <f t="shared" si="335"/>
        <v/>
      </c>
      <c r="F451" t="str">
        <f t="shared" si="336"/>
        <v/>
      </c>
      <c r="G451" t="str">
        <f t="shared" si="337"/>
        <v/>
      </c>
      <c r="H451" t="str">
        <f t="shared" si="316"/>
        <v/>
      </c>
      <c r="I451" t="str">
        <f t="shared" si="317"/>
        <v/>
      </c>
      <c r="J451" t="str">
        <f t="shared" si="318"/>
        <v/>
      </c>
      <c r="K451" t="str">
        <f>IF(A451="","",IF(OR(I451=1,I451="S"),IF(VLOOKUP(J451,Tables!E$1:F$50,2,FALSE)=1,IF(MOD(BE451,2)=1,1,2),IF(MOD(BE451,2)=1,2,1)),IF(MOD(BE451,2)=1,1,2)))</f>
        <v/>
      </c>
      <c r="L451" t="str">
        <f t="shared" si="315"/>
        <v/>
      </c>
      <c r="M451" s="1" t="str">
        <f t="shared" si="319"/>
        <v/>
      </c>
      <c r="N451" s="39"/>
      <c r="O451" s="39"/>
      <c r="P451" s="39"/>
      <c r="Q451" s="4" t="str">
        <f t="shared" si="338"/>
        <v/>
      </c>
      <c r="R451" s="4" t="str">
        <f t="shared" si="339"/>
        <v/>
      </c>
      <c r="S451" s="4" t="str">
        <f t="shared" si="340"/>
        <v/>
      </c>
      <c r="T451" s="4" t="str">
        <f t="shared" si="341"/>
        <v/>
      </c>
      <c r="U451" s="4" t="str">
        <f t="shared" si="342"/>
        <v/>
      </c>
      <c r="V451" s="4" t="str">
        <f t="shared" si="343"/>
        <v/>
      </c>
      <c r="W451" t="str">
        <f t="shared" si="344"/>
        <v/>
      </c>
      <c r="X451" t="str">
        <f t="shared" si="345"/>
        <v/>
      </c>
      <c r="Y451" t="str">
        <f t="shared" si="346"/>
        <v/>
      </c>
      <c r="Z451" t="str">
        <f t="shared" si="347"/>
        <v/>
      </c>
      <c r="AA451" s="4" t="str">
        <f t="shared" si="348"/>
        <v/>
      </c>
      <c r="AB451" s="4" t="str">
        <f t="shared" si="349"/>
        <v/>
      </c>
      <c r="AC451" s="5" t="str">
        <f t="shared" si="350"/>
        <v/>
      </c>
      <c r="AD451" t="str">
        <f t="shared" si="351"/>
        <v/>
      </c>
      <c r="AE451" t="str">
        <f t="shared" si="352"/>
        <v/>
      </c>
      <c r="AF451" s="2" t="str">
        <f t="shared" si="353"/>
        <v/>
      </c>
      <c r="AG451" t="str">
        <f t="shared" si="354"/>
        <v/>
      </c>
      <c r="AH451" t="str">
        <f t="shared" si="355"/>
        <v/>
      </c>
      <c r="AI451" t="str">
        <f t="shared" si="320"/>
        <v/>
      </c>
      <c r="AJ451" s="28" t="str">
        <f t="shared" si="356"/>
        <v/>
      </c>
      <c r="AK451" t="str">
        <f t="shared" si="357"/>
        <v/>
      </c>
      <c r="AL451" t="str">
        <f t="shared" si="358"/>
        <v/>
      </c>
      <c r="AM451" t="str">
        <f t="shared" si="321"/>
        <v/>
      </c>
      <c r="AN451" t="str">
        <f t="shared" si="322"/>
        <v/>
      </c>
      <c r="AO451" t="str">
        <f t="shared" si="323"/>
        <v/>
      </c>
      <c r="AP451" t="str">
        <f>IF(AN451="","",IF(I451=0,IF(AO451=1,VLOOKUP(F451,Tables!A$1:C$18,2,FALSE),VLOOKUP(F451,Tables!A$1:C$18,3,FALSE)),IF(I451=1, IF(AO451=1,VLOOKUP(F451,Tables!H$1:J$95,2,FALSE),VLOOKUP(F451,Tables!H$1:J$95,3,FALSE)),IF(AO451=1,VLOOKUP(F451,Tables!Q$1:S$137,2,FALSE),VLOOKUP(F451,Tables!Q$1:S$137,3,FALSE)))))</f>
        <v/>
      </c>
      <c r="AQ451" t="str">
        <f t="shared" si="359"/>
        <v/>
      </c>
      <c r="AR451" t="str">
        <f t="shared" si="324"/>
        <v/>
      </c>
      <c r="AS451" t="str">
        <f t="shared" si="325"/>
        <v/>
      </c>
      <c r="AT451" t="str">
        <f t="shared" si="314"/>
        <v/>
      </c>
      <c r="AU451" t="str">
        <f t="shared" si="326"/>
        <v/>
      </c>
      <c r="AV451" t="str">
        <f t="shared" si="327"/>
        <v/>
      </c>
      <c r="AW451" t="str">
        <f t="shared" si="360"/>
        <v/>
      </c>
      <c r="AX451" t="str">
        <f t="shared" si="361"/>
        <v/>
      </c>
      <c r="AY451" t="str">
        <f t="shared" si="362"/>
        <v/>
      </c>
      <c r="BA451" t="str">
        <f t="shared" si="328"/>
        <v/>
      </c>
      <c r="BB451" t="str">
        <f t="shared" si="329"/>
        <v/>
      </c>
      <c r="BC451" t="str">
        <f t="shared" si="330"/>
        <v/>
      </c>
      <c r="BD451" t="str">
        <f t="shared" si="365"/>
        <v/>
      </c>
      <c r="BE451" t="str">
        <f t="shared" si="363"/>
        <v/>
      </c>
      <c r="BF451" t="str">
        <f t="shared" si="364"/>
        <v/>
      </c>
    </row>
    <row r="452" spans="1:58" ht="15.75" x14ac:dyDescent="0.3">
      <c r="A452" t="str">
        <f t="shared" si="331"/>
        <v/>
      </c>
      <c r="B452" t="str">
        <f t="shared" si="332"/>
        <v/>
      </c>
      <c r="C452" t="str">
        <f t="shared" si="333"/>
        <v/>
      </c>
      <c r="D452" t="str">
        <f t="shared" si="334"/>
        <v/>
      </c>
      <c r="E452" t="str">
        <f t="shared" si="335"/>
        <v/>
      </c>
      <c r="F452" t="str">
        <f t="shared" si="336"/>
        <v/>
      </c>
      <c r="G452" t="str">
        <f t="shared" si="337"/>
        <v/>
      </c>
      <c r="H452" t="str">
        <f t="shared" si="316"/>
        <v/>
      </c>
      <c r="I452" t="str">
        <f t="shared" si="317"/>
        <v/>
      </c>
      <c r="J452" t="str">
        <f t="shared" si="318"/>
        <v/>
      </c>
      <c r="K452" t="str">
        <f>IF(A452="","",IF(OR(I452=1,I452="S"),IF(VLOOKUP(J452,Tables!E$1:F$50,2,FALSE)=1,IF(MOD(BE452,2)=1,1,2),IF(MOD(BE452,2)=1,2,1)),IF(MOD(BE452,2)=1,1,2)))</f>
        <v/>
      </c>
      <c r="L452" t="str">
        <f t="shared" si="315"/>
        <v/>
      </c>
      <c r="M452" s="1" t="str">
        <f t="shared" si="319"/>
        <v/>
      </c>
      <c r="N452" s="39"/>
      <c r="O452" s="39"/>
      <c r="P452" s="39"/>
      <c r="Q452" s="4" t="str">
        <f t="shared" si="338"/>
        <v/>
      </c>
      <c r="R452" s="4" t="str">
        <f t="shared" si="339"/>
        <v/>
      </c>
      <c r="S452" s="4" t="str">
        <f t="shared" si="340"/>
        <v/>
      </c>
      <c r="T452" s="4" t="str">
        <f t="shared" si="341"/>
        <v/>
      </c>
      <c r="U452" s="4" t="str">
        <f t="shared" si="342"/>
        <v/>
      </c>
      <c r="V452" s="4" t="str">
        <f t="shared" si="343"/>
        <v/>
      </c>
      <c r="W452" t="str">
        <f t="shared" si="344"/>
        <v/>
      </c>
      <c r="X452" t="str">
        <f t="shared" si="345"/>
        <v/>
      </c>
      <c r="Y452" t="str">
        <f t="shared" si="346"/>
        <v/>
      </c>
      <c r="Z452" t="str">
        <f t="shared" si="347"/>
        <v/>
      </c>
      <c r="AA452" s="4" t="str">
        <f t="shared" si="348"/>
        <v/>
      </c>
      <c r="AB452" s="4" t="str">
        <f t="shared" si="349"/>
        <v/>
      </c>
      <c r="AC452" s="5" t="str">
        <f t="shared" si="350"/>
        <v/>
      </c>
      <c r="AD452" t="str">
        <f t="shared" si="351"/>
        <v/>
      </c>
      <c r="AE452" t="str">
        <f t="shared" si="352"/>
        <v/>
      </c>
      <c r="AF452" s="2" t="str">
        <f t="shared" si="353"/>
        <v/>
      </c>
      <c r="AG452" t="str">
        <f t="shared" si="354"/>
        <v/>
      </c>
      <c r="AH452" t="str">
        <f t="shared" si="355"/>
        <v/>
      </c>
      <c r="AI452" t="str">
        <f t="shared" si="320"/>
        <v/>
      </c>
      <c r="AJ452" s="28" t="str">
        <f t="shared" si="356"/>
        <v/>
      </c>
      <c r="AK452" t="str">
        <f t="shared" si="357"/>
        <v/>
      </c>
      <c r="AL452" t="str">
        <f t="shared" si="358"/>
        <v/>
      </c>
      <c r="AM452" t="str">
        <f t="shared" si="321"/>
        <v/>
      </c>
      <c r="AN452" t="str">
        <f t="shared" si="322"/>
        <v/>
      </c>
      <c r="AO452" t="str">
        <f t="shared" si="323"/>
        <v/>
      </c>
      <c r="AP452" t="str">
        <f>IF(AN452="","",IF(I452=0,IF(AO452=1,VLOOKUP(F452,Tables!A$1:C$18,2,FALSE),VLOOKUP(F452,Tables!A$1:C$18,3,FALSE)),IF(I452=1, IF(AO452=1,VLOOKUP(F452,Tables!H$1:J$95,2,FALSE),VLOOKUP(F452,Tables!H$1:J$95,3,FALSE)),IF(AO452=1,VLOOKUP(F452,Tables!Q$1:S$137,2,FALSE),VLOOKUP(F452,Tables!Q$1:S$137,3,FALSE)))))</f>
        <v/>
      </c>
      <c r="AQ452" t="str">
        <f t="shared" si="359"/>
        <v/>
      </c>
      <c r="AR452" t="str">
        <f t="shared" si="324"/>
        <v/>
      </c>
      <c r="AS452" t="str">
        <f t="shared" si="325"/>
        <v/>
      </c>
      <c r="AT452" t="str">
        <f t="shared" si="314"/>
        <v/>
      </c>
      <c r="AU452" t="str">
        <f t="shared" si="326"/>
        <v/>
      </c>
      <c r="AV452" t="str">
        <f t="shared" si="327"/>
        <v/>
      </c>
      <c r="AW452" t="str">
        <f t="shared" si="360"/>
        <v/>
      </c>
      <c r="AX452" t="str">
        <f t="shared" si="361"/>
        <v/>
      </c>
      <c r="AY452" t="str">
        <f t="shared" si="362"/>
        <v/>
      </c>
      <c r="BA452" t="str">
        <f t="shared" si="328"/>
        <v/>
      </c>
      <c r="BB452" t="str">
        <f t="shared" si="329"/>
        <v/>
      </c>
      <c r="BC452" t="str">
        <f t="shared" si="330"/>
        <v/>
      </c>
      <c r="BD452" t="str">
        <f t="shared" si="365"/>
        <v/>
      </c>
      <c r="BE452" t="str">
        <f t="shared" si="363"/>
        <v/>
      </c>
      <c r="BF452" t="str">
        <f t="shared" si="364"/>
        <v/>
      </c>
    </row>
    <row r="453" spans="1:58" ht="15.75" x14ac:dyDescent="0.3">
      <c r="A453" t="str">
        <f t="shared" si="331"/>
        <v/>
      </c>
      <c r="B453" t="str">
        <f t="shared" si="332"/>
        <v/>
      </c>
      <c r="C453" t="str">
        <f t="shared" si="333"/>
        <v/>
      </c>
      <c r="D453" t="str">
        <f t="shared" si="334"/>
        <v/>
      </c>
      <c r="E453" t="str">
        <f t="shared" si="335"/>
        <v/>
      </c>
      <c r="F453" t="str">
        <f t="shared" si="336"/>
        <v/>
      </c>
      <c r="G453" t="str">
        <f t="shared" si="337"/>
        <v/>
      </c>
      <c r="H453" t="str">
        <f t="shared" si="316"/>
        <v/>
      </c>
      <c r="I453" t="str">
        <f t="shared" si="317"/>
        <v/>
      </c>
      <c r="J453" t="str">
        <f t="shared" si="318"/>
        <v/>
      </c>
      <c r="K453" t="str">
        <f>IF(A453="","",IF(OR(I453=1,I453="S"),IF(VLOOKUP(J453,Tables!E$1:F$50,2,FALSE)=1,IF(MOD(BE453,2)=1,1,2),IF(MOD(BE453,2)=1,2,1)),IF(MOD(BE453,2)=1,1,2)))</f>
        <v/>
      </c>
      <c r="L453" t="str">
        <f t="shared" si="315"/>
        <v/>
      </c>
      <c r="M453" s="1" t="str">
        <f t="shared" si="319"/>
        <v/>
      </c>
      <c r="N453" s="39"/>
      <c r="O453" s="39"/>
      <c r="P453" s="39"/>
      <c r="Q453" s="4" t="str">
        <f t="shared" si="338"/>
        <v/>
      </c>
      <c r="R453" s="4" t="str">
        <f t="shared" si="339"/>
        <v/>
      </c>
      <c r="S453" s="4" t="str">
        <f t="shared" si="340"/>
        <v/>
      </c>
      <c r="T453" s="4" t="str">
        <f t="shared" si="341"/>
        <v/>
      </c>
      <c r="U453" s="4" t="str">
        <f t="shared" si="342"/>
        <v/>
      </c>
      <c r="V453" s="4" t="str">
        <f t="shared" si="343"/>
        <v/>
      </c>
      <c r="W453" t="str">
        <f t="shared" si="344"/>
        <v/>
      </c>
      <c r="X453" t="str">
        <f t="shared" si="345"/>
        <v/>
      </c>
      <c r="Y453" t="str">
        <f t="shared" si="346"/>
        <v/>
      </c>
      <c r="Z453" t="str">
        <f t="shared" si="347"/>
        <v/>
      </c>
      <c r="AA453" s="4" t="str">
        <f t="shared" si="348"/>
        <v/>
      </c>
      <c r="AB453" s="4" t="str">
        <f t="shared" si="349"/>
        <v/>
      </c>
      <c r="AC453" s="5" t="str">
        <f t="shared" si="350"/>
        <v/>
      </c>
      <c r="AD453" t="str">
        <f t="shared" si="351"/>
        <v/>
      </c>
      <c r="AE453" t="str">
        <f t="shared" si="352"/>
        <v/>
      </c>
      <c r="AF453" s="2" t="str">
        <f t="shared" si="353"/>
        <v/>
      </c>
      <c r="AG453" t="str">
        <f t="shared" si="354"/>
        <v/>
      </c>
      <c r="AH453" t="str">
        <f t="shared" si="355"/>
        <v/>
      </c>
      <c r="AI453" t="str">
        <f t="shared" si="320"/>
        <v/>
      </c>
      <c r="AJ453" s="28" t="str">
        <f t="shared" si="356"/>
        <v/>
      </c>
      <c r="AK453" t="str">
        <f t="shared" si="357"/>
        <v/>
      </c>
      <c r="AL453" t="str">
        <f t="shared" si="358"/>
        <v/>
      </c>
      <c r="AM453" t="str">
        <f t="shared" si="321"/>
        <v/>
      </c>
      <c r="AN453" t="str">
        <f t="shared" si="322"/>
        <v/>
      </c>
      <c r="AO453" t="str">
        <f t="shared" si="323"/>
        <v/>
      </c>
      <c r="AP453" t="str">
        <f>IF(AN453="","",IF(I453=0,IF(AO453=1,VLOOKUP(F453,Tables!A$1:C$18,2,FALSE),VLOOKUP(F453,Tables!A$1:C$18,3,FALSE)),IF(I453=1, IF(AO453=1,VLOOKUP(F453,Tables!H$1:J$95,2,FALSE),VLOOKUP(F453,Tables!H$1:J$95,3,FALSE)),IF(AO453=1,VLOOKUP(F453,Tables!Q$1:S$137,2,FALSE),VLOOKUP(F453,Tables!Q$1:S$137,3,FALSE)))))</f>
        <v/>
      </c>
      <c r="AQ453" t="str">
        <f t="shared" si="359"/>
        <v/>
      </c>
      <c r="AR453" t="str">
        <f t="shared" si="324"/>
        <v/>
      </c>
      <c r="AS453" t="str">
        <f t="shared" si="325"/>
        <v/>
      </c>
      <c r="AT453" t="str">
        <f t="shared" si="314"/>
        <v/>
      </c>
      <c r="AU453" t="str">
        <f t="shared" si="326"/>
        <v/>
      </c>
      <c r="AV453" t="str">
        <f t="shared" si="327"/>
        <v/>
      </c>
      <c r="AW453" t="str">
        <f t="shared" si="360"/>
        <v/>
      </c>
      <c r="AX453" t="str">
        <f t="shared" si="361"/>
        <v/>
      </c>
      <c r="AY453" t="str">
        <f t="shared" si="362"/>
        <v/>
      </c>
      <c r="BA453" t="str">
        <f t="shared" si="328"/>
        <v/>
      </c>
      <c r="BB453" t="str">
        <f t="shared" si="329"/>
        <v/>
      </c>
      <c r="BC453" t="str">
        <f t="shared" si="330"/>
        <v/>
      </c>
      <c r="BD453" t="str">
        <f t="shared" si="365"/>
        <v/>
      </c>
      <c r="BE453" t="str">
        <f t="shared" si="363"/>
        <v/>
      </c>
      <c r="BF453" t="str">
        <f t="shared" si="364"/>
        <v/>
      </c>
    </row>
    <row r="454" spans="1:58" ht="15.75" x14ac:dyDescent="0.3">
      <c r="A454" t="str">
        <f t="shared" si="331"/>
        <v/>
      </c>
      <c r="B454" t="str">
        <f t="shared" si="332"/>
        <v/>
      </c>
      <c r="C454" t="str">
        <f t="shared" si="333"/>
        <v/>
      </c>
      <c r="D454" t="str">
        <f t="shared" si="334"/>
        <v/>
      </c>
      <c r="E454" t="str">
        <f t="shared" si="335"/>
        <v/>
      </c>
      <c r="F454" t="str">
        <f t="shared" si="336"/>
        <v/>
      </c>
      <c r="G454" t="str">
        <f t="shared" si="337"/>
        <v/>
      </c>
      <c r="H454" t="str">
        <f t="shared" si="316"/>
        <v/>
      </c>
      <c r="I454" t="str">
        <f t="shared" si="317"/>
        <v/>
      </c>
      <c r="J454" t="str">
        <f t="shared" si="318"/>
        <v/>
      </c>
      <c r="K454" t="str">
        <f>IF(A454="","",IF(OR(I454=1,I454="S"),IF(VLOOKUP(J454,Tables!E$1:F$50,2,FALSE)=1,IF(MOD(BE454,2)=1,1,2),IF(MOD(BE454,2)=1,2,1)),IF(MOD(BE454,2)=1,1,2)))</f>
        <v/>
      </c>
      <c r="L454" t="str">
        <f t="shared" si="315"/>
        <v/>
      </c>
      <c r="M454" s="1" t="str">
        <f t="shared" si="319"/>
        <v/>
      </c>
      <c r="N454" s="39"/>
      <c r="O454" s="39"/>
      <c r="P454" s="39"/>
      <c r="Q454" s="4" t="str">
        <f t="shared" si="338"/>
        <v/>
      </c>
      <c r="R454" s="4" t="str">
        <f t="shared" si="339"/>
        <v/>
      </c>
      <c r="S454" s="4" t="str">
        <f t="shared" si="340"/>
        <v/>
      </c>
      <c r="T454" s="4" t="str">
        <f t="shared" si="341"/>
        <v/>
      </c>
      <c r="U454" s="4" t="str">
        <f t="shared" si="342"/>
        <v/>
      </c>
      <c r="V454" s="4" t="str">
        <f t="shared" si="343"/>
        <v/>
      </c>
      <c r="W454" t="str">
        <f t="shared" si="344"/>
        <v/>
      </c>
      <c r="X454" t="str">
        <f t="shared" si="345"/>
        <v/>
      </c>
      <c r="Y454" t="str">
        <f t="shared" si="346"/>
        <v/>
      </c>
      <c r="Z454" t="str">
        <f t="shared" si="347"/>
        <v/>
      </c>
      <c r="AA454" s="4" t="str">
        <f t="shared" si="348"/>
        <v/>
      </c>
      <c r="AB454" s="4" t="str">
        <f t="shared" si="349"/>
        <v/>
      </c>
      <c r="AC454" s="5" t="str">
        <f t="shared" si="350"/>
        <v/>
      </c>
      <c r="AD454" t="str">
        <f t="shared" si="351"/>
        <v/>
      </c>
      <c r="AE454" t="str">
        <f t="shared" si="352"/>
        <v/>
      </c>
      <c r="AF454" s="2" t="str">
        <f t="shared" si="353"/>
        <v/>
      </c>
      <c r="AG454" t="str">
        <f t="shared" si="354"/>
        <v/>
      </c>
      <c r="AH454" t="str">
        <f t="shared" si="355"/>
        <v/>
      </c>
      <c r="AI454" t="str">
        <f t="shared" si="320"/>
        <v/>
      </c>
      <c r="AJ454" s="28" t="str">
        <f t="shared" si="356"/>
        <v/>
      </c>
      <c r="AK454" t="str">
        <f t="shared" si="357"/>
        <v/>
      </c>
      <c r="AL454" t="str">
        <f t="shared" si="358"/>
        <v/>
      </c>
      <c r="AM454" t="str">
        <f t="shared" si="321"/>
        <v/>
      </c>
      <c r="AN454" t="str">
        <f t="shared" si="322"/>
        <v/>
      </c>
      <c r="AO454" t="str">
        <f t="shared" si="323"/>
        <v/>
      </c>
      <c r="AP454" t="str">
        <f>IF(AN454="","",IF(I454=0,IF(AO454=1,VLOOKUP(F454,Tables!A$1:C$18,2,FALSE),VLOOKUP(F454,Tables!A$1:C$18,3,FALSE)),IF(I454=1, IF(AO454=1,VLOOKUP(F454,Tables!H$1:J$95,2,FALSE),VLOOKUP(F454,Tables!H$1:J$95,3,FALSE)),IF(AO454=1,VLOOKUP(F454,Tables!Q$1:S$137,2,FALSE),VLOOKUP(F454,Tables!Q$1:S$137,3,FALSE)))))</f>
        <v/>
      </c>
      <c r="AQ454" t="str">
        <f t="shared" si="359"/>
        <v/>
      </c>
      <c r="AR454" t="str">
        <f t="shared" si="324"/>
        <v/>
      </c>
      <c r="AS454" t="str">
        <f t="shared" si="325"/>
        <v/>
      </c>
      <c r="AT454" t="str">
        <f t="shared" ref="AT454:AT505" si="366">IF(AN454="","",IF(AND(AR454&gt;5,(AR454-AS454)&gt;1),1,IF(AND(AS454&gt;5,(AS454-AR454)&gt;1),2,IF(AND(H454=1,AR454=$J$14),1,IF(AND(H454=1,AS454=$J$14),2,IF(AND(I454="S",AR454=1),1,IF(AND(I454="S",AS454=1),2,0)))))))</f>
        <v/>
      </c>
      <c r="AU454" t="str">
        <f t="shared" si="326"/>
        <v/>
      </c>
      <c r="AV454" t="str">
        <f t="shared" si="327"/>
        <v/>
      </c>
      <c r="AW454" t="str">
        <f t="shared" si="360"/>
        <v/>
      </c>
      <c r="AX454" t="str">
        <f t="shared" si="361"/>
        <v/>
      </c>
      <c r="AY454" t="str">
        <f t="shared" si="362"/>
        <v/>
      </c>
      <c r="BA454" t="str">
        <f t="shared" si="328"/>
        <v/>
      </c>
      <c r="BB454" t="str">
        <f t="shared" si="329"/>
        <v/>
      </c>
      <c r="BC454" t="str">
        <f t="shared" si="330"/>
        <v/>
      </c>
      <c r="BD454" t="str">
        <f t="shared" si="365"/>
        <v/>
      </c>
      <c r="BE454" t="str">
        <f t="shared" si="363"/>
        <v/>
      </c>
      <c r="BF454" t="str">
        <f t="shared" si="364"/>
        <v/>
      </c>
    </row>
    <row r="455" spans="1:58" ht="15.75" x14ac:dyDescent="0.3">
      <c r="A455" t="str">
        <f t="shared" si="331"/>
        <v/>
      </c>
      <c r="B455" t="str">
        <f t="shared" si="332"/>
        <v/>
      </c>
      <c r="C455" t="str">
        <f t="shared" si="333"/>
        <v/>
      </c>
      <c r="D455" t="str">
        <f t="shared" si="334"/>
        <v/>
      </c>
      <c r="E455" t="str">
        <f t="shared" si="335"/>
        <v/>
      </c>
      <c r="F455" t="str">
        <f t="shared" si="336"/>
        <v/>
      </c>
      <c r="G455" t="str">
        <f t="shared" si="337"/>
        <v/>
      </c>
      <c r="H455" t="str">
        <f t="shared" si="316"/>
        <v/>
      </c>
      <c r="I455" t="str">
        <f t="shared" si="317"/>
        <v/>
      </c>
      <c r="J455" t="str">
        <f t="shared" si="318"/>
        <v/>
      </c>
      <c r="K455" t="str">
        <f>IF(A455="","",IF(OR(I455=1,I455="S"),IF(VLOOKUP(J455,Tables!E$1:F$50,2,FALSE)=1,IF(MOD(BE455,2)=1,1,2),IF(MOD(BE455,2)=1,2,1)),IF(MOD(BE455,2)=1,1,2)))</f>
        <v/>
      </c>
      <c r="L455" t="str">
        <f t="shared" si="315"/>
        <v/>
      </c>
      <c r="M455" s="1" t="str">
        <f t="shared" si="319"/>
        <v/>
      </c>
      <c r="N455" s="39"/>
      <c r="O455" s="39"/>
      <c r="P455" s="39"/>
      <c r="Q455" s="4" t="str">
        <f t="shared" si="338"/>
        <v/>
      </c>
      <c r="R455" s="4" t="str">
        <f t="shared" si="339"/>
        <v/>
      </c>
      <c r="S455" s="4" t="str">
        <f t="shared" si="340"/>
        <v/>
      </c>
      <c r="T455" s="4" t="str">
        <f t="shared" si="341"/>
        <v/>
      </c>
      <c r="U455" s="4" t="str">
        <f t="shared" si="342"/>
        <v/>
      </c>
      <c r="V455" s="4" t="str">
        <f t="shared" si="343"/>
        <v/>
      </c>
      <c r="W455" t="str">
        <f t="shared" si="344"/>
        <v/>
      </c>
      <c r="X455" t="str">
        <f t="shared" si="345"/>
        <v/>
      </c>
      <c r="Y455" t="str">
        <f t="shared" si="346"/>
        <v/>
      </c>
      <c r="Z455" t="str">
        <f t="shared" si="347"/>
        <v/>
      </c>
      <c r="AA455" s="4" t="str">
        <f t="shared" si="348"/>
        <v/>
      </c>
      <c r="AB455" s="4" t="str">
        <f t="shared" si="349"/>
        <v/>
      </c>
      <c r="AC455" s="5" t="str">
        <f t="shared" si="350"/>
        <v/>
      </c>
      <c r="AD455" t="str">
        <f t="shared" si="351"/>
        <v/>
      </c>
      <c r="AE455" t="str">
        <f t="shared" si="352"/>
        <v/>
      </c>
      <c r="AF455" s="2" t="str">
        <f t="shared" si="353"/>
        <v/>
      </c>
      <c r="AG455" t="str">
        <f t="shared" si="354"/>
        <v/>
      </c>
      <c r="AH455" t="str">
        <f t="shared" si="355"/>
        <v/>
      </c>
      <c r="AI455" t="str">
        <f t="shared" si="320"/>
        <v/>
      </c>
      <c r="AJ455" s="28" t="str">
        <f t="shared" si="356"/>
        <v/>
      </c>
      <c r="AK455" t="str">
        <f t="shared" si="357"/>
        <v/>
      </c>
      <c r="AL455" t="str">
        <f t="shared" si="358"/>
        <v/>
      </c>
      <c r="AM455" t="str">
        <f t="shared" si="321"/>
        <v/>
      </c>
      <c r="AN455" t="str">
        <f t="shared" si="322"/>
        <v/>
      </c>
      <c r="AO455" t="str">
        <f t="shared" si="323"/>
        <v/>
      </c>
      <c r="AP455" t="str">
        <f>IF(AN455="","",IF(I455=0,IF(AO455=1,VLOOKUP(F455,Tables!A$1:C$18,2,FALSE),VLOOKUP(F455,Tables!A$1:C$18,3,FALSE)),IF(I455=1, IF(AO455=1,VLOOKUP(F455,Tables!H$1:J$95,2,FALSE),VLOOKUP(F455,Tables!H$1:J$95,3,FALSE)),IF(AO455=1,VLOOKUP(F455,Tables!Q$1:S$137,2,FALSE),VLOOKUP(F455,Tables!Q$1:S$137,3,FALSE)))))</f>
        <v/>
      </c>
      <c r="AQ455" t="str">
        <f t="shared" si="359"/>
        <v/>
      </c>
      <c r="AR455" t="str">
        <f t="shared" si="324"/>
        <v/>
      </c>
      <c r="AS455" t="str">
        <f t="shared" si="325"/>
        <v/>
      </c>
      <c r="AT455" t="str">
        <f t="shared" si="366"/>
        <v/>
      </c>
      <c r="AU455" t="str">
        <f t="shared" si="326"/>
        <v/>
      </c>
      <c r="AV455" t="str">
        <f t="shared" si="327"/>
        <v/>
      </c>
      <c r="AW455" t="str">
        <f t="shared" si="360"/>
        <v/>
      </c>
      <c r="AX455" t="str">
        <f t="shared" si="361"/>
        <v/>
      </c>
      <c r="AY455" t="str">
        <f t="shared" si="362"/>
        <v/>
      </c>
      <c r="BA455" t="str">
        <f t="shared" si="328"/>
        <v/>
      </c>
      <c r="BB455" t="str">
        <f t="shared" si="329"/>
        <v/>
      </c>
      <c r="BC455" t="str">
        <f t="shared" si="330"/>
        <v/>
      </c>
      <c r="BD455" t="str">
        <f t="shared" si="365"/>
        <v/>
      </c>
      <c r="BE455" t="str">
        <f t="shared" si="363"/>
        <v/>
      </c>
      <c r="BF455" t="str">
        <f t="shared" si="364"/>
        <v/>
      </c>
    </row>
    <row r="456" spans="1:58" ht="15.75" x14ac:dyDescent="0.3">
      <c r="A456" t="str">
        <f t="shared" si="331"/>
        <v/>
      </c>
      <c r="B456" t="str">
        <f t="shared" si="332"/>
        <v/>
      </c>
      <c r="C456" t="str">
        <f t="shared" si="333"/>
        <v/>
      </c>
      <c r="D456" t="str">
        <f t="shared" si="334"/>
        <v/>
      </c>
      <c r="E456" t="str">
        <f t="shared" si="335"/>
        <v/>
      </c>
      <c r="F456" t="str">
        <f t="shared" si="336"/>
        <v/>
      </c>
      <c r="G456" t="str">
        <f t="shared" si="337"/>
        <v/>
      </c>
      <c r="H456" t="str">
        <f t="shared" si="316"/>
        <v/>
      </c>
      <c r="I456" t="str">
        <f t="shared" si="317"/>
        <v/>
      </c>
      <c r="J456" t="str">
        <f t="shared" si="318"/>
        <v/>
      </c>
      <c r="K456" t="str">
        <f>IF(A456="","",IF(OR(I456=1,I456="S"),IF(VLOOKUP(J456,Tables!E$1:F$50,2,FALSE)=1,IF(MOD(BE456,2)=1,1,2),IF(MOD(BE456,2)=1,2,1)),IF(MOD(BE456,2)=1,1,2)))</f>
        <v/>
      </c>
      <c r="L456" t="str">
        <f t="shared" ref="L456:L505" si="367">IF(A456="","",IF(MOD(K456,2)=1,2,1))</f>
        <v/>
      </c>
      <c r="M456" s="1" t="str">
        <f t="shared" si="319"/>
        <v/>
      </c>
      <c r="N456" s="39"/>
      <c r="O456" s="39"/>
      <c r="P456" s="39"/>
      <c r="Q456" s="4" t="str">
        <f t="shared" si="338"/>
        <v/>
      </c>
      <c r="R456" s="4" t="str">
        <f t="shared" si="339"/>
        <v/>
      </c>
      <c r="S456" s="4" t="str">
        <f t="shared" si="340"/>
        <v/>
      </c>
      <c r="T456" s="4" t="str">
        <f t="shared" si="341"/>
        <v/>
      </c>
      <c r="U456" s="4" t="str">
        <f t="shared" si="342"/>
        <v/>
      </c>
      <c r="V456" s="4" t="str">
        <f t="shared" si="343"/>
        <v/>
      </c>
      <c r="W456" t="str">
        <f t="shared" si="344"/>
        <v/>
      </c>
      <c r="X456" t="str">
        <f t="shared" si="345"/>
        <v/>
      </c>
      <c r="Y456" t="str">
        <f t="shared" si="346"/>
        <v/>
      </c>
      <c r="Z456" t="str">
        <f t="shared" si="347"/>
        <v/>
      </c>
      <c r="AA456" s="4" t="str">
        <f t="shared" si="348"/>
        <v/>
      </c>
      <c r="AB456" s="4" t="str">
        <f t="shared" si="349"/>
        <v/>
      </c>
      <c r="AC456" s="5" t="str">
        <f t="shared" si="350"/>
        <v/>
      </c>
      <c r="AD456" t="str">
        <f t="shared" si="351"/>
        <v/>
      </c>
      <c r="AE456" t="str">
        <f t="shared" si="352"/>
        <v/>
      </c>
      <c r="AF456" s="2" t="str">
        <f t="shared" si="353"/>
        <v/>
      </c>
      <c r="AG456" t="str">
        <f t="shared" si="354"/>
        <v/>
      </c>
      <c r="AH456" t="str">
        <f t="shared" si="355"/>
        <v/>
      </c>
      <c r="AI456" t="str">
        <f t="shared" si="320"/>
        <v/>
      </c>
      <c r="AJ456" s="28" t="str">
        <f t="shared" si="356"/>
        <v/>
      </c>
      <c r="AK456" t="str">
        <f t="shared" si="357"/>
        <v/>
      </c>
      <c r="AL456" t="str">
        <f t="shared" si="358"/>
        <v/>
      </c>
      <c r="AM456" t="str">
        <f t="shared" si="321"/>
        <v/>
      </c>
      <c r="AN456" t="str">
        <f t="shared" si="322"/>
        <v/>
      </c>
      <c r="AO456" t="str">
        <f t="shared" si="323"/>
        <v/>
      </c>
      <c r="AP456" t="str">
        <f>IF(AN456="","",IF(I456=0,IF(AO456=1,VLOOKUP(F456,Tables!A$1:C$18,2,FALSE),VLOOKUP(F456,Tables!A$1:C$18,3,FALSE)),IF(I456=1, IF(AO456=1,VLOOKUP(F456,Tables!H$1:J$95,2,FALSE),VLOOKUP(F456,Tables!H$1:J$95,3,FALSE)),IF(AO456=1,VLOOKUP(F456,Tables!Q$1:S$137,2,FALSE),VLOOKUP(F456,Tables!Q$1:S$137,3,FALSE)))))</f>
        <v/>
      </c>
      <c r="AQ456" t="str">
        <f t="shared" si="359"/>
        <v/>
      </c>
      <c r="AR456" t="str">
        <f t="shared" si="324"/>
        <v/>
      </c>
      <c r="AS456" t="str">
        <f t="shared" si="325"/>
        <v/>
      </c>
      <c r="AT456" t="str">
        <f t="shared" si="366"/>
        <v/>
      </c>
      <c r="AU456" t="str">
        <f t="shared" si="326"/>
        <v/>
      </c>
      <c r="AV456" t="str">
        <f t="shared" si="327"/>
        <v/>
      </c>
      <c r="AW456" t="str">
        <f t="shared" si="360"/>
        <v/>
      </c>
      <c r="AX456" t="str">
        <f t="shared" si="361"/>
        <v/>
      </c>
      <c r="AY456" t="str">
        <f t="shared" si="362"/>
        <v/>
      </c>
      <c r="BA456" t="str">
        <f t="shared" si="328"/>
        <v/>
      </c>
      <c r="BB456" t="str">
        <f t="shared" si="329"/>
        <v/>
      </c>
      <c r="BC456" t="str">
        <f t="shared" si="330"/>
        <v/>
      </c>
      <c r="BD456" t="str">
        <f t="shared" si="365"/>
        <v/>
      </c>
      <c r="BE456" t="str">
        <f t="shared" si="363"/>
        <v/>
      </c>
      <c r="BF456" t="str">
        <f t="shared" si="364"/>
        <v/>
      </c>
    </row>
    <row r="457" spans="1:58" ht="15.75" x14ac:dyDescent="0.3">
      <c r="A457" t="str">
        <f t="shared" si="331"/>
        <v/>
      </c>
      <c r="B457" t="str">
        <f t="shared" si="332"/>
        <v/>
      </c>
      <c r="C457" t="str">
        <f t="shared" si="333"/>
        <v/>
      </c>
      <c r="D457" t="str">
        <f t="shared" si="334"/>
        <v/>
      </c>
      <c r="E457" t="str">
        <f t="shared" si="335"/>
        <v/>
      </c>
      <c r="F457" t="str">
        <f t="shared" si="336"/>
        <v/>
      </c>
      <c r="G457" t="str">
        <f t="shared" si="337"/>
        <v/>
      </c>
      <c r="H457" t="str">
        <f t="shared" si="316"/>
        <v/>
      </c>
      <c r="I457" t="str">
        <f t="shared" si="317"/>
        <v/>
      </c>
      <c r="J457" t="str">
        <f t="shared" si="318"/>
        <v/>
      </c>
      <c r="K457" t="str">
        <f>IF(A457="","",IF(OR(I457=1,I457="S"),IF(VLOOKUP(J457,Tables!E$1:F$50,2,FALSE)=1,IF(MOD(BE457,2)=1,1,2),IF(MOD(BE457,2)=1,2,1)),IF(MOD(BE457,2)=1,1,2)))</f>
        <v/>
      </c>
      <c r="L457" t="str">
        <f t="shared" si="367"/>
        <v/>
      </c>
      <c r="M457" s="1" t="str">
        <f t="shared" si="319"/>
        <v/>
      </c>
      <c r="N457" s="39"/>
      <c r="O457" s="39"/>
      <c r="P457" s="39"/>
      <c r="Q457" s="4" t="str">
        <f t="shared" si="338"/>
        <v/>
      </c>
      <c r="R457" s="4" t="str">
        <f t="shared" si="339"/>
        <v/>
      </c>
      <c r="S457" s="4" t="str">
        <f t="shared" si="340"/>
        <v/>
      </c>
      <c r="T457" s="4" t="str">
        <f t="shared" si="341"/>
        <v/>
      </c>
      <c r="U457" s="4" t="str">
        <f t="shared" si="342"/>
        <v/>
      </c>
      <c r="V457" s="4" t="str">
        <f t="shared" si="343"/>
        <v/>
      </c>
      <c r="W457" t="str">
        <f t="shared" si="344"/>
        <v/>
      </c>
      <c r="X457" t="str">
        <f t="shared" si="345"/>
        <v/>
      </c>
      <c r="Y457" t="str">
        <f t="shared" si="346"/>
        <v/>
      </c>
      <c r="Z457" t="str">
        <f t="shared" si="347"/>
        <v/>
      </c>
      <c r="AA457" s="4" t="str">
        <f t="shared" si="348"/>
        <v/>
      </c>
      <c r="AB457" s="4" t="str">
        <f t="shared" si="349"/>
        <v/>
      </c>
      <c r="AC457" s="5" t="str">
        <f t="shared" si="350"/>
        <v/>
      </c>
      <c r="AD457" t="str">
        <f t="shared" si="351"/>
        <v/>
      </c>
      <c r="AE457" t="str">
        <f t="shared" si="352"/>
        <v/>
      </c>
      <c r="AF457" s="2" t="str">
        <f t="shared" si="353"/>
        <v/>
      </c>
      <c r="AG457" t="str">
        <f t="shared" si="354"/>
        <v/>
      </c>
      <c r="AH457" t="str">
        <f t="shared" si="355"/>
        <v/>
      </c>
      <c r="AI457" t="str">
        <f t="shared" si="320"/>
        <v/>
      </c>
      <c r="AJ457" s="28" t="str">
        <f t="shared" si="356"/>
        <v/>
      </c>
      <c r="AK457" t="str">
        <f t="shared" si="357"/>
        <v/>
      </c>
      <c r="AL457" t="str">
        <f t="shared" si="358"/>
        <v/>
      </c>
      <c r="AM457" t="str">
        <f t="shared" si="321"/>
        <v/>
      </c>
      <c r="AN457" t="str">
        <f t="shared" si="322"/>
        <v/>
      </c>
      <c r="AO457" t="str">
        <f t="shared" si="323"/>
        <v/>
      </c>
      <c r="AP457" t="str">
        <f>IF(AN457="","",IF(I457=0,IF(AO457=1,VLOOKUP(F457,Tables!A$1:C$18,2,FALSE),VLOOKUP(F457,Tables!A$1:C$18,3,FALSE)),IF(I457=1, IF(AO457=1,VLOOKUP(F457,Tables!H$1:J$95,2,FALSE),VLOOKUP(F457,Tables!H$1:J$95,3,FALSE)),IF(AO457=1,VLOOKUP(F457,Tables!Q$1:S$137,2,FALSE),VLOOKUP(F457,Tables!Q$1:S$137,3,FALSE)))))</f>
        <v/>
      </c>
      <c r="AQ457" t="str">
        <f t="shared" si="359"/>
        <v/>
      </c>
      <c r="AR457" t="str">
        <f t="shared" si="324"/>
        <v/>
      </c>
      <c r="AS457" t="str">
        <f t="shared" si="325"/>
        <v/>
      </c>
      <c r="AT457" t="str">
        <f t="shared" si="366"/>
        <v/>
      </c>
      <c r="AU457" t="str">
        <f t="shared" si="326"/>
        <v/>
      </c>
      <c r="AV457" t="str">
        <f t="shared" si="327"/>
        <v/>
      </c>
      <c r="AW457" t="str">
        <f t="shared" si="360"/>
        <v/>
      </c>
      <c r="AX457" t="str">
        <f t="shared" si="361"/>
        <v/>
      </c>
      <c r="AY457" t="str">
        <f t="shared" si="362"/>
        <v/>
      </c>
      <c r="BA457" t="str">
        <f t="shared" si="328"/>
        <v/>
      </c>
      <c r="BB457" t="str">
        <f t="shared" si="329"/>
        <v/>
      </c>
      <c r="BC457" t="str">
        <f t="shared" si="330"/>
        <v/>
      </c>
      <c r="BD457" t="str">
        <f t="shared" si="365"/>
        <v/>
      </c>
      <c r="BE457" t="str">
        <f t="shared" si="363"/>
        <v/>
      </c>
      <c r="BF457" t="str">
        <f t="shared" si="364"/>
        <v/>
      </c>
    </row>
    <row r="458" spans="1:58" ht="15.75" x14ac:dyDescent="0.3">
      <c r="A458" t="str">
        <f t="shared" si="331"/>
        <v/>
      </c>
      <c r="B458" t="str">
        <f t="shared" si="332"/>
        <v/>
      </c>
      <c r="C458" t="str">
        <f t="shared" si="333"/>
        <v/>
      </c>
      <c r="D458" t="str">
        <f t="shared" si="334"/>
        <v/>
      </c>
      <c r="E458" t="str">
        <f t="shared" si="335"/>
        <v/>
      </c>
      <c r="F458" t="str">
        <f t="shared" si="336"/>
        <v/>
      </c>
      <c r="G458" t="str">
        <f t="shared" si="337"/>
        <v/>
      </c>
      <c r="H458" t="str">
        <f t="shared" si="316"/>
        <v/>
      </c>
      <c r="I458" t="str">
        <f t="shared" si="317"/>
        <v/>
      </c>
      <c r="J458" t="str">
        <f t="shared" si="318"/>
        <v/>
      </c>
      <c r="K458" t="str">
        <f>IF(A458="","",IF(OR(I458=1,I458="S"),IF(VLOOKUP(J458,Tables!E$1:F$50,2,FALSE)=1,IF(MOD(BE458,2)=1,1,2),IF(MOD(BE458,2)=1,2,1)),IF(MOD(BE458,2)=1,1,2)))</f>
        <v/>
      </c>
      <c r="L458" t="str">
        <f t="shared" si="367"/>
        <v/>
      </c>
      <c r="M458" s="1" t="str">
        <f t="shared" si="319"/>
        <v/>
      </c>
      <c r="N458" s="39"/>
      <c r="O458" s="39"/>
      <c r="P458" s="39"/>
      <c r="Q458" s="4" t="str">
        <f t="shared" si="338"/>
        <v/>
      </c>
      <c r="R458" s="4" t="str">
        <f t="shared" si="339"/>
        <v/>
      </c>
      <c r="S458" s="4" t="str">
        <f t="shared" si="340"/>
        <v/>
      </c>
      <c r="T458" s="4" t="str">
        <f t="shared" si="341"/>
        <v/>
      </c>
      <c r="U458" s="4" t="str">
        <f t="shared" si="342"/>
        <v/>
      </c>
      <c r="V458" s="4" t="str">
        <f t="shared" si="343"/>
        <v/>
      </c>
      <c r="W458" t="str">
        <f t="shared" si="344"/>
        <v/>
      </c>
      <c r="X458" t="str">
        <f t="shared" si="345"/>
        <v/>
      </c>
      <c r="Y458" t="str">
        <f t="shared" si="346"/>
        <v/>
      </c>
      <c r="Z458" t="str">
        <f t="shared" si="347"/>
        <v/>
      </c>
      <c r="AA458" s="4" t="str">
        <f t="shared" si="348"/>
        <v/>
      </c>
      <c r="AB458" s="4" t="str">
        <f t="shared" si="349"/>
        <v/>
      </c>
      <c r="AC458" s="5" t="str">
        <f t="shared" si="350"/>
        <v/>
      </c>
      <c r="AD458" t="str">
        <f t="shared" si="351"/>
        <v/>
      </c>
      <c r="AE458" t="str">
        <f t="shared" si="352"/>
        <v/>
      </c>
      <c r="AF458" s="2" t="str">
        <f t="shared" si="353"/>
        <v/>
      </c>
      <c r="AG458" t="str">
        <f t="shared" si="354"/>
        <v/>
      </c>
      <c r="AH458" t="str">
        <f t="shared" si="355"/>
        <v/>
      </c>
      <c r="AI458" t="str">
        <f t="shared" si="320"/>
        <v/>
      </c>
      <c r="AJ458" s="28" t="str">
        <f t="shared" si="356"/>
        <v/>
      </c>
      <c r="AK458" t="str">
        <f t="shared" si="357"/>
        <v/>
      </c>
      <c r="AL458" t="str">
        <f t="shared" si="358"/>
        <v/>
      </c>
      <c r="AM458" t="str">
        <f t="shared" si="321"/>
        <v/>
      </c>
      <c r="AN458" t="str">
        <f t="shared" si="322"/>
        <v/>
      </c>
      <c r="AO458" t="str">
        <f t="shared" si="323"/>
        <v/>
      </c>
      <c r="AP458" t="str">
        <f>IF(AN458="","",IF(I458=0,IF(AO458=1,VLOOKUP(F458,Tables!A$1:C$18,2,FALSE),VLOOKUP(F458,Tables!A$1:C$18,3,FALSE)),IF(I458=1, IF(AO458=1,VLOOKUP(F458,Tables!H$1:J$95,2,FALSE),VLOOKUP(F458,Tables!H$1:J$95,3,FALSE)),IF(AO458=1,VLOOKUP(F458,Tables!Q$1:S$137,2,FALSE),VLOOKUP(F458,Tables!Q$1:S$137,3,FALSE)))))</f>
        <v/>
      </c>
      <c r="AQ458" t="str">
        <f t="shared" si="359"/>
        <v/>
      </c>
      <c r="AR458" t="str">
        <f t="shared" si="324"/>
        <v/>
      </c>
      <c r="AS458" t="str">
        <f t="shared" si="325"/>
        <v/>
      </c>
      <c r="AT458" t="str">
        <f t="shared" si="366"/>
        <v/>
      </c>
      <c r="AU458" t="str">
        <f t="shared" si="326"/>
        <v/>
      </c>
      <c r="AV458" t="str">
        <f t="shared" si="327"/>
        <v/>
      </c>
      <c r="AW458" t="str">
        <f t="shared" si="360"/>
        <v/>
      </c>
      <c r="AX458" t="str">
        <f t="shared" si="361"/>
        <v/>
      </c>
      <c r="AY458" t="str">
        <f t="shared" si="362"/>
        <v/>
      </c>
      <c r="BA458" t="str">
        <f t="shared" si="328"/>
        <v/>
      </c>
      <c r="BB458" t="str">
        <f t="shared" si="329"/>
        <v/>
      </c>
      <c r="BC458" t="str">
        <f t="shared" si="330"/>
        <v/>
      </c>
      <c r="BD458" t="str">
        <f t="shared" si="365"/>
        <v/>
      </c>
      <c r="BE458" t="str">
        <f t="shared" si="363"/>
        <v/>
      </c>
      <c r="BF458" t="str">
        <f t="shared" si="364"/>
        <v/>
      </c>
    </row>
    <row r="459" spans="1:58" ht="15.75" x14ac:dyDescent="0.3">
      <c r="A459" t="str">
        <f t="shared" si="331"/>
        <v/>
      </c>
      <c r="B459" t="str">
        <f t="shared" si="332"/>
        <v/>
      </c>
      <c r="C459" t="str">
        <f t="shared" si="333"/>
        <v/>
      </c>
      <c r="D459" t="str">
        <f t="shared" si="334"/>
        <v/>
      </c>
      <c r="E459" t="str">
        <f t="shared" si="335"/>
        <v/>
      </c>
      <c r="F459" t="str">
        <f t="shared" si="336"/>
        <v/>
      </c>
      <c r="G459" t="str">
        <f t="shared" si="337"/>
        <v/>
      </c>
      <c r="H459" t="str">
        <f t="shared" si="316"/>
        <v/>
      </c>
      <c r="I459" t="str">
        <f t="shared" si="317"/>
        <v/>
      </c>
      <c r="J459" t="str">
        <f t="shared" si="318"/>
        <v/>
      </c>
      <c r="K459" t="str">
        <f>IF(A459="","",IF(OR(I459=1,I459="S"),IF(VLOOKUP(J459,Tables!E$1:F$50,2,FALSE)=1,IF(MOD(BE459,2)=1,1,2),IF(MOD(BE459,2)=1,2,1)),IF(MOD(BE459,2)=1,1,2)))</f>
        <v/>
      </c>
      <c r="L459" t="str">
        <f t="shared" si="367"/>
        <v/>
      </c>
      <c r="M459" s="1" t="str">
        <f t="shared" si="319"/>
        <v/>
      </c>
      <c r="N459" s="39"/>
      <c r="O459" s="39"/>
      <c r="P459" s="39"/>
      <c r="Q459" s="4" t="str">
        <f t="shared" si="338"/>
        <v/>
      </c>
      <c r="R459" s="4" t="str">
        <f t="shared" si="339"/>
        <v/>
      </c>
      <c r="S459" s="4" t="str">
        <f t="shared" si="340"/>
        <v/>
      </c>
      <c r="T459" s="4" t="str">
        <f t="shared" si="341"/>
        <v/>
      </c>
      <c r="U459" s="4" t="str">
        <f t="shared" si="342"/>
        <v/>
      </c>
      <c r="V459" s="4" t="str">
        <f t="shared" si="343"/>
        <v/>
      </c>
      <c r="W459" t="str">
        <f t="shared" si="344"/>
        <v/>
      </c>
      <c r="X459" t="str">
        <f t="shared" si="345"/>
        <v/>
      </c>
      <c r="Y459" t="str">
        <f t="shared" si="346"/>
        <v/>
      </c>
      <c r="Z459" t="str">
        <f t="shared" si="347"/>
        <v/>
      </c>
      <c r="AA459" s="4" t="str">
        <f t="shared" si="348"/>
        <v/>
      </c>
      <c r="AB459" s="4" t="str">
        <f t="shared" si="349"/>
        <v/>
      </c>
      <c r="AC459" s="5" t="str">
        <f t="shared" si="350"/>
        <v/>
      </c>
      <c r="AD459" t="str">
        <f t="shared" si="351"/>
        <v/>
      </c>
      <c r="AE459" t="str">
        <f t="shared" si="352"/>
        <v/>
      </c>
      <c r="AF459" s="2" t="str">
        <f t="shared" si="353"/>
        <v/>
      </c>
      <c r="AG459" t="str">
        <f t="shared" si="354"/>
        <v/>
      </c>
      <c r="AH459" t="str">
        <f t="shared" si="355"/>
        <v/>
      </c>
      <c r="AI459" t="str">
        <f t="shared" si="320"/>
        <v/>
      </c>
      <c r="AJ459" s="28" t="str">
        <f t="shared" si="356"/>
        <v/>
      </c>
      <c r="AK459" t="str">
        <f t="shared" si="357"/>
        <v/>
      </c>
      <c r="AL459" t="str">
        <f t="shared" si="358"/>
        <v/>
      </c>
      <c r="AM459" t="str">
        <f t="shared" si="321"/>
        <v/>
      </c>
      <c r="AN459" t="str">
        <f t="shared" si="322"/>
        <v/>
      </c>
      <c r="AO459" t="str">
        <f t="shared" si="323"/>
        <v/>
      </c>
      <c r="AP459" t="str">
        <f>IF(AN459="","",IF(I459=0,IF(AO459=1,VLOOKUP(F459,Tables!A$1:C$18,2,FALSE),VLOOKUP(F459,Tables!A$1:C$18,3,FALSE)),IF(I459=1, IF(AO459=1,VLOOKUP(F459,Tables!H$1:J$95,2,FALSE),VLOOKUP(F459,Tables!H$1:J$95,3,FALSE)),IF(AO459=1,VLOOKUP(F459,Tables!Q$1:S$137,2,FALSE),VLOOKUP(F459,Tables!Q$1:S$137,3,FALSE)))))</f>
        <v/>
      </c>
      <c r="AQ459" t="str">
        <f t="shared" si="359"/>
        <v/>
      </c>
      <c r="AR459" t="str">
        <f t="shared" si="324"/>
        <v/>
      </c>
      <c r="AS459" t="str">
        <f t="shared" si="325"/>
        <v/>
      </c>
      <c r="AT459" t="str">
        <f t="shared" si="366"/>
        <v/>
      </c>
      <c r="AU459" t="str">
        <f t="shared" si="326"/>
        <v/>
      </c>
      <c r="AV459" t="str">
        <f t="shared" si="327"/>
        <v/>
      </c>
      <c r="AW459" t="str">
        <f t="shared" si="360"/>
        <v/>
      </c>
      <c r="AX459" t="str">
        <f t="shared" si="361"/>
        <v/>
      </c>
      <c r="AY459" t="str">
        <f t="shared" si="362"/>
        <v/>
      </c>
      <c r="BA459" t="str">
        <f t="shared" si="328"/>
        <v/>
      </c>
      <c r="BB459" t="str">
        <f t="shared" si="329"/>
        <v/>
      </c>
      <c r="BC459" t="str">
        <f t="shared" si="330"/>
        <v/>
      </c>
      <c r="BD459" t="str">
        <f t="shared" si="365"/>
        <v/>
      </c>
      <c r="BE459" t="str">
        <f t="shared" si="363"/>
        <v/>
      </c>
      <c r="BF459" t="str">
        <f t="shared" si="364"/>
        <v/>
      </c>
    </row>
    <row r="460" spans="1:58" ht="15.75" x14ac:dyDescent="0.3">
      <c r="A460" t="str">
        <f t="shared" si="331"/>
        <v/>
      </c>
      <c r="B460" t="str">
        <f t="shared" si="332"/>
        <v/>
      </c>
      <c r="C460" t="str">
        <f t="shared" si="333"/>
        <v/>
      </c>
      <c r="D460" t="str">
        <f t="shared" si="334"/>
        <v/>
      </c>
      <c r="E460" t="str">
        <f t="shared" si="335"/>
        <v/>
      </c>
      <c r="F460" t="str">
        <f t="shared" si="336"/>
        <v/>
      </c>
      <c r="G460" t="str">
        <f t="shared" si="337"/>
        <v/>
      </c>
      <c r="H460" t="str">
        <f t="shared" si="316"/>
        <v/>
      </c>
      <c r="I460" t="str">
        <f t="shared" si="317"/>
        <v/>
      </c>
      <c r="J460" t="str">
        <f t="shared" si="318"/>
        <v/>
      </c>
      <c r="K460" t="str">
        <f>IF(A460="","",IF(OR(I460=1,I460="S"),IF(VLOOKUP(J460,Tables!E$1:F$50,2,FALSE)=1,IF(MOD(BE460,2)=1,1,2),IF(MOD(BE460,2)=1,2,1)),IF(MOD(BE460,2)=1,1,2)))</f>
        <v/>
      </c>
      <c r="L460" t="str">
        <f t="shared" si="367"/>
        <v/>
      </c>
      <c r="M460" s="1" t="str">
        <f t="shared" si="319"/>
        <v/>
      </c>
      <c r="N460" s="39"/>
      <c r="O460" s="39"/>
      <c r="P460" s="39"/>
      <c r="Q460" s="4" t="str">
        <f t="shared" si="338"/>
        <v/>
      </c>
      <c r="R460" s="4" t="str">
        <f t="shared" si="339"/>
        <v/>
      </c>
      <c r="S460" s="4" t="str">
        <f t="shared" si="340"/>
        <v/>
      </c>
      <c r="T460" s="4" t="str">
        <f t="shared" si="341"/>
        <v/>
      </c>
      <c r="U460" s="4" t="str">
        <f t="shared" si="342"/>
        <v/>
      </c>
      <c r="V460" s="4" t="str">
        <f t="shared" si="343"/>
        <v/>
      </c>
      <c r="W460" t="str">
        <f t="shared" si="344"/>
        <v/>
      </c>
      <c r="X460" t="str">
        <f t="shared" si="345"/>
        <v/>
      </c>
      <c r="Y460" t="str">
        <f t="shared" si="346"/>
        <v/>
      </c>
      <c r="Z460" t="str">
        <f t="shared" si="347"/>
        <v/>
      </c>
      <c r="AA460" s="4" t="str">
        <f t="shared" si="348"/>
        <v/>
      </c>
      <c r="AB460" s="4" t="str">
        <f t="shared" si="349"/>
        <v/>
      </c>
      <c r="AC460" s="5" t="str">
        <f t="shared" si="350"/>
        <v/>
      </c>
      <c r="AD460" t="str">
        <f t="shared" si="351"/>
        <v/>
      </c>
      <c r="AE460" t="str">
        <f t="shared" si="352"/>
        <v/>
      </c>
      <c r="AF460" s="2" t="str">
        <f t="shared" si="353"/>
        <v/>
      </c>
      <c r="AG460" t="str">
        <f t="shared" si="354"/>
        <v/>
      </c>
      <c r="AH460" t="str">
        <f t="shared" si="355"/>
        <v/>
      </c>
      <c r="AI460" t="str">
        <f t="shared" si="320"/>
        <v/>
      </c>
      <c r="AJ460" s="28" t="str">
        <f t="shared" si="356"/>
        <v/>
      </c>
      <c r="AK460" t="str">
        <f t="shared" si="357"/>
        <v/>
      </c>
      <c r="AL460" t="str">
        <f t="shared" si="358"/>
        <v/>
      </c>
      <c r="AM460" t="str">
        <f t="shared" si="321"/>
        <v/>
      </c>
      <c r="AN460" t="str">
        <f t="shared" si="322"/>
        <v/>
      </c>
      <c r="AO460" t="str">
        <f t="shared" si="323"/>
        <v/>
      </c>
      <c r="AP460" t="str">
        <f>IF(AN460="","",IF(I460=0,IF(AO460=1,VLOOKUP(F460,Tables!A$1:C$18,2,FALSE),VLOOKUP(F460,Tables!A$1:C$18,3,FALSE)),IF(I460=1, IF(AO460=1,VLOOKUP(F460,Tables!H$1:J$95,2,FALSE),VLOOKUP(F460,Tables!H$1:J$95,3,FALSE)),IF(AO460=1,VLOOKUP(F460,Tables!Q$1:S$137,2,FALSE),VLOOKUP(F460,Tables!Q$1:S$137,3,FALSE)))))</f>
        <v/>
      </c>
      <c r="AQ460" t="str">
        <f t="shared" si="359"/>
        <v/>
      </c>
      <c r="AR460" t="str">
        <f t="shared" si="324"/>
        <v/>
      </c>
      <c r="AS460" t="str">
        <f t="shared" si="325"/>
        <v/>
      </c>
      <c r="AT460" t="str">
        <f t="shared" si="366"/>
        <v/>
      </c>
      <c r="AU460" t="str">
        <f t="shared" si="326"/>
        <v/>
      </c>
      <c r="AV460" t="str">
        <f t="shared" si="327"/>
        <v/>
      </c>
      <c r="AW460" t="str">
        <f t="shared" si="360"/>
        <v/>
      </c>
      <c r="AX460" t="str">
        <f t="shared" si="361"/>
        <v/>
      </c>
      <c r="AY460" t="str">
        <f t="shared" si="362"/>
        <v/>
      </c>
      <c r="BA460" t="str">
        <f t="shared" si="328"/>
        <v/>
      </c>
      <c r="BB460" t="str">
        <f t="shared" si="329"/>
        <v/>
      </c>
      <c r="BC460" t="str">
        <f t="shared" si="330"/>
        <v/>
      </c>
      <c r="BD460" t="str">
        <f t="shared" si="365"/>
        <v/>
      </c>
      <c r="BE460" t="str">
        <f t="shared" si="363"/>
        <v/>
      </c>
      <c r="BF460" t="str">
        <f t="shared" si="364"/>
        <v/>
      </c>
    </row>
    <row r="461" spans="1:58" ht="15.75" x14ac:dyDescent="0.3">
      <c r="A461" t="str">
        <f t="shared" si="331"/>
        <v/>
      </c>
      <c r="B461" t="str">
        <f t="shared" si="332"/>
        <v/>
      </c>
      <c r="C461" t="str">
        <f t="shared" si="333"/>
        <v/>
      </c>
      <c r="D461" t="str">
        <f t="shared" si="334"/>
        <v/>
      </c>
      <c r="E461" t="str">
        <f t="shared" si="335"/>
        <v/>
      </c>
      <c r="F461" t="str">
        <f t="shared" si="336"/>
        <v/>
      </c>
      <c r="G461" t="str">
        <f t="shared" si="337"/>
        <v/>
      </c>
      <c r="H461" t="str">
        <f t="shared" si="316"/>
        <v/>
      </c>
      <c r="I461" t="str">
        <f t="shared" si="317"/>
        <v/>
      </c>
      <c r="J461" t="str">
        <f t="shared" si="318"/>
        <v/>
      </c>
      <c r="K461" t="str">
        <f>IF(A461="","",IF(OR(I461=1,I461="S"),IF(VLOOKUP(J461,Tables!E$1:F$50,2,FALSE)=1,IF(MOD(BE461,2)=1,1,2),IF(MOD(BE461,2)=1,2,1)),IF(MOD(BE461,2)=1,1,2)))</f>
        <v/>
      </c>
      <c r="L461" t="str">
        <f t="shared" si="367"/>
        <v/>
      </c>
      <c r="M461" s="1" t="str">
        <f t="shared" si="319"/>
        <v/>
      </c>
      <c r="N461" s="39"/>
      <c r="O461" s="39"/>
      <c r="P461" s="39"/>
      <c r="Q461" s="4" t="str">
        <f t="shared" si="338"/>
        <v/>
      </c>
      <c r="R461" s="4" t="str">
        <f t="shared" si="339"/>
        <v/>
      </c>
      <c r="S461" s="4" t="str">
        <f t="shared" si="340"/>
        <v/>
      </c>
      <c r="T461" s="4" t="str">
        <f t="shared" si="341"/>
        <v/>
      </c>
      <c r="U461" s="4" t="str">
        <f t="shared" si="342"/>
        <v/>
      </c>
      <c r="V461" s="4" t="str">
        <f t="shared" si="343"/>
        <v/>
      </c>
      <c r="W461" t="str">
        <f t="shared" si="344"/>
        <v/>
      </c>
      <c r="X461" t="str">
        <f t="shared" si="345"/>
        <v/>
      </c>
      <c r="Y461" t="str">
        <f t="shared" si="346"/>
        <v/>
      </c>
      <c r="Z461" t="str">
        <f t="shared" si="347"/>
        <v/>
      </c>
      <c r="AA461" s="4" t="str">
        <f t="shared" si="348"/>
        <v/>
      </c>
      <c r="AB461" s="4" t="str">
        <f t="shared" si="349"/>
        <v/>
      </c>
      <c r="AC461" s="5" t="str">
        <f t="shared" si="350"/>
        <v/>
      </c>
      <c r="AD461" t="str">
        <f t="shared" si="351"/>
        <v/>
      </c>
      <c r="AE461" t="str">
        <f t="shared" si="352"/>
        <v/>
      </c>
      <c r="AF461" s="2" t="str">
        <f t="shared" si="353"/>
        <v/>
      </c>
      <c r="AG461" t="str">
        <f t="shared" si="354"/>
        <v/>
      </c>
      <c r="AH461" t="str">
        <f t="shared" si="355"/>
        <v/>
      </c>
      <c r="AI461" t="str">
        <f t="shared" si="320"/>
        <v/>
      </c>
      <c r="AJ461" s="28" t="str">
        <f t="shared" si="356"/>
        <v/>
      </c>
      <c r="AK461" t="str">
        <f t="shared" si="357"/>
        <v/>
      </c>
      <c r="AL461" t="str">
        <f t="shared" si="358"/>
        <v/>
      </c>
      <c r="AM461" t="str">
        <f t="shared" si="321"/>
        <v/>
      </c>
      <c r="AN461" t="str">
        <f t="shared" si="322"/>
        <v/>
      </c>
      <c r="AO461" t="str">
        <f t="shared" si="323"/>
        <v/>
      </c>
      <c r="AP461" t="str">
        <f>IF(AN461="","",IF(I461=0,IF(AO461=1,VLOOKUP(F461,Tables!A$1:C$18,2,FALSE),VLOOKUP(F461,Tables!A$1:C$18,3,FALSE)),IF(I461=1, IF(AO461=1,VLOOKUP(F461,Tables!H$1:J$95,2,FALSE),VLOOKUP(F461,Tables!H$1:J$95,3,FALSE)),IF(AO461=1,VLOOKUP(F461,Tables!Q$1:S$137,2,FALSE),VLOOKUP(F461,Tables!Q$1:S$137,3,FALSE)))))</f>
        <v/>
      </c>
      <c r="AQ461" t="str">
        <f t="shared" si="359"/>
        <v/>
      </c>
      <c r="AR461" t="str">
        <f t="shared" si="324"/>
        <v/>
      </c>
      <c r="AS461" t="str">
        <f t="shared" si="325"/>
        <v/>
      </c>
      <c r="AT461" t="str">
        <f t="shared" si="366"/>
        <v/>
      </c>
      <c r="AU461" t="str">
        <f t="shared" si="326"/>
        <v/>
      </c>
      <c r="AV461" t="str">
        <f t="shared" si="327"/>
        <v/>
      </c>
      <c r="AW461" t="str">
        <f t="shared" si="360"/>
        <v/>
      </c>
      <c r="AX461" t="str">
        <f t="shared" si="361"/>
        <v/>
      </c>
      <c r="AY461" t="str">
        <f t="shared" si="362"/>
        <v/>
      </c>
      <c r="BA461" t="str">
        <f t="shared" si="328"/>
        <v/>
      </c>
      <c r="BB461" t="str">
        <f t="shared" si="329"/>
        <v/>
      </c>
      <c r="BC461" t="str">
        <f t="shared" si="330"/>
        <v/>
      </c>
      <c r="BD461" t="str">
        <f t="shared" si="365"/>
        <v/>
      </c>
      <c r="BE461" t="str">
        <f t="shared" si="363"/>
        <v/>
      </c>
      <c r="BF461" t="str">
        <f t="shared" si="364"/>
        <v/>
      </c>
    </row>
    <row r="462" spans="1:58" ht="15.75" x14ac:dyDescent="0.3">
      <c r="A462" t="str">
        <f t="shared" si="331"/>
        <v/>
      </c>
      <c r="B462" t="str">
        <f t="shared" si="332"/>
        <v/>
      </c>
      <c r="C462" t="str">
        <f t="shared" si="333"/>
        <v/>
      </c>
      <c r="D462" t="str">
        <f t="shared" si="334"/>
        <v/>
      </c>
      <c r="E462" t="str">
        <f t="shared" si="335"/>
        <v/>
      </c>
      <c r="F462" t="str">
        <f t="shared" si="336"/>
        <v/>
      </c>
      <c r="G462" t="str">
        <f t="shared" si="337"/>
        <v/>
      </c>
      <c r="H462" t="str">
        <f t="shared" si="316"/>
        <v/>
      </c>
      <c r="I462" t="str">
        <f t="shared" si="317"/>
        <v/>
      </c>
      <c r="J462" t="str">
        <f t="shared" si="318"/>
        <v/>
      </c>
      <c r="K462" t="str">
        <f>IF(A462="","",IF(OR(I462=1,I462="S"),IF(VLOOKUP(J462,Tables!E$1:F$50,2,FALSE)=1,IF(MOD(BE462,2)=1,1,2),IF(MOD(BE462,2)=1,2,1)),IF(MOD(BE462,2)=1,1,2)))</f>
        <v/>
      </c>
      <c r="L462" t="str">
        <f t="shared" si="367"/>
        <v/>
      </c>
      <c r="M462" s="1" t="str">
        <f t="shared" si="319"/>
        <v/>
      </c>
      <c r="N462" s="39"/>
      <c r="O462" s="39"/>
      <c r="P462" s="39"/>
      <c r="Q462" s="4" t="str">
        <f t="shared" si="338"/>
        <v/>
      </c>
      <c r="R462" s="4" t="str">
        <f t="shared" si="339"/>
        <v/>
      </c>
      <c r="S462" s="4" t="str">
        <f t="shared" si="340"/>
        <v/>
      </c>
      <c r="T462" s="4" t="str">
        <f t="shared" si="341"/>
        <v/>
      </c>
      <c r="U462" s="4" t="str">
        <f t="shared" si="342"/>
        <v/>
      </c>
      <c r="V462" s="4" t="str">
        <f t="shared" si="343"/>
        <v/>
      </c>
      <c r="W462" t="str">
        <f t="shared" si="344"/>
        <v/>
      </c>
      <c r="X462" t="str">
        <f t="shared" si="345"/>
        <v/>
      </c>
      <c r="Y462" t="str">
        <f t="shared" si="346"/>
        <v/>
      </c>
      <c r="Z462" t="str">
        <f t="shared" si="347"/>
        <v/>
      </c>
      <c r="AA462" s="4" t="str">
        <f t="shared" si="348"/>
        <v/>
      </c>
      <c r="AB462" s="4" t="str">
        <f t="shared" si="349"/>
        <v/>
      </c>
      <c r="AC462" s="5" t="str">
        <f t="shared" si="350"/>
        <v/>
      </c>
      <c r="AD462" t="str">
        <f t="shared" si="351"/>
        <v/>
      </c>
      <c r="AE462" t="str">
        <f t="shared" si="352"/>
        <v/>
      </c>
      <c r="AF462" s="2" t="str">
        <f t="shared" si="353"/>
        <v/>
      </c>
      <c r="AG462" t="str">
        <f t="shared" si="354"/>
        <v/>
      </c>
      <c r="AH462" t="str">
        <f t="shared" si="355"/>
        <v/>
      </c>
      <c r="AI462" t="str">
        <f t="shared" si="320"/>
        <v/>
      </c>
      <c r="AJ462" s="28" t="str">
        <f t="shared" si="356"/>
        <v/>
      </c>
      <c r="AK462" t="str">
        <f t="shared" si="357"/>
        <v/>
      </c>
      <c r="AL462" t="str">
        <f t="shared" si="358"/>
        <v/>
      </c>
      <c r="AM462" t="str">
        <f t="shared" si="321"/>
        <v/>
      </c>
      <c r="AN462" t="str">
        <f t="shared" si="322"/>
        <v/>
      </c>
      <c r="AO462" t="str">
        <f t="shared" si="323"/>
        <v/>
      </c>
      <c r="AP462" t="str">
        <f>IF(AN462="","",IF(I462=0,IF(AO462=1,VLOOKUP(F462,Tables!A$1:C$18,2,FALSE),VLOOKUP(F462,Tables!A$1:C$18,3,FALSE)),IF(I462=1, IF(AO462=1,VLOOKUP(F462,Tables!H$1:J$95,2,FALSE),VLOOKUP(F462,Tables!H$1:J$95,3,FALSE)),IF(AO462=1,VLOOKUP(F462,Tables!Q$1:S$137,2,FALSE),VLOOKUP(F462,Tables!Q$1:S$137,3,FALSE)))))</f>
        <v/>
      </c>
      <c r="AQ462" t="str">
        <f t="shared" si="359"/>
        <v/>
      </c>
      <c r="AR462" t="str">
        <f t="shared" si="324"/>
        <v/>
      </c>
      <c r="AS462" t="str">
        <f t="shared" si="325"/>
        <v/>
      </c>
      <c r="AT462" t="str">
        <f t="shared" si="366"/>
        <v/>
      </c>
      <c r="AU462" t="str">
        <f t="shared" si="326"/>
        <v/>
      </c>
      <c r="AV462" t="str">
        <f t="shared" si="327"/>
        <v/>
      </c>
      <c r="AW462" t="str">
        <f t="shared" si="360"/>
        <v/>
      </c>
      <c r="AX462" t="str">
        <f t="shared" si="361"/>
        <v/>
      </c>
      <c r="AY462" t="str">
        <f t="shared" si="362"/>
        <v/>
      </c>
      <c r="BA462" t="str">
        <f t="shared" si="328"/>
        <v/>
      </c>
      <c r="BB462" t="str">
        <f t="shared" si="329"/>
        <v/>
      </c>
      <c r="BC462" t="str">
        <f t="shared" si="330"/>
        <v/>
      </c>
      <c r="BD462" t="str">
        <f t="shared" si="365"/>
        <v/>
      </c>
      <c r="BE462" t="str">
        <f t="shared" si="363"/>
        <v/>
      </c>
      <c r="BF462" t="str">
        <f t="shared" si="364"/>
        <v/>
      </c>
    </row>
    <row r="463" spans="1:58" ht="15.75" x14ac:dyDescent="0.3">
      <c r="A463" t="str">
        <f t="shared" si="331"/>
        <v/>
      </c>
      <c r="B463" t="str">
        <f t="shared" si="332"/>
        <v/>
      </c>
      <c r="C463" t="str">
        <f t="shared" si="333"/>
        <v/>
      </c>
      <c r="D463" t="str">
        <f t="shared" si="334"/>
        <v/>
      </c>
      <c r="E463" t="str">
        <f t="shared" si="335"/>
        <v/>
      </c>
      <c r="F463" t="str">
        <f t="shared" si="336"/>
        <v/>
      </c>
      <c r="G463" t="str">
        <f t="shared" si="337"/>
        <v/>
      </c>
      <c r="H463" t="str">
        <f t="shared" si="316"/>
        <v/>
      </c>
      <c r="I463" t="str">
        <f t="shared" si="317"/>
        <v/>
      </c>
      <c r="J463" t="str">
        <f t="shared" si="318"/>
        <v/>
      </c>
      <c r="K463" t="str">
        <f>IF(A463="","",IF(OR(I463=1,I463="S"),IF(VLOOKUP(J463,Tables!E$1:F$50,2,FALSE)=1,IF(MOD(BE463,2)=1,1,2),IF(MOD(BE463,2)=1,2,1)),IF(MOD(BE463,2)=1,1,2)))</f>
        <v/>
      </c>
      <c r="L463" t="str">
        <f t="shared" si="367"/>
        <v/>
      </c>
      <c r="M463" s="1" t="str">
        <f t="shared" si="319"/>
        <v/>
      </c>
      <c r="N463" s="39"/>
      <c r="O463" s="39"/>
      <c r="P463" s="39"/>
      <c r="Q463" s="4" t="str">
        <f t="shared" si="338"/>
        <v/>
      </c>
      <c r="R463" s="4" t="str">
        <f t="shared" si="339"/>
        <v/>
      </c>
      <c r="S463" s="4" t="str">
        <f t="shared" si="340"/>
        <v/>
      </c>
      <c r="T463" s="4" t="str">
        <f t="shared" si="341"/>
        <v/>
      </c>
      <c r="U463" s="4" t="str">
        <f t="shared" si="342"/>
        <v/>
      </c>
      <c r="V463" s="4" t="str">
        <f t="shared" si="343"/>
        <v/>
      </c>
      <c r="W463" t="str">
        <f t="shared" si="344"/>
        <v/>
      </c>
      <c r="X463" t="str">
        <f t="shared" si="345"/>
        <v/>
      </c>
      <c r="Y463" t="str">
        <f t="shared" si="346"/>
        <v/>
      </c>
      <c r="Z463" t="str">
        <f t="shared" si="347"/>
        <v/>
      </c>
      <c r="AA463" s="4" t="str">
        <f t="shared" si="348"/>
        <v/>
      </c>
      <c r="AB463" s="4" t="str">
        <f t="shared" si="349"/>
        <v/>
      </c>
      <c r="AC463" s="5" t="str">
        <f t="shared" si="350"/>
        <v/>
      </c>
      <c r="AD463" t="str">
        <f t="shared" si="351"/>
        <v/>
      </c>
      <c r="AE463" t="str">
        <f t="shared" si="352"/>
        <v/>
      </c>
      <c r="AF463" s="2" t="str">
        <f t="shared" si="353"/>
        <v/>
      </c>
      <c r="AG463" t="str">
        <f t="shared" si="354"/>
        <v/>
      </c>
      <c r="AH463" t="str">
        <f t="shared" si="355"/>
        <v/>
      </c>
      <c r="AI463" t="str">
        <f t="shared" si="320"/>
        <v/>
      </c>
      <c r="AJ463" s="28" t="str">
        <f t="shared" si="356"/>
        <v/>
      </c>
      <c r="AK463" t="str">
        <f t="shared" si="357"/>
        <v/>
      </c>
      <c r="AL463" t="str">
        <f t="shared" si="358"/>
        <v/>
      </c>
      <c r="AM463" t="str">
        <f t="shared" si="321"/>
        <v/>
      </c>
      <c r="AN463" t="str">
        <f t="shared" si="322"/>
        <v/>
      </c>
      <c r="AO463" t="str">
        <f t="shared" si="323"/>
        <v/>
      </c>
      <c r="AP463" t="str">
        <f>IF(AN463="","",IF(I463=0,IF(AO463=1,VLOOKUP(F463,Tables!A$1:C$18,2,FALSE),VLOOKUP(F463,Tables!A$1:C$18,3,FALSE)),IF(I463=1, IF(AO463=1,VLOOKUP(F463,Tables!H$1:J$95,2,FALSE),VLOOKUP(F463,Tables!H$1:J$95,3,FALSE)),IF(AO463=1,VLOOKUP(F463,Tables!Q$1:S$137,2,FALSE),VLOOKUP(F463,Tables!Q$1:S$137,3,FALSE)))))</f>
        <v/>
      </c>
      <c r="AQ463" t="str">
        <f t="shared" si="359"/>
        <v/>
      </c>
      <c r="AR463" t="str">
        <f t="shared" si="324"/>
        <v/>
      </c>
      <c r="AS463" t="str">
        <f t="shared" si="325"/>
        <v/>
      </c>
      <c r="AT463" t="str">
        <f t="shared" si="366"/>
        <v/>
      </c>
      <c r="AU463" t="str">
        <f t="shared" si="326"/>
        <v/>
      </c>
      <c r="AV463" t="str">
        <f t="shared" si="327"/>
        <v/>
      </c>
      <c r="AW463" t="str">
        <f t="shared" si="360"/>
        <v/>
      </c>
      <c r="AX463" t="str">
        <f t="shared" si="361"/>
        <v/>
      </c>
      <c r="AY463" t="str">
        <f t="shared" si="362"/>
        <v/>
      </c>
      <c r="BA463" t="str">
        <f t="shared" si="328"/>
        <v/>
      </c>
      <c r="BB463" t="str">
        <f t="shared" si="329"/>
        <v/>
      </c>
      <c r="BC463" t="str">
        <f t="shared" si="330"/>
        <v/>
      </c>
      <c r="BD463" t="str">
        <f t="shared" si="365"/>
        <v/>
      </c>
      <c r="BE463" t="str">
        <f t="shared" si="363"/>
        <v/>
      </c>
      <c r="BF463" t="str">
        <f t="shared" si="364"/>
        <v/>
      </c>
    </row>
    <row r="464" spans="1:58" ht="15.75" x14ac:dyDescent="0.3">
      <c r="A464" t="str">
        <f t="shared" si="331"/>
        <v/>
      </c>
      <c r="B464" t="str">
        <f t="shared" si="332"/>
        <v/>
      </c>
      <c r="C464" t="str">
        <f t="shared" si="333"/>
        <v/>
      </c>
      <c r="D464" t="str">
        <f t="shared" si="334"/>
        <v/>
      </c>
      <c r="E464" t="str">
        <f t="shared" si="335"/>
        <v/>
      </c>
      <c r="F464" t="str">
        <f t="shared" si="336"/>
        <v/>
      </c>
      <c r="G464" t="str">
        <f t="shared" si="337"/>
        <v/>
      </c>
      <c r="H464" t="str">
        <f t="shared" si="316"/>
        <v/>
      </c>
      <c r="I464" t="str">
        <f t="shared" si="317"/>
        <v/>
      </c>
      <c r="J464" t="str">
        <f t="shared" si="318"/>
        <v/>
      </c>
      <c r="K464" t="str">
        <f>IF(A464="","",IF(OR(I464=1,I464="S"),IF(VLOOKUP(J464,Tables!E$1:F$50,2,FALSE)=1,IF(MOD(BE464,2)=1,1,2),IF(MOD(BE464,2)=1,2,1)),IF(MOD(BE464,2)=1,1,2)))</f>
        <v/>
      </c>
      <c r="L464" t="str">
        <f t="shared" si="367"/>
        <v/>
      </c>
      <c r="M464" s="1" t="str">
        <f t="shared" si="319"/>
        <v/>
      </c>
      <c r="N464" s="39"/>
      <c r="O464" s="39"/>
      <c r="P464" s="39"/>
      <c r="Q464" s="4" t="str">
        <f t="shared" si="338"/>
        <v/>
      </c>
      <c r="R464" s="4" t="str">
        <f t="shared" si="339"/>
        <v/>
      </c>
      <c r="S464" s="4" t="str">
        <f t="shared" si="340"/>
        <v/>
      </c>
      <c r="T464" s="4" t="str">
        <f t="shared" si="341"/>
        <v/>
      </c>
      <c r="U464" s="4" t="str">
        <f t="shared" si="342"/>
        <v/>
      </c>
      <c r="V464" s="4" t="str">
        <f t="shared" si="343"/>
        <v/>
      </c>
      <c r="W464" t="str">
        <f t="shared" si="344"/>
        <v/>
      </c>
      <c r="X464" t="str">
        <f t="shared" si="345"/>
        <v/>
      </c>
      <c r="Y464" t="str">
        <f t="shared" si="346"/>
        <v/>
      </c>
      <c r="Z464" t="str">
        <f t="shared" si="347"/>
        <v/>
      </c>
      <c r="AA464" s="4" t="str">
        <f t="shared" si="348"/>
        <v/>
      </c>
      <c r="AB464" s="4" t="str">
        <f t="shared" si="349"/>
        <v/>
      </c>
      <c r="AC464" s="5" t="str">
        <f t="shared" si="350"/>
        <v/>
      </c>
      <c r="AD464" t="str">
        <f t="shared" si="351"/>
        <v/>
      </c>
      <c r="AE464" t="str">
        <f t="shared" si="352"/>
        <v/>
      </c>
      <c r="AF464" s="2" t="str">
        <f t="shared" si="353"/>
        <v/>
      </c>
      <c r="AG464" t="str">
        <f t="shared" si="354"/>
        <v/>
      </c>
      <c r="AH464" t="str">
        <f t="shared" si="355"/>
        <v/>
      </c>
      <c r="AI464" t="str">
        <f t="shared" si="320"/>
        <v/>
      </c>
      <c r="AJ464" s="28" t="str">
        <f t="shared" si="356"/>
        <v/>
      </c>
      <c r="AK464" t="str">
        <f t="shared" si="357"/>
        <v/>
      </c>
      <c r="AL464" t="str">
        <f t="shared" si="358"/>
        <v/>
      </c>
      <c r="AM464" t="str">
        <f t="shared" si="321"/>
        <v/>
      </c>
      <c r="AN464" t="str">
        <f t="shared" si="322"/>
        <v/>
      </c>
      <c r="AO464" t="str">
        <f t="shared" si="323"/>
        <v/>
      </c>
      <c r="AP464" t="str">
        <f>IF(AN464="","",IF(I464=0,IF(AO464=1,VLOOKUP(F464,Tables!A$1:C$18,2,FALSE),VLOOKUP(F464,Tables!A$1:C$18,3,FALSE)),IF(I464=1, IF(AO464=1,VLOOKUP(F464,Tables!H$1:J$95,2,FALSE),VLOOKUP(F464,Tables!H$1:J$95,3,FALSE)),IF(AO464=1,VLOOKUP(F464,Tables!Q$1:S$137,2,FALSE),VLOOKUP(F464,Tables!Q$1:S$137,3,FALSE)))))</f>
        <v/>
      </c>
      <c r="AQ464" t="str">
        <f t="shared" si="359"/>
        <v/>
      </c>
      <c r="AR464" t="str">
        <f t="shared" si="324"/>
        <v/>
      </c>
      <c r="AS464" t="str">
        <f t="shared" si="325"/>
        <v/>
      </c>
      <c r="AT464" t="str">
        <f t="shared" si="366"/>
        <v/>
      </c>
      <c r="AU464" t="str">
        <f t="shared" si="326"/>
        <v/>
      </c>
      <c r="AV464" t="str">
        <f t="shared" si="327"/>
        <v/>
      </c>
      <c r="AW464" t="str">
        <f t="shared" si="360"/>
        <v/>
      </c>
      <c r="AX464" t="str">
        <f t="shared" si="361"/>
        <v/>
      </c>
      <c r="AY464" t="str">
        <f t="shared" si="362"/>
        <v/>
      </c>
      <c r="BA464" t="str">
        <f t="shared" si="328"/>
        <v/>
      </c>
      <c r="BB464" t="str">
        <f t="shared" si="329"/>
        <v/>
      </c>
      <c r="BC464" t="str">
        <f t="shared" si="330"/>
        <v/>
      </c>
      <c r="BD464" t="str">
        <f t="shared" si="365"/>
        <v/>
      </c>
      <c r="BE464" t="str">
        <f t="shared" si="363"/>
        <v/>
      </c>
      <c r="BF464" t="str">
        <f t="shared" si="364"/>
        <v/>
      </c>
    </row>
    <row r="465" spans="1:58" ht="15.75" x14ac:dyDescent="0.3">
      <c r="A465" t="str">
        <f t="shared" si="331"/>
        <v/>
      </c>
      <c r="B465" t="str">
        <f t="shared" si="332"/>
        <v/>
      </c>
      <c r="C465" t="str">
        <f t="shared" si="333"/>
        <v/>
      </c>
      <c r="D465" t="str">
        <f t="shared" si="334"/>
        <v/>
      </c>
      <c r="E465" t="str">
        <f t="shared" si="335"/>
        <v/>
      </c>
      <c r="F465" t="str">
        <f t="shared" si="336"/>
        <v/>
      </c>
      <c r="G465" t="str">
        <f t="shared" si="337"/>
        <v/>
      </c>
      <c r="H465" t="str">
        <f t="shared" si="316"/>
        <v/>
      </c>
      <c r="I465" t="str">
        <f t="shared" si="317"/>
        <v/>
      </c>
      <c r="J465" t="str">
        <f t="shared" si="318"/>
        <v/>
      </c>
      <c r="K465" t="str">
        <f>IF(A465="","",IF(OR(I465=1,I465="S"),IF(VLOOKUP(J465,Tables!E$1:F$50,2,FALSE)=1,IF(MOD(BE465,2)=1,1,2),IF(MOD(BE465,2)=1,2,1)),IF(MOD(BE465,2)=1,1,2)))</f>
        <v/>
      </c>
      <c r="L465" t="str">
        <f t="shared" si="367"/>
        <v/>
      </c>
      <c r="M465" s="1" t="str">
        <f t="shared" si="319"/>
        <v/>
      </c>
      <c r="N465" s="39"/>
      <c r="O465" s="39"/>
      <c r="P465" s="39"/>
      <c r="Q465" s="4" t="str">
        <f t="shared" si="338"/>
        <v/>
      </c>
      <c r="R465" s="4" t="str">
        <f t="shared" si="339"/>
        <v/>
      </c>
      <c r="S465" s="4" t="str">
        <f t="shared" si="340"/>
        <v/>
      </c>
      <c r="T465" s="4" t="str">
        <f t="shared" si="341"/>
        <v/>
      </c>
      <c r="U465" s="4" t="str">
        <f t="shared" si="342"/>
        <v/>
      </c>
      <c r="V465" s="4" t="str">
        <f t="shared" si="343"/>
        <v/>
      </c>
      <c r="W465" t="str">
        <f t="shared" si="344"/>
        <v/>
      </c>
      <c r="X465" t="str">
        <f t="shared" si="345"/>
        <v/>
      </c>
      <c r="Y465" t="str">
        <f t="shared" si="346"/>
        <v/>
      </c>
      <c r="Z465" t="str">
        <f t="shared" si="347"/>
        <v/>
      </c>
      <c r="AA465" s="4" t="str">
        <f t="shared" si="348"/>
        <v/>
      </c>
      <c r="AB465" s="4" t="str">
        <f t="shared" si="349"/>
        <v/>
      </c>
      <c r="AC465" s="5" t="str">
        <f t="shared" si="350"/>
        <v/>
      </c>
      <c r="AD465" t="str">
        <f t="shared" si="351"/>
        <v/>
      </c>
      <c r="AE465" t="str">
        <f t="shared" si="352"/>
        <v/>
      </c>
      <c r="AF465" s="2" t="str">
        <f t="shared" si="353"/>
        <v/>
      </c>
      <c r="AG465" t="str">
        <f t="shared" si="354"/>
        <v/>
      </c>
      <c r="AH465" t="str">
        <f t="shared" si="355"/>
        <v/>
      </c>
      <c r="AI465" t="str">
        <f t="shared" si="320"/>
        <v/>
      </c>
      <c r="AJ465" s="28" t="str">
        <f t="shared" si="356"/>
        <v/>
      </c>
      <c r="AK465" t="str">
        <f t="shared" si="357"/>
        <v/>
      </c>
      <c r="AL465" t="str">
        <f t="shared" si="358"/>
        <v/>
      </c>
      <c r="AM465" t="str">
        <f t="shared" si="321"/>
        <v/>
      </c>
      <c r="AN465" t="str">
        <f t="shared" si="322"/>
        <v/>
      </c>
      <c r="AO465" t="str">
        <f t="shared" si="323"/>
        <v/>
      </c>
      <c r="AP465" t="str">
        <f>IF(AN465="","",IF(I465=0,IF(AO465=1,VLOOKUP(F465,Tables!A$1:C$18,2,FALSE),VLOOKUP(F465,Tables!A$1:C$18,3,FALSE)),IF(I465=1, IF(AO465=1,VLOOKUP(F465,Tables!H$1:J$95,2,FALSE),VLOOKUP(F465,Tables!H$1:J$95,3,FALSE)),IF(AO465=1,VLOOKUP(F465,Tables!Q$1:S$137,2,FALSE),VLOOKUP(F465,Tables!Q$1:S$137,3,FALSE)))))</f>
        <v/>
      </c>
      <c r="AQ465" t="str">
        <f t="shared" si="359"/>
        <v/>
      </c>
      <c r="AR465" t="str">
        <f t="shared" si="324"/>
        <v/>
      </c>
      <c r="AS465" t="str">
        <f t="shared" si="325"/>
        <v/>
      </c>
      <c r="AT465" t="str">
        <f t="shared" si="366"/>
        <v/>
      </c>
      <c r="AU465" t="str">
        <f t="shared" si="326"/>
        <v/>
      </c>
      <c r="AV465" t="str">
        <f t="shared" si="327"/>
        <v/>
      </c>
      <c r="AW465" t="str">
        <f t="shared" si="360"/>
        <v/>
      </c>
      <c r="AX465" t="str">
        <f t="shared" si="361"/>
        <v/>
      </c>
      <c r="AY465" t="str">
        <f t="shared" si="362"/>
        <v/>
      </c>
      <c r="BA465" t="str">
        <f t="shared" si="328"/>
        <v/>
      </c>
      <c r="BB465" t="str">
        <f t="shared" si="329"/>
        <v/>
      </c>
      <c r="BC465" t="str">
        <f t="shared" si="330"/>
        <v/>
      </c>
      <c r="BD465" t="str">
        <f t="shared" si="365"/>
        <v/>
      </c>
      <c r="BE465" t="str">
        <f t="shared" si="363"/>
        <v/>
      </c>
      <c r="BF465" t="str">
        <f t="shared" si="364"/>
        <v/>
      </c>
    </row>
    <row r="466" spans="1:58" ht="15.75" x14ac:dyDescent="0.3">
      <c r="A466" t="str">
        <f t="shared" si="331"/>
        <v/>
      </c>
      <c r="B466" t="str">
        <f t="shared" si="332"/>
        <v/>
      </c>
      <c r="C466" t="str">
        <f t="shared" si="333"/>
        <v/>
      </c>
      <c r="D466" t="str">
        <f t="shared" si="334"/>
        <v/>
      </c>
      <c r="E466" t="str">
        <f t="shared" si="335"/>
        <v/>
      </c>
      <c r="F466" t="str">
        <f t="shared" si="336"/>
        <v/>
      </c>
      <c r="G466" t="str">
        <f t="shared" si="337"/>
        <v/>
      </c>
      <c r="H466" t="str">
        <f t="shared" ref="H466:H505" si="368">IF(A466="","",IF(OR(B$14=1,B$14="S",AND(B$14&lt;&gt;"V",(B466+C466+1)&lt;B$13)),1,0))</f>
        <v/>
      </c>
      <c r="I466" t="str">
        <f t="shared" ref="I466:I505" si="369">IF(A466="","",IF(AND(D466=$I$14,E466=$I$14,H466=1),1,IF(AND(B$14="S",(B466+C466+1)=B$13),"S",0)))</f>
        <v/>
      </c>
      <c r="J466" t="str">
        <f t="shared" ref="J466:J505" si="370">IF(OR(I466=1,I466="S"),IF(F466="0-0",1,J465+1),"")</f>
        <v/>
      </c>
      <c r="K466" t="str">
        <f>IF(A466="","",IF(OR(I466=1,I466="S"),IF(VLOOKUP(J466,Tables!E$1:F$50,2,FALSE)=1,IF(MOD(BE466,2)=1,1,2),IF(MOD(BE466,2)=1,2,1)),IF(MOD(BE466,2)=1,1,2)))</f>
        <v/>
      </c>
      <c r="L466" t="str">
        <f t="shared" si="367"/>
        <v/>
      </c>
      <c r="M466" s="1" t="str">
        <f t="shared" ref="M466:M505" si="371">IF(A466="","",IF(K466=1,I$1,I$2))</f>
        <v/>
      </c>
      <c r="N466" s="39"/>
      <c r="O466" s="39"/>
      <c r="P466" s="39"/>
      <c r="Q466" s="4" t="str">
        <f t="shared" si="338"/>
        <v/>
      </c>
      <c r="R466" s="4" t="str">
        <f t="shared" si="339"/>
        <v/>
      </c>
      <c r="S466" s="4" t="str">
        <f t="shared" si="340"/>
        <v/>
      </c>
      <c r="T466" s="4" t="str">
        <f t="shared" si="341"/>
        <v/>
      </c>
      <c r="U466" s="4" t="str">
        <f t="shared" si="342"/>
        <v/>
      </c>
      <c r="V466" s="4" t="str">
        <f t="shared" si="343"/>
        <v/>
      </c>
      <c r="W466" t="str">
        <f t="shared" si="344"/>
        <v/>
      </c>
      <c r="X466" t="str">
        <f t="shared" si="345"/>
        <v/>
      </c>
      <c r="Y466" t="str">
        <f t="shared" si="346"/>
        <v/>
      </c>
      <c r="Z466" t="str">
        <f t="shared" si="347"/>
        <v/>
      </c>
      <c r="AA466" s="4" t="str">
        <f t="shared" si="348"/>
        <v/>
      </c>
      <c r="AB466" s="4" t="str">
        <f t="shared" si="349"/>
        <v/>
      </c>
      <c r="AC466" s="5" t="str">
        <f t="shared" si="350"/>
        <v/>
      </c>
      <c r="AD466" t="str">
        <f t="shared" si="351"/>
        <v/>
      </c>
      <c r="AE466" t="str">
        <f t="shared" si="352"/>
        <v/>
      </c>
      <c r="AF466" s="2" t="str">
        <f t="shared" si="353"/>
        <v/>
      </c>
      <c r="AG466" t="str">
        <f t="shared" si="354"/>
        <v/>
      </c>
      <c r="AH466" t="str">
        <f t="shared" si="355"/>
        <v/>
      </c>
      <c r="AI466" t="str">
        <f t="shared" ref="AI466:AI505" si="372">IF(N466="","",IF(AND(W466=0,X466=0),TRUE,FALSE))</f>
        <v/>
      </c>
      <c r="AJ466" s="28" t="str">
        <f t="shared" si="356"/>
        <v/>
      </c>
      <c r="AK466" t="str">
        <f t="shared" si="357"/>
        <v/>
      </c>
      <c r="AL466" t="str">
        <f t="shared" si="358"/>
        <v/>
      </c>
      <c r="AM466" t="str">
        <f t="shared" ref="AM466:AM505" si="373">IF(N466="","",LEN(AL466))</f>
        <v/>
      </c>
      <c r="AN466" t="str">
        <f t="shared" ref="AN466:AN505" si="374">IF(OR(N466="P",N466="R"),L466,IF(OR(N466="Q",N466="S"),K466,IF(AND(AC466="",OR(AD466=FALSE,AD466=""),OR(AE466=FALSE,AE466=""),OR(AI466=FALSE,AI466="")),"",IF(OR(AD466=TRUE,AE466=TRUE,AND((MOD(AM466,2)=0),AF466=TRUE),AND((MOD(AM466,2)=1),OR(AG466=TRUE,AH466=TRUE))),K466,L466))))</f>
        <v/>
      </c>
      <c r="AO466" t="str">
        <f t="shared" ref="AO466:AO505" si="375">IF(AN466="","",IF(AN466=K466,1,0))</f>
        <v/>
      </c>
      <c r="AP466" t="str">
        <f>IF(AN466="","",IF(I466=0,IF(AO466=1,VLOOKUP(F466,Tables!A$1:C$18,2,FALSE),VLOOKUP(F466,Tables!A$1:C$18,3,FALSE)),IF(I466=1, IF(AO466=1,VLOOKUP(F466,Tables!H$1:J$95,2,FALSE),VLOOKUP(F466,Tables!H$1:J$95,3,FALSE)),IF(AO466=1,VLOOKUP(F466,Tables!Q$1:S$137,2,FALSE),VLOOKUP(F466,Tables!Q$1:S$137,3,FALSE)))))</f>
        <v/>
      </c>
      <c r="AQ466" t="str">
        <f t="shared" si="359"/>
        <v/>
      </c>
      <c r="AR466" t="str">
        <f t="shared" ref="AR466:AR505" si="376">IF(AN466="","",IF(AQ466=1,D466+1,D466))</f>
        <v/>
      </c>
      <c r="AS466" t="str">
        <f t="shared" ref="AS466:AS505" si="377">IF(AN466="","",IF(AQ466=2,E466+1,E466))</f>
        <v/>
      </c>
      <c r="AT466" t="str">
        <f t="shared" si="366"/>
        <v/>
      </c>
      <c r="AU466" t="str">
        <f t="shared" ref="AU466:AU505" si="378">IF(AN466="","",IF(AT466=1,B466+1,B466))</f>
        <v/>
      </c>
      <c r="AV466" t="str">
        <f t="shared" ref="AV466:AV505" si="379">IF(AN466="","",IF(AT466=2,C466+1,C466))</f>
        <v/>
      </c>
      <c r="AW466" t="str">
        <f t="shared" si="360"/>
        <v/>
      </c>
      <c r="AX466" t="str">
        <f t="shared" si="361"/>
        <v/>
      </c>
      <c r="AY466" t="str">
        <f t="shared" si="362"/>
        <v/>
      </c>
      <c r="BA466" t="str">
        <f t="shared" ref="BA466:BA500" si="380">IF(AA466="","",SUM(B466,C466,1))</f>
        <v/>
      </c>
      <c r="BB466" t="str">
        <f t="shared" ref="BB466:BB500" si="381">IF(AA466="","","SET "&amp;BA466&amp;": "&amp;D466&amp;"-"&amp;E466&amp;", "&amp;F466)</f>
        <v/>
      </c>
      <c r="BC466" t="str">
        <f t="shared" ref="BC466:BC505" si="382">IF(AA466="","",IF(AT466&gt;0,(AU466+AV466),IF(AND(NOT(D467=""),D468=""),AU466+AV466+1,"")))</f>
        <v/>
      </c>
      <c r="BD466" t="str">
        <f t="shared" si="365"/>
        <v/>
      </c>
      <c r="BE466" t="str">
        <f t="shared" si="363"/>
        <v/>
      </c>
      <c r="BF466" t="str">
        <f t="shared" si="364"/>
        <v/>
      </c>
    </row>
    <row r="467" spans="1:58" ht="15.75" x14ac:dyDescent="0.3">
      <c r="A467" t="str">
        <f t="shared" ref="A467:A505" si="383">IF(AN466="","",A466+1)</f>
        <v/>
      </c>
      <c r="B467" t="str">
        <f t="shared" ref="B467:B505" si="384">IF(A467="","",AU466)</f>
        <v/>
      </c>
      <c r="C467" t="str">
        <f t="shared" ref="C467:C505" si="385">IF(A467="","",AV466)</f>
        <v/>
      </c>
      <c r="D467" t="str">
        <f t="shared" ref="D467:D505" si="386">IF(A467="","",IF(AT466=0,AR466,0))</f>
        <v/>
      </c>
      <c r="E467" t="str">
        <f t="shared" ref="E467:E505" si="387">IF(A467="","",IF(AT466=0,AS466,0))</f>
        <v/>
      </c>
      <c r="F467" t="str">
        <f t="shared" ref="F467:F505" si="388">IF(A467="","",IF(AW466=1,AX466,IF(AP466="GM","0-0",AP466)))</f>
        <v/>
      </c>
      <c r="G467" t="str">
        <f t="shared" ref="G467:G505" si="389">IF(BE467="","",BE467&amp;" ("&amp;BF467&amp;")")</f>
        <v/>
      </c>
      <c r="H467" t="str">
        <f t="shared" si="368"/>
        <v/>
      </c>
      <c r="I467" t="str">
        <f t="shared" si="369"/>
        <v/>
      </c>
      <c r="J467" t="str">
        <f t="shared" si="370"/>
        <v/>
      </c>
      <c r="K467" t="str">
        <f>IF(A467="","",IF(OR(I467=1,I467="S"),IF(VLOOKUP(J467,Tables!E$1:F$50,2,FALSE)=1,IF(MOD(BE467,2)=1,1,2),IF(MOD(BE467,2)=1,2,1)),IF(MOD(BE467,2)=1,1,2)))</f>
        <v/>
      </c>
      <c r="L467" t="str">
        <f t="shared" si="367"/>
        <v/>
      </c>
      <c r="M467" s="1" t="str">
        <f t="shared" si="371"/>
        <v/>
      </c>
      <c r="N467" s="39"/>
      <c r="O467" s="39"/>
      <c r="P467" s="39"/>
      <c r="Q467" s="4" t="str">
        <f t="shared" ref="Q467:Q505" si="390">IF(N467="","",SUBSTITUTE(N467, "c", ""))</f>
        <v/>
      </c>
      <c r="R467" s="4" t="str">
        <f t="shared" ref="R467:R505" si="391">SUBSTITUTE(O467, "c", "")</f>
        <v/>
      </c>
      <c r="S467" s="4" t="str">
        <f t="shared" ref="S467:S505" si="392">IF(N467="","",IF(MID(Q467,2,1)="+",1,0))</f>
        <v/>
      </c>
      <c r="T467" s="4" t="str">
        <f t="shared" ref="T467:T505" si="393">IF(O467="","",IF(MID(R467,2,1)="+",1,0))</f>
        <v/>
      </c>
      <c r="U467" s="4" t="str">
        <f t="shared" ref="U467:U505" si="394">IF(N467="","",IF(S467=1,SUBSTITUTE(Q467, "+", "",1),Q467))</f>
        <v/>
      </c>
      <c r="V467" s="4" t="str">
        <f t="shared" ref="V467:V505" si="395">IF(T467=1,SUBSTITUTE(R467, "+", "",1),R467)</f>
        <v/>
      </c>
      <c r="W467" t="str">
        <f t="shared" ref="W467:W505" si="396">IF(N467="","",IF(LEN(N467)=1,0,IF(ISERROR(FIND(MID(U467,2,1),"wdnxge!VPQRS"))=TRUE,1,0)))</f>
        <v/>
      </c>
      <c r="X467" t="str">
        <f t="shared" ref="X467:X505" si="397">IF(O467="","",IF(ISERROR(FIND(MID(V467,2,1),"wdnxge!VPQRS"))=TRUE,1,0))</f>
        <v/>
      </c>
      <c r="Y467" t="str">
        <f t="shared" ref="Y467:Y505" si="398">IF(N467="","",IF(W467=0,0,IF(LEN(U467)&gt;2,1,0)))</f>
        <v/>
      </c>
      <c r="Z467" t="str">
        <f t="shared" ref="Z467:Z505" si="399">IF(N467="","",IF(X467=0,0,IF(LEN(V467)&gt;2,1,0)))</f>
        <v/>
      </c>
      <c r="AA467" s="4" t="str">
        <f t="shared" ref="AA467:AA505" si="400">IF(N467="","",IF(Y467=0,Q467,LEFT(U467,1)))</f>
        <v/>
      </c>
      <c r="AB467" s="4" t="str">
        <f t="shared" ref="AB467:AB505" si="401">IF(N467="","",IF(Z467=0,V467,LEFT(V467,1)))</f>
        <v/>
      </c>
      <c r="AC467" s="5" t="str">
        <f t="shared" ref="AC467:AC505" si="402">IF(N467="","",IF(Y467=1,RIGHT(U467,(LEN(U467)-1)),IF(Z467=1,RIGHT(V467,(LEN(V467)-1)),"")))</f>
        <v/>
      </c>
      <c r="AD467" t="str">
        <f t="shared" ref="AD467:AD505" si="403">IF(AA467="","",OR(IF(ISERR(FIND("*",AA467)),FALSE,TRUE), IF(ISERR(FIND("*",AB467)),FALSE,TRUE)))</f>
        <v/>
      </c>
      <c r="AE467" t="str">
        <f t="shared" ref="AE467:AE505" si="404">IF(AA467="","",OR(IF(ISERR(FIND("#",AA467)),FALSE,TRUE), IF(ISERR(FIND("#",AB467)),FALSE,TRUE)))</f>
        <v/>
      </c>
      <c r="AF467" s="2" t="str">
        <f t="shared" ref="AF467:AF505" si="405">IF(AA467="","",IF(ISERR(FIND("*",AC467)),FALSE,TRUE))</f>
        <v/>
      </c>
      <c r="AG467" t="str">
        <f t="shared" ref="AG467:AG505" si="406">IF(AA467="","",IF(ISERR(FIND("#",AC467)),FALSE,TRUE))</f>
        <v/>
      </c>
      <c r="AH467" t="str">
        <f t="shared" ref="AH467:AH505" si="407">IF(AA467="","",IF(ISERR(FIND("@",AC467)),FALSE,TRUE))</f>
        <v/>
      </c>
      <c r="AI467" t="str">
        <f t="shared" si="372"/>
        <v/>
      </c>
      <c r="AJ467" s="28" t="str">
        <f t="shared" ref="AJ467:AJ505" si="408">SUBSTITUTE(SUBSTITUTE(SUBSTITUTE(SUBSTITUTE(SUBSTITUTE(SUBSTITUTE(SUBSTITUTE(SUBSTITUTE(AC467, "-", ""), "=", ""), "@", ""), "#", ""), "*", ""), ";", ""), "+", ""), "^", "")</f>
        <v/>
      </c>
      <c r="AK467" t="str">
        <f t="shared" ref="AK467:AK505" si="409">SUBSTITUTE(SUBSTITUTE(SUBSTITUTE(SUBSTITUTE(SUBSTITUTE(SUBSTITUTE(AJ467, "d", ""), "w", ""), "x", ""), "e", ""), "n", ""), "!", "")</f>
        <v/>
      </c>
      <c r="AL467" t="str">
        <f t="shared" ref="AL467:AL505" si="410">SUBSTITUTE(SUBSTITUTE(SUBSTITUTE(SUBSTITUTE(SUBSTITUTE(SUBSTITUTE(AK467, "1", ""), "2", ""), "3", ""), "7", ""), "8", ""), "9", "")</f>
        <v/>
      </c>
      <c r="AM467" t="str">
        <f t="shared" si="373"/>
        <v/>
      </c>
      <c r="AN467" t="str">
        <f t="shared" si="374"/>
        <v/>
      </c>
      <c r="AO467" t="str">
        <f t="shared" si="375"/>
        <v/>
      </c>
      <c r="AP467" t="str">
        <f>IF(AN467="","",IF(I467=0,IF(AO467=1,VLOOKUP(F467,Tables!A$1:C$18,2,FALSE),VLOOKUP(F467,Tables!A$1:C$18,3,FALSE)),IF(I467=1, IF(AO467=1,VLOOKUP(F467,Tables!H$1:J$95,2,FALSE),VLOOKUP(F467,Tables!H$1:J$95,3,FALSE)),IF(AO467=1,VLOOKUP(F467,Tables!Q$1:S$137,2,FALSE),VLOOKUP(F467,Tables!Q$1:S$137,3,FALSE)))))</f>
        <v/>
      </c>
      <c r="AQ467" t="str">
        <f t="shared" ref="AQ467:AQ505" si="411">IF(AN467="","",IF(AP467="GM",AN467,0))</f>
        <v/>
      </c>
      <c r="AR467" t="str">
        <f t="shared" si="376"/>
        <v/>
      </c>
      <c r="AS467" t="str">
        <f t="shared" si="377"/>
        <v/>
      </c>
      <c r="AT467" t="str">
        <f t="shared" si="366"/>
        <v/>
      </c>
      <c r="AU467" t="str">
        <f t="shared" si="378"/>
        <v/>
      </c>
      <c r="AV467" t="str">
        <f t="shared" si="379"/>
        <v/>
      </c>
      <c r="AW467" t="str">
        <f t="shared" ref="AW467:AW505" si="412">IF(J467="","",IF(AND(OR(I467=1,I467="S"),MOD(J467,2)=1,NOT(AP467="GM")),1,""))</f>
        <v/>
      </c>
      <c r="AX467" t="str">
        <f t="shared" ref="AX467:AX505" si="413">IF(AW467=1,CONCATENATE(RIGHT(AP467,(LEN(AP467)-FIND("-",AP467))),"-",LEFT(AP467,FIND("-",AP467)-1)),"")</f>
        <v/>
      </c>
      <c r="AY467" t="str">
        <f t="shared" ref="AY467:AY505" si="414">IF(AA467="","",IF(OR(RIGHT(AC467,1)="@",RIGHT(AC467,1)="#"),AM467,IF(AI467=TRUE,0,AM467+1)))</f>
        <v/>
      </c>
      <c r="BA467" t="str">
        <f t="shared" si="380"/>
        <v/>
      </c>
      <c r="BB467" t="str">
        <f t="shared" si="381"/>
        <v/>
      </c>
      <c r="BC467" t="str">
        <f t="shared" si="382"/>
        <v/>
      </c>
      <c r="BD467" t="str">
        <f t="shared" si="365"/>
        <v/>
      </c>
      <c r="BE467" t="str">
        <f t="shared" ref="BE467:BE505" si="415">IF(A467="","",IF(AP466="GM",BE466+1,BE466))</f>
        <v/>
      </c>
      <c r="BF467" t="str">
        <f t="shared" ref="BF467:BF505" si="416">IF(A467="","",IF(AQ466=0,BF466+1,1))</f>
        <v/>
      </c>
    </row>
    <row r="468" spans="1:58" ht="15.75" x14ac:dyDescent="0.3">
      <c r="A468" t="str">
        <f t="shared" si="383"/>
        <v/>
      </c>
      <c r="B468" t="str">
        <f t="shared" si="384"/>
        <v/>
      </c>
      <c r="C468" t="str">
        <f t="shared" si="385"/>
        <v/>
      </c>
      <c r="D468" t="str">
        <f t="shared" si="386"/>
        <v/>
      </c>
      <c r="E468" t="str">
        <f t="shared" si="387"/>
        <v/>
      </c>
      <c r="F468" t="str">
        <f t="shared" si="388"/>
        <v/>
      </c>
      <c r="G468" t="str">
        <f t="shared" si="389"/>
        <v/>
      </c>
      <c r="H468" t="str">
        <f t="shared" si="368"/>
        <v/>
      </c>
      <c r="I468" t="str">
        <f t="shared" si="369"/>
        <v/>
      </c>
      <c r="J468" t="str">
        <f t="shared" si="370"/>
        <v/>
      </c>
      <c r="K468" t="str">
        <f>IF(A468="","",IF(OR(I468=1,I468="S"),IF(VLOOKUP(J468,Tables!E$1:F$50,2,FALSE)=1,IF(MOD(BE468,2)=1,1,2),IF(MOD(BE468,2)=1,2,1)),IF(MOD(BE468,2)=1,1,2)))</f>
        <v/>
      </c>
      <c r="L468" t="str">
        <f t="shared" si="367"/>
        <v/>
      </c>
      <c r="M468" s="1" t="str">
        <f t="shared" si="371"/>
        <v/>
      </c>
      <c r="N468" s="39"/>
      <c r="O468" s="39"/>
      <c r="P468" s="39"/>
      <c r="Q468" s="4" t="str">
        <f t="shared" si="390"/>
        <v/>
      </c>
      <c r="R468" s="4" t="str">
        <f t="shared" si="391"/>
        <v/>
      </c>
      <c r="S468" s="4" t="str">
        <f t="shared" si="392"/>
        <v/>
      </c>
      <c r="T468" s="4" t="str">
        <f t="shared" si="393"/>
        <v/>
      </c>
      <c r="U468" s="4" t="str">
        <f t="shared" si="394"/>
        <v/>
      </c>
      <c r="V468" s="4" t="str">
        <f t="shared" si="395"/>
        <v/>
      </c>
      <c r="W468" t="str">
        <f t="shared" si="396"/>
        <v/>
      </c>
      <c r="X468" t="str">
        <f t="shared" si="397"/>
        <v/>
      </c>
      <c r="Y468" t="str">
        <f t="shared" si="398"/>
        <v/>
      </c>
      <c r="Z468" t="str">
        <f t="shared" si="399"/>
        <v/>
      </c>
      <c r="AA468" s="4" t="str">
        <f t="shared" si="400"/>
        <v/>
      </c>
      <c r="AB468" s="4" t="str">
        <f t="shared" si="401"/>
        <v/>
      </c>
      <c r="AC468" s="5" t="str">
        <f t="shared" si="402"/>
        <v/>
      </c>
      <c r="AD468" t="str">
        <f t="shared" si="403"/>
        <v/>
      </c>
      <c r="AE468" t="str">
        <f t="shared" si="404"/>
        <v/>
      </c>
      <c r="AF468" s="2" t="str">
        <f t="shared" si="405"/>
        <v/>
      </c>
      <c r="AG468" t="str">
        <f t="shared" si="406"/>
        <v/>
      </c>
      <c r="AH468" t="str">
        <f t="shared" si="407"/>
        <v/>
      </c>
      <c r="AI468" t="str">
        <f t="shared" si="372"/>
        <v/>
      </c>
      <c r="AJ468" s="28" t="str">
        <f t="shared" si="408"/>
        <v/>
      </c>
      <c r="AK468" t="str">
        <f t="shared" si="409"/>
        <v/>
      </c>
      <c r="AL468" t="str">
        <f t="shared" si="410"/>
        <v/>
      </c>
      <c r="AM468" t="str">
        <f t="shared" si="373"/>
        <v/>
      </c>
      <c r="AN468" t="str">
        <f t="shared" si="374"/>
        <v/>
      </c>
      <c r="AO468" t="str">
        <f t="shared" si="375"/>
        <v/>
      </c>
      <c r="AP468" t="str">
        <f>IF(AN468="","",IF(I468=0,IF(AO468=1,VLOOKUP(F468,Tables!A$1:C$18,2,FALSE),VLOOKUP(F468,Tables!A$1:C$18,3,FALSE)),IF(I468=1, IF(AO468=1,VLOOKUP(F468,Tables!H$1:J$95,2,FALSE),VLOOKUP(F468,Tables!H$1:J$95,3,FALSE)),IF(AO468=1,VLOOKUP(F468,Tables!Q$1:S$137,2,FALSE),VLOOKUP(F468,Tables!Q$1:S$137,3,FALSE)))))</f>
        <v/>
      </c>
      <c r="AQ468" t="str">
        <f t="shared" si="411"/>
        <v/>
      </c>
      <c r="AR468" t="str">
        <f t="shared" si="376"/>
        <v/>
      </c>
      <c r="AS468" t="str">
        <f t="shared" si="377"/>
        <v/>
      </c>
      <c r="AT468" t="str">
        <f t="shared" si="366"/>
        <v/>
      </c>
      <c r="AU468" t="str">
        <f t="shared" si="378"/>
        <v/>
      </c>
      <c r="AV468" t="str">
        <f t="shared" si="379"/>
        <v/>
      </c>
      <c r="AW468" t="str">
        <f t="shared" si="412"/>
        <v/>
      </c>
      <c r="AX468" t="str">
        <f t="shared" si="413"/>
        <v/>
      </c>
      <c r="AY468" t="str">
        <f t="shared" si="414"/>
        <v/>
      </c>
      <c r="BA468" t="str">
        <f t="shared" si="380"/>
        <v/>
      </c>
      <c r="BB468" t="str">
        <f t="shared" si="381"/>
        <v/>
      </c>
      <c r="BC468" t="str">
        <f t="shared" si="382"/>
        <v/>
      </c>
      <c r="BD468" t="str">
        <f t="shared" si="365"/>
        <v/>
      </c>
      <c r="BE468" t="str">
        <f t="shared" si="415"/>
        <v/>
      </c>
      <c r="BF468" t="str">
        <f t="shared" si="416"/>
        <v/>
      </c>
    </row>
    <row r="469" spans="1:58" ht="15.75" x14ac:dyDescent="0.3">
      <c r="A469" t="str">
        <f t="shared" si="383"/>
        <v/>
      </c>
      <c r="B469" t="str">
        <f t="shared" si="384"/>
        <v/>
      </c>
      <c r="C469" t="str">
        <f t="shared" si="385"/>
        <v/>
      </c>
      <c r="D469" t="str">
        <f t="shared" si="386"/>
        <v/>
      </c>
      <c r="E469" t="str">
        <f t="shared" si="387"/>
        <v/>
      </c>
      <c r="F469" t="str">
        <f t="shared" si="388"/>
        <v/>
      </c>
      <c r="G469" t="str">
        <f t="shared" si="389"/>
        <v/>
      </c>
      <c r="H469" t="str">
        <f t="shared" si="368"/>
        <v/>
      </c>
      <c r="I469" t="str">
        <f t="shared" si="369"/>
        <v/>
      </c>
      <c r="J469" t="str">
        <f t="shared" si="370"/>
        <v/>
      </c>
      <c r="K469" t="str">
        <f>IF(A469="","",IF(OR(I469=1,I469="S"),IF(VLOOKUP(J469,Tables!E$1:F$50,2,FALSE)=1,IF(MOD(BE469,2)=1,1,2),IF(MOD(BE469,2)=1,2,1)),IF(MOD(BE469,2)=1,1,2)))</f>
        <v/>
      </c>
      <c r="L469" t="str">
        <f t="shared" si="367"/>
        <v/>
      </c>
      <c r="M469" s="1" t="str">
        <f t="shared" si="371"/>
        <v/>
      </c>
      <c r="N469" s="39"/>
      <c r="O469" s="39"/>
      <c r="P469" s="39"/>
      <c r="Q469" s="4" t="str">
        <f t="shared" si="390"/>
        <v/>
      </c>
      <c r="R469" s="4" t="str">
        <f t="shared" si="391"/>
        <v/>
      </c>
      <c r="S469" s="4" t="str">
        <f t="shared" si="392"/>
        <v/>
      </c>
      <c r="T469" s="4" t="str">
        <f t="shared" si="393"/>
        <v/>
      </c>
      <c r="U469" s="4" t="str">
        <f t="shared" si="394"/>
        <v/>
      </c>
      <c r="V469" s="4" t="str">
        <f t="shared" si="395"/>
        <v/>
      </c>
      <c r="W469" t="str">
        <f t="shared" si="396"/>
        <v/>
      </c>
      <c r="X469" t="str">
        <f t="shared" si="397"/>
        <v/>
      </c>
      <c r="Y469" t="str">
        <f t="shared" si="398"/>
        <v/>
      </c>
      <c r="Z469" t="str">
        <f t="shared" si="399"/>
        <v/>
      </c>
      <c r="AA469" s="4" t="str">
        <f t="shared" si="400"/>
        <v/>
      </c>
      <c r="AB469" s="4" t="str">
        <f t="shared" si="401"/>
        <v/>
      </c>
      <c r="AC469" s="5" t="str">
        <f t="shared" si="402"/>
        <v/>
      </c>
      <c r="AD469" t="str">
        <f t="shared" si="403"/>
        <v/>
      </c>
      <c r="AE469" t="str">
        <f t="shared" si="404"/>
        <v/>
      </c>
      <c r="AF469" s="2" t="str">
        <f t="shared" si="405"/>
        <v/>
      </c>
      <c r="AG469" t="str">
        <f t="shared" si="406"/>
        <v/>
      </c>
      <c r="AH469" t="str">
        <f t="shared" si="407"/>
        <v/>
      </c>
      <c r="AI469" t="str">
        <f t="shared" si="372"/>
        <v/>
      </c>
      <c r="AJ469" s="28" t="str">
        <f t="shared" si="408"/>
        <v/>
      </c>
      <c r="AK469" t="str">
        <f t="shared" si="409"/>
        <v/>
      </c>
      <c r="AL469" t="str">
        <f t="shared" si="410"/>
        <v/>
      </c>
      <c r="AM469" t="str">
        <f t="shared" si="373"/>
        <v/>
      </c>
      <c r="AN469" t="str">
        <f t="shared" si="374"/>
        <v/>
      </c>
      <c r="AO469" t="str">
        <f t="shared" si="375"/>
        <v/>
      </c>
      <c r="AP469" t="str">
        <f>IF(AN469="","",IF(I469=0,IF(AO469=1,VLOOKUP(F469,Tables!A$1:C$18,2,FALSE),VLOOKUP(F469,Tables!A$1:C$18,3,FALSE)),IF(I469=1, IF(AO469=1,VLOOKUP(F469,Tables!H$1:J$95,2,FALSE),VLOOKUP(F469,Tables!H$1:J$95,3,FALSE)),IF(AO469=1,VLOOKUP(F469,Tables!Q$1:S$137,2,FALSE),VLOOKUP(F469,Tables!Q$1:S$137,3,FALSE)))))</f>
        <v/>
      </c>
      <c r="AQ469" t="str">
        <f t="shared" si="411"/>
        <v/>
      </c>
      <c r="AR469" t="str">
        <f t="shared" si="376"/>
        <v/>
      </c>
      <c r="AS469" t="str">
        <f t="shared" si="377"/>
        <v/>
      </c>
      <c r="AT469" t="str">
        <f t="shared" si="366"/>
        <v/>
      </c>
      <c r="AU469" t="str">
        <f t="shared" si="378"/>
        <v/>
      </c>
      <c r="AV469" t="str">
        <f t="shared" si="379"/>
        <v/>
      </c>
      <c r="AW469" t="str">
        <f t="shared" si="412"/>
        <v/>
      </c>
      <c r="AX469" t="str">
        <f t="shared" si="413"/>
        <v/>
      </c>
      <c r="AY469" t="str">
        <f t="shared" si="414"/>
        <v/>
      </c>
      <c r="BA469" t="str">
        <f t="shared" si="380"/>
        <v/>
      </c>
      <c r="BB469" t="str">
        <f t="shared" si="381"/>
        <v/>
      </c>
      <c r="BC469" t="str">
        <f t="shared" si="382"/>
        <v/>
      </c>
      <c r="BD469" t="str">
        <f t="shared" si="365"/>
        <v/>
      </c>
      <c r="BE469" t="str">
        <f t="shared" si="415"/>
        <v/>
      </c>
      <c r="BF469" t="str">
        <f t="shared" si="416"/>
        <v/>
      </c>
    </row>
    <row r="470" spans="1:58" ht="15.75" x14ac:dyDescent="0.3">
      <c r="A470" t="str">
        <f t="shared" si="383"/>
        <v/>
      </c>
      <c r="B470" t="str">
        <f t="shared" si="384"/>
        <v/>
      </c>
      <c r="C470" t="str">
        <f t="shared" si="385"/>
        <v/>
      </c>
      <c r="D470" t="str">
        <f t="shared" si="386"/>
        <v/>
      </c>
      <c r="E470" t="str">
        <f t="shared" si="387"/>
        <v/>
      </c>
      <c r="F470" t="str">
        <f t="shared" si="388"/>
        <v/>
      </c>
      <c r="G470" t="str">
        <f t="shared" si="389"/>
        <v/>
      </c>
      <c r="H470" t="str">
        <f t="shared" si="368"/>
        <v/>
      </c>
      <c r="I470" t="str">
        <f t="shared" si="369"/>
        <v/>
      </c>
      <c r="J470" t="str">
        <f t="shared" si="370"/>
        <v/>
      </c>
      <c r="K470" t="str">
        <f>IF(A470="","",IF(OR(I470=1,I470="S"),IF(VLOOKUP(J470,Tables!E$1:F$50,2,FALSE)=1,IF(MOD(BE470,2)=1,1,2),IF(MOD(BE470,2)=1,2,1)),IF(MOD(BE470,2)=1,1,2)))</f>
        <v/>
      </c>
      <c r="L470" t="str">
        <f t="shared" si="367"/>
        <v/>
      </c>
      <c r="M470" s="1" t="str">
        <f t="shared" si="371"/>
        <v/>
      </c>
      <c r="N470" s="39"/>
      <c r="O470" s="39"/>
      <c r="P470" s="39"/>
      <c r="Q470" s="4" t="str">
        <f t="shared" si="390"/>
        <v/>
      </c>
      <c r="R470" s="4" t="str">
        <f t="shared" si="391"/>
        <v/>
      </c>
      <c r="S470" s="4" t="str">
        <f t="shared" si="392"/>
        <v/>
      </c>
      <c r="T470" s="4" t="str">
        <f t="shared" si="393"/>
        <v/>
      </c>
      <c r="U470" s="4" t="str">
        <f t="shared" si="394"/>
        <v/>
      </c>
      <c r="V470" s="4" t="str">
        <f t="shared" si="395"/>
        <v/>
      </c>
      <c r="W470" t="str">
        <f t="shared" si="396"/>
        <v/>
      </c>
      <c r="X470" t="str">
        <f t="shared" si="397"/>
        <v/>
      </c>
      <c r="Y470" t="str">
        <f t="shared" si="398"/>
        <v/>
      </c>
      <c r="Z470" t="str">
        <f t="shared" si="399"/>
        <v/>
      </c>
      <c r="AA470" s="4" t="str">
        <f t="shared" si="400"/>
        <v/>
      </c>
      <c r="AB470" s="4" t="str">
        <f t="shared" si="401"/>
        <v/>
      </c>
      <c r="AC470" s="5" t="str">
        <f t="shared" si="402"/>
        <v/>
      </c>
      <c r="AD470" t="str">
        <f t="shared" si="403"/>
        <v/>
      </c>
      <c r="AE470" t="str">
        <f t="shared" si="404"/>
        <v/>
      </c>
      <c r="AF470" s="2" t="str">
        <f t="shared" si="405"/>
        <v/>
      </c>
      <c r="AG470" t="str">
        <f t="shared" si="406"/>
        <v/>
      </c>
      <c r="AH470" t="str">
        <f t="shared" si="407"/>
        <v/>
      </c>
      <c r="AI470" t="str">
        <f t="shared" si="372"/>
        <v/>
      </c>
      <c r="AJ470" s="28" t="str">
        <f t="shared" si="408"/>
        <v/>
      </c>
      <c r="AK470" t="str">
        <f t="shared" si="409"/>
        <v/>
      </c>
      <c r="AL470" t="str">
        <f t="shared" si="410"/>
        <v/>
      </c>
      <c r="AM470" t="str">
        <f t="shared" si="373"/>
        <v/>
      </c>
      <c r="AN470" t="str">
        <f t="shared" si="374"/>
        <v/>
      </c>
      <c r="AO470" t="str">
        <f t="shared" si="375"/>
        <v/>
      </c>
      <c r="AP470" t="str">
        <f>IF(AN470="","",IF(I470=0,IF(AO470=1,VLOOKUP(F470,Tables!A$1:C$18,2,FALSE),VLOOKUP(F470,Tables!A$1:C$18,3,FALSE)),IF(I470=1, IF(AO470=1,VLOOKUP(F470,Tables!H$1:J$95,2,FALSE),VLOOKUP(F470,Tables!H$1:J$95,3,FALSE)),IF(AO470=1,VLOOKUP(F470,Tables!Q$1:S$137,2,FALSE),VLOOKUP(F470,Tables!Q$1:S$137,3,FALSE)))))</f>
        <v/>
      </c>
      <c r="AQ470" t="str">
        <f t="shared" si="411"/>
        <v/>
      </c>
      <c r="AR470" t="str">
        <f t="shared" si="376"/>
        <v/>
      </c>
      <c r="AS470" t="str">
        <f t="shared" si="377"/>
        <v/>
      </c>
      <c r="AT470" t="str">
        <f t="shared" si="366"/>
        <v/>
      </c>
      <c r="AU470" t="str">
        <f t="shared" si="378"/>
        <v/>
      </c>
      <c r="AV470" t="str">
        <f t="shared" si="379"/>
        <v/>
      </c>
      <c r="AW470" t="str">
        <f t="shared" si="412"/>
        <v/>
      </c>
      <c r="AX470" t="str">
        <f t="shared" si="413"/>
        <v/>
      </c>
      <c r="AY470" t="str">
        <f t="shared" si="414"/>
        <v/>
      </c>
      <c r="BA470" t="str">
        <f t="shared" si="380"/>
        <v/>
      </c>
      <c r="BB470" t="str">
        <f t="shared" si="381"/>
        <v/>
      </c>
      <c r="BC470" t="str">
        <f t="shared" si="382"/>
        <v/>
      </c>
      <c r="BD470" t="str">
        <f t="shared" si="365"/>
        <v/>
      </c>
      <c r="BE470" t="str">
        <f t="shared" si="415"/>
        <v/>
      </c>
      <c r="BF470" t="str">
        <f t="shared" si="416"/>
        <v/>
      </c>
    </row>
    <row r="471" spans="1:58" ht="15.75" x14ac:dyDescent="0.3">
      <c r="A471" t="str">
        <f t="shared" si="383"/>
        <v/>
      </c>
      <c r="B471" t="str">
        <f t="shared" si="384"/>
        <v/>
      </c>
      <c r="C471" t="str">
        <f t="shared" si="385"/>
        <v/>
      </c>
      <c r="D471" t="str">
        <f t="shared" si="386"/>
        <v/>
      </c>
      <c r="E471" t="str">
        <f t="shared" si="387"/>
        <v/>
      </c>
      <c r="F471" t="str">
        <f t="shared" si="388"/>
        <v/>
      </c>
      <c r="G471" t="str">
        <f t="shared" si="389"/>
        <v/>
      </c>
      <c r="H471" t="str">
        <f t="shared" si="368"/>
        <v/>
      </c>
      <c r="I471" t="str">
        <f t="shared" si="369"/>
        <v/>
      </c>
      <c r="J471" t="str">
        <f t="shared" si="370"/>
        <v/>
      </c>
      <c r="K471" t="str">
        <f>IF(A471="","",IF(OR(I471=1,I471="S"),IF(VLOOKUP(J471,Tables!E$1:F$50,2,FALSE)=1,IF(MOD(BE471,2)=1,1,2),IF(MOD(BE471,2)=1,2,1)),IF(MOD(BE471,2)=1,1,2)))</f>
        <v/>
      </c>
      <c r="L471" t="str">
        <f t="shared" si="367"/>
        <v/>
      </c>
      <c r="M471" s="1" t="str">
        <f t="shared" si="371"/>
        <v/>
      </c>
      <c r="N471" s="39"/>
      <c r="O471" s="39"/>
      <c r="P471" s="39"/>
      <c r="Q471" s="4" t="str">
        <f t="shared" si="390"/>
        <v/>
      </c>
      <c r="R471" s="4" t="str">
        <f t="shared" si="391"/>
        <v/>
      </c>
      <c r="S471" s="4" t="str">
        <f t="shared" si="392"/>
        <v/>
      </c>
      <c r="T471" s="4" t="str">
        <f t="shared" si="393"/>
        <v/>
      </c>
      <c r="U471" s="4" t="str">
        <f t="shared" si="394"/>
        <v/>
      </c>
      <c r="V471" s="4" t="str">
        <f t="shared" si="395"/>
        <v/>
      </c>
      <c r="W471" t="str">
        <f t="shared" si="396"/>
        <v/>
      </c>
      <c r="X471" t="str">
        <f t="shared" si="397"/>
        <v/>
      </c>
      <c r="Y471" t="str">
        <f t="shared" si="398"/>
        <v/>
      </c>
      <c r="Z471" t="str">
        <f t="shared" si="399"/>
        <v/>
      </c>
      <c r="AA471" s="4" t="str">
        <f t="shared" si="400"/>
        <v/>
      </c>
      <c r="AB471" s="4" t="str">
        <f t="shared" si="401"/>
        <v/>
      </c>
      <c r="AC471" s="5" t="str">
        <f t="shared" si="402"/>
        <v/>
      </c>
      <c r="AD471" t="str">
        <f t="shared" si="403"/>
        <v/>
      </c>
      <c r="AE471" t="str">
        <f t="shared" si="404"/>
        <v/>
      </c>
      <c r="AF471" s="2" t="str">
        <f t="shared" si="405"/>
        <v/>
      </c>
      <c r="AG471" t="str">
        <f t="shared" si="406"/>
        <v/>
      </c>
      <c r="AH471" t="str">
        <f t="shared" si="407"/>
        <v/>
      </c>
      <c r="AI471" t="str">
        <f t="shared" si="372"/>
        <v/>
      </c>
      <c r="AJ471" s="28" t="str">
        <f t="shared" si="408"/>
        <v/>
      </c>
      <c r="AK471" t="str">
        <f t="shared" si="409"/>
        <v/>
      </c>
      <c r="AL471" t="str">
        <f t="shared" si="410"/>
        <v/>
      </c>
      <c r="AM471" t="str">
        <f t="shared" si="373"/>
        <v/>
      </c>
      <c r="AN471" t="str">
        <f t="shared" si="374"/>
        <v/>
      </c>
      <c r="AO471" t="str">
        <f t="shared" si="375"/>
        <v/>
      </c>
      <c r="AP471" t="str">
        <f>IF(AN471="","",IF(I471=0,IF(AO471=1,VLOOKUP(F471,Tables!A$1:C$18,2,FALSE),VLOOKUP(F471,Tables!A$1:C$18,3,FALSE)),IF(I471=1, IF(AO471=1,VLOOKUP(F471,Tables!H$1:J$95,2,FALSE),VLOOKUP(F471,Tables!H$1:J$95,3,FALSE)),IF(AO471=1,VLOOKUP(F471,Tables!Q$1:S$137,2,FALSE),VLOOKUP(F471,Tables!Q$1:S$137,3,FALSE)))))</f>
        <v/>
      </c>
      <c r="AQ471" t="str">
        <f t="shared" si="411"/>
        <v/>
      </c>
      <c r="AR471" t="str">
        <f t="shared" si="376"/>
        <v/>
      </c>
      <c r="AS471" t="str">
        <f t="shared" si="377"/>
        <v/>
      </c>
      <c r="AT471" t="str">
        <f t="shared" si="366"/>
        <v/>
      </c>
      <c r="AU471" t="str">
        <f t="shared" si="378"/>
        <v/>
      </c>
      <c r="AV471" t="str">
        <f t="shared" si="379"/>
        <v/>
      </c>
      <c r="AW471" t="str">
        <f t="shared" si="412"/>
        <v/>
      </c>
      <c r="AX471" t="str">
        <f t="shared" si="413"/>
        <v/>
      </c>
      <c r="AY471" t="str">
        <f t="shared" si="414"/>
        <v/>
      </c>
      <c r="BA471" t="str">
        <f t="shared" si="380"/>
        <v/>
      </c>
      <c r="BB471" t="str">
        <f t="shared" si="381"/>
        <v/>
      </c>
      <c r="BC471" t="str">
        <f t="shared" si="382"/>
        <v/>
      </c>
      <c r="BD471" t="str">
        <f t="shared" si="365"/>
        <v/>
      </c>
      <c r="BE471" t="str">
        <f t="shared" si="415"/>
        <v/>
      </c>
      <c r="BF471" t="str">
        <f t="shared" si="416"/>
        <v/>
      </c>
    </row>
    <row r="472" spans="1:58" ht="15.75" x14ac:dyDescent="0.3">
      <c r="A472" t="str">
        <f t="shared" si="383"/>
        <v/>
      </c>
      <c r="B472" t="str">
        <f t="shared" si="384"/>
        <v/>
      </c>
      <c r="C472" t="str">
        <f t="shared" si="385"/>
        <v/>
      </c>
      <c r="D472" t="str">
        <f t="shared" si="386"/>
        <v/>
      </c>
      <c r="E472" t="str">
        <f t="shared" si="387"/>
        <v/>
      </c>
      <c r="F472" t="str">
        <f t="shared" si="388"/>
        <v/>
      </c>
      <c r="G472" t="str">
        <f t="shared" si="389"/>
        <v/>
      </c>
      <c r="H472" t="str">
        <f t="shared" si="368"/>
        <v/>
      </c>
      <c r="I472" t="str">
        <f t="shared" si="369"/>
        <v/>
      </c>
      <c r="J472" t="str">
        <f t="shared" si="370"/>
        <v/>
      </c>
      <c r="K472" t="str">
        <f>IF(A472="","",IF(OR(I472=1,I472="S"),IF(VLOOKUP(J472,Tables!E$1:F$50,2,FALSE)=1,IF(MOD(BE472,2)=1,1,2),IF(MOD(BE472,2)=1,2,1)),IF(MOD(BE472,2)=1,1,2)))</f>
        <v/>
      </c>
      <c r="L472" t="str">
        <f t="shared" si="367"/>
        <v/>
      </c>
      <c r="M472" s="1" t="str">
        <f t="shared" si="371"/>
        <v/>
      </c>
      <c r="N472" s="39"/>
      <c r="O472" s="39"/>
      <c r="P472" s="39"/>
      <c r="Q472" s="4" t="str">
        <f t="shared" si="390"/>
        <v/>
      </c>
      <c r="R472" s="4" t="str">
        <f t="shared" si="391"/>
        <v/>
      </c>
      <c r="S472" s="4" t="str">
        <f t="shared" si="392"/>
        <v/>
      </c>
      <c r="T472" s="4" t="str">
        <f t="shared" si="393"/>
        <v/>
      </c>
      <c r="U472" s="4" t="str">
        <f t="shared" si="394"/>
        <v/>
      </c>
      <c r="V472" s="4" t="str">
        <f t="shared" si="395"/>
        <v/>
      </c>
      <c r="W472" t="str">
        <f t="shared" si="396"/>
        <v/>
      </c>
      <c r="X472" t="str">
        <f t="shared" si="397"/>
        <v/>
      </c>
      <c r="Y472" t="str">
        <f t="shared" si="398"/>
        <v/>
      </c>
      <c r="Z472" t="str">
        <f t="shared" si="399"/>
        <v/>
      </c>
      <c r="AA472" s="4" t="str">
        <f t="shared" si="400"/>
        <v/>
      </c>
      <c r="AB472" s="4" t="str">
        <f t="shared" si="401"/>
        <v/>
      </c>
      <c r="AC472" s="5" t="str">
        <f t="shared" si="402"/>
        <v/>
      </c>
      <c r="AD472" t="str">
        <f t="shared" si="403"/>
        <v/>
      </c>
      <c r="AE472" t="str">
        <f t="shared" si="404"/>
        <v/>
      </c>
      <c r="AF472" s="2" t="str">
        <f t="shared" si="405"/>
        <v/>
      </c>
      <c r="AG472" t="str">
        <f t="shared" si="406"/>
        <v/>
      </c>
      <c r="AH472" t="str">
        <f t="shared" si="407"/>
        <v/>
      </c>
      <c r="AI472" t="str">
        <f t="shared" si="372"/>
        <v/>
      </c>
      <c r="AJ472" s="28" t="str">
        <f t="shared" si="408"/>
        <v/>
      </c>
      <c r="AK472" t="str">
        <f t="shared" si="409"/>
        <v/>
      </c>
      <c r="AL472" t="str">
        <f t="shared" si="410"/>
        <v/>
      </c>
      <c r="AM472" t="str">
        <f t="shared" si="373"/>
        <v/>
      </c>
      <c r="AN472" t="str">
        <f t="shared" si="374"/>
        <v/>
      </c>
      <c r="AO472" t="str">
        <f t="shared" si="375"/>
        <v/>
      </c>
      <c r="AP472" t="str">
        <f>IF(AN472="","",IF(I472=0,IF(AO472=1,VLOOKUP(F472,Tables!A$1:C$18,2,FALSE),VLOOKUP(F472,Tables!A$1:C$18,3,FALSE)),IF(I472=1, IF(AO472=1,VLOOKUP(F472,Tables!H$1:J$95,2,FALSE),VLOOKUP(F472,Tables!H$1:J$95,3,FALSE)),IF(AO472=1,VLOOKUP(F472,Tables!Q$1:S$137,2,FALSE),VLOOKUP(F472,Tables!Q$1:S$137,3,FALSE)))))</f>
        <v/>
      </c>
      <c r="AQ472" t="str">
        <f t="shared" si="411"/>
        <v/>
      </c>
      <c r="AR472" t="str">
        <f t="shared" si="376"/>
        <v/>
      </c>
      <c r="AS472" t="str">
        <f t="shared" si="377"/>
        <v/>
      </c>
      <c r="AT472" t="str">
        <f t="shared" si="366"/>
        <v/>
      </c>
      <c r="AU472" t="str">
        <f t="shared" si="378"/>
        <v/>
      </c>
      <c r="AV472" t="str">
        <f t="shared" si="379"/>
        <v/>
      </c>
      <c r="AW472" t="str">
        <f t="shared" si="412"/>
        <v/>
      </c>
      <c r="AX472" t="str">
        <f t="shared" si="413"/>
        <v/>
      </c>
      <c r="AY472" t="str">
        <f t="shared" si="414"/>
        <v/>
      </c>
      <c r="BA472" t="str">
        <f t="shared" si="380"/>
        <v/>
      </c>
      <c r="BB472" t="str">
        <f t="shared" si="381"/>
        <v/>
      </c>
      <c r="BC472" t="str">
        <f t="shared" si="382"/>
        <v/>
      </c>
      <c r="BD472" t="str">
        <f t="shared" si="365"/>
        <v/>
      </c>
      <c r="BE472" t="str">
        <f t="shared" si="415"/>
        <v/>
      </c>
      <c r="BF472" t="str">
        <f t="shared" si="416"/>
        <v/>
      </c>
    </row>
    <row r="473" spans="1:58" ht="15.75" x14ac:dyDescent="0.3">
      <c r="A473" t="str">
        <f t="shared" si="383"/>
        <v/>
      </c>
      <c r="B473" t="str">
        <f t="shared" si="384"/>
        <v/>
      </c>
      <c r="C473" t="str">
        <f t="shared" si="385"/>
        <v/>
      </c>
      <c r="D473" t="str">
        <f t="shared" si="386"/>
        <v/>
      </c>
      <c r="E473" t="str">
        <f t="shared" si="387"/>
        <v/>
      </c>
      <c r="F473" t="str">
        <f t="shared" si="388"/>
        <v/>
      </c>
      <c r="G473" t="str">
        <f t="shared" si="389"/>
        <v/>
      </c>
      <c r="H473" t="str">
        <f t="shared" si="368"/>
        <v/>
      </c>
      <c r="I473" t="str">
        <f t="shared" si="369"/>
        <v/>
      </c>
      <c r="J473" t="str">
        <f t="shared" si="370"/>
        <v/>
      </c>
      <c r="K473" t="str">
        <f>IF(A473="","",IF(OR(I473=1,I473="S"),IF(VLOOKUP(J473,Tables!E$1:F$50,2,FALSE)=1,IF(MOD(BE473,2)=1,1,2),IF(MOD(BE473,2)=1,2,1)),IF(MOD(BE473,2)=1,1,2)))</f>
        <v/>
      </c>
      <c r="L473" t="str">
        <f t="shared" si="367"/>
        <v/>
      </c>
      <c r="M473" s="1" t="str">
        <f t="shared" si="371"/>
        <v/>
      </c>
      <c r="N473" s="39"/>
      <c r="O473" s="39"/>
      <c r="P473" s="39"/>
      <c r="Q473" s="4" t="str">
        <f t="shared" si="390"/>
        <v/>
      </c>
      <c r="R473" s="4" t="str">
        <f t="shared" si="391"/>
        <v/>
      </c>
      <c r="S473" s="4" t="str">
        <f t="shared" si="392"/>
        <v/>
      </c>
      <c r="T473" s="4" t="str">
        <f t="shared" si="393"/>
        <v/>
      </c>
      <c r="U473" s="4" t="str">
        <f t="shared" si="394"/>
        <v/>
      </c>
      <c r="V473" s="4" t="str">
        <f t="shared" si="395"/>
        <v/>
      </c>
      <c r="W473" t="str">
        <f t="shared" si="396"/>
        <v/>
      </c>
      <c r="X473" t="str">
        <f t="shared" si="397"/>
        <v/>
      </c>
      <c r="Y473" t="str">
        <f t="shared" si="398"/>
        <v/>
      </c>
      <c r="Z473" t="str">
        <f t="shared" si="399"/>
        <v/>
      </c>
      <c r="AA473" s="4" t="str">
        <f t="shared" si="400"/>
        <v/>
      </c>
      <c r="AB473" s="4" t="str">
        <f t="shared" si="401"/>
        <v/>
      </c>
      <c r="AC473" s="5" t="str">
        <f t="shared" si="402"/>
        <v/>
      </c>
      <c r="AD473" t="str">
        <f t="shared" si="403"/>
        <v/>
      </c>
      <c r="AE473" t="str">
        <f t="shared" si="404"/>
        <v/>
      </c>
      <c r="AF473" s="2" t="str">
        <f t="shared" si="405"/>
        <v/>
      </c>
      <c r="AG473" t="str">
        <f t="shared" si="406"/>
        <v/>
      </c>
      <c r="AH473" t="str">
        <f t="shared" si="407"/>
        <v/>
      </c>
      <c r="AI473" t="str">
        <f t="shared" si="372"/>
        <v/>
      </c>
      <c r="AJ473" s="28" t="str">
        <f t="shared" si="408"/>
        <v/>
      </c>
      <c r="AK473" t="str">
        <f t="shared" si="409"/>
        <v/>
      </c>
      <c r="AL473" t="str">
        <f t="shared" si="410"/>
        <v/>
      </c>
      <c r="AM473" t="str">
        <f t="shared" si="373"/>
        <v/>
      </c>
      <c r="AN473" t="str">
        <f t="shared" si="374"/>
        <v/>
      </c>
      <c r="AO473" t="str">
        <f t="shared" si="375"/>
        <v/>
      </c>
      <c r="AP473" t="str">
        <f>IF(AN473="","",IF(I473=0,IF(AO473=1,VLOOKUP(F473,Tables!A$1:C$18,2,FALSE),VLOOKUP(F473,Tables!A$1:C$18,3,FALSE)),IF(I473=1, IF(AO473=1,VLOOKUP(F473,Tables!H$1:J$95,2,FALSE),VLOOKUP(F473,Tables!H$1:J$95,3,FALSE)),IF(AO473=1,VLOOKUP(F473,Tables!Q$1:S$137,2,FALSE),VLOOKUP(F473,Tables!Q$1:S$137,3,FALSE)))))</f>
        <v/>
      </c>
      <c r="AQ473" t="str">
        <f t="shared" si="411"/>
        <v/>
      </c>
      <c r="AR473" t="str">
        <f t="shared" si="376"/>
        <v/>
      </c>
      <c r="AS473" t="str">
        <f t="shared" si="377"/>
        <v/>
      </c>
      <c r="AT473" t="str">
        <f t="shared" si="366"/>
        <v/>
      </c>
      <c r="AU473" t="str">
        <f t="shared" si="378"/>
        <v/>
      </c>
      <c r="AV473" t="str">
        <f t="shared" si="379"/>
        <v/>
      </c>
      <c r="AW473" t="str">
        <f t="shared" si="412"/>
        <v/>
      </c>
      <c r="AX473" t="str">
        <f t="shared" si="413"/>
        <v/>
      </c>
      <c r="AY473" t="str">
        <f t="shared" si="414"/>
        <v/>
      </c>
      <c r="BA473" t="str">
        <f t="shared" si="380"/>
        <v/>
      </c>
      <c r="BB473" t="str">
        <f t="shared" si="381"/>
        <v/>
      </c>
      <c r="BC473" t="str">
        <f t="shared" si="382"/>
        <v/>
      </c>
      <c r="BD473" t="str">
        <f t="shared" si="365"/>
        <v/>
      </c>
      <c r="BE473" t="str">
        <f t="shared" si="415"/>
        <v/>
      </c>
      <c r="BF473" t="str">
        <f t="shared" si="416"/>
        <v/>
      </c>
    </row>
    <row r="474" spans="1:58" ht="15.75" x14ac:dyDescent="0.3">
      <c r="A474" t="str">
        <f t="shared" si="383"/>
        <v/>
      </c>
      <c r="B474" t="str">
        <f t="shared" si="384"/>
        <v/>
      </c>
      <c r="C474" t="str">
        <f t="shared" si="385"/>
        <v/>
      </c>
      <c r="D474" t="str">
        <f t="shared" si="386"/>
        <v/>
      </c>
      <c r="E474" t="str">
        <f t="shared" si="387"/>
        <v/>
      </c>
      <c r="F474" t="str">
        <f t="shared" si="388"/>
        <v/>
      </c>
      <c r="G474" t="str">
        <f t="shared" si="389"/>
        <v/>
      </c>
      <c r="H474" t="str">
        <f t="shared" si="368"/>
        <v/>
      </c>
      <c r="I474" t="str">
        <f t="shared" si="369"/>
        <v/>
      </c>
      <c r="J474" t="str">
        <f t="shared" si="370"/>
        <v/>
      </c>
      <c r="K474" t="str">
        <f>IF(A474="","",IF(OR(I474=1,I474="S"),IF(VLOOKUP(J474,Tables!E$1:F$50,2,FALSE)=1,IF(MOD(BE474,2)=1,1,2),IF(MOD(BE474,2)=1,2,1)),IF(MOD(BE474,2)=1,1,2)))</f>
        <v/>
      </c>
      <c r="L474" t="str">
        <f t="shared" si="367"/>
        <v/>
      </c>
      <c r="M474" s="1" t="str">
        <f t="shared" si="371"/>
        <v/>
      </c>
      <c r="N474" s="39"/>
      <c r="O474" s="39"/>
      <c r="P474" s="39"/>
      <c r="Q474" s="4" t="str">
        <f t="shared" si="390"/>
        <v/>
      </c>
      <c r="R474" s="4" t="str">
        <f t="shared" si="391"/>
        <v/>
      </c>
      <c r="S474" s="4" t="str">
        <f t="shared" si="392"/>
        <v/>
      </c>
      <c r="T474" s="4" t="str">
        <f t="shared" si="393"/>
        <v/>
      </c>
      <c r="U474" s="4" t="str">
        <f t="shared" si="394"/>
        <v/>
      </c>
      <c r="V474" s="4" t="str">
        <f t="shared" si="395"/>
        <v/>
      </c>
      <c r="W474" t="str">
        <f t="shared" si="396"/>
        <v/>
      </c>
      <c r="X474" t="str">
        <f t="shared" si="397"/>
        <v/>
      </c>
      <c r="Y474" t="str">
        <f t="shared" si="398"/>
        <v/>
      </c>
      <c r="Z474" t="str">
        <f t="shared" si="399"/>
        <v/>
      </c>
      <c r="AA474" s="4" t="str">
        <f t="shared" si="400"/>
        <v/>
      </c>
      <c r="AB474" s="4" t="str">
        <f t="shared" si="401"/>
        <v/>
      </c>
      <c r="AC474" s="5" t="str">
        <f t="shared" si="402"/>
        <v/>
      </c>
      <c r="AD474" t="str">
        <f t="shared" si="403"/>
        <v/>
      </c>
      <c r="AE474" t="str">
        <f t="shared" si="404"/>
        <v/>
      </c>
      <c r="AF474" s="2" t="str">
        <f t="shared" si="405"/>
        <v/>
      </c>
      <c r="AG474" t="str">
        <f t="shared" si="406"/>
        <v/>
      </c>
      <c r="AH474" t="str">
        <f t="shared" si="407"/>
        <v/>
      </c>
      <c r="AI474" t="str">
        <f t="shared" si="372"/>
        <v/>
      </c>
      <c r="AJ474" s="28" t="str">
        <f t="shared" si="408"/>
        <v/>
      </c>
      <c r="AK474" t="str">
        <f t="shared" si="409"/>
        <v/>
      </c>
      <c r="AL474" t="str">
        <f t="shared" si="410"/>
        <v/>
      </c>
      <c r="AM474" t="str">
        <f t="shared" si="373"/>
        <v/>
      </c>
      <c r="AN474" t="str">
        <f t="shared" si="374"/>
        <v/>
      </c>
      <c r="AO474" t="str">
        <f t="shared" si="375"/>
        <v/>
      </c>
      <c r="AP474" t="str">
        <f>IF(AN474="","",IF(I474=0,IF(AO474=1,VLOOKUP(F474,Tables!A$1:C$18,2,FALSE),VLOOKUP(F474,Tables!A$1:C$18,3,FALSE)),IF(I474=1, IF(AO474=1,VLOOKUP(F474,Tables!H$1:J$95,2,FALSE),VLOOKUP(F474,Tables!H$1:J$95,3,FALSE)),IF(AO474=1,VLOOKUP(F474,Tables!Q$1:S$137,2,FALSE),VLOOKUP(F474,Tables!Q$1:S$137,3,FALSE)))))</f>
        <v/>
      </c>
      <c r="AQ474" t="str">
        <f t="shared" si="411"/>
        <v/>
      </c>
      <c r="AR474" t="str">
        <f t="shared" si="376"/>
        <v/>
      </c>
      <c r="AS474" t="str">
        <f t="shared" si="377"/>
        <v/>
      </c>
      <c r="AT474" t="str">
        <f t="shared" si="366"/>
        <v/>
      </c>
      <c r="AU474" t="str">
        <f t="shared" si="378"/>
        <v/>
      </c>
      <c r="AV474" t="str">
        <f t="shared" si="379"/>
        <v/>
      </c>
      <c r="AW474" t="str">
        <f t="shared" si="412"/>
        <v/>
      </c>
      <c r="AX474" t="str">
        <f t="shared" si="413"/>
        <v/>
      </c>
      <c r="AY474" t="str">
        <f t="shared" si="414"/>
        <v/>
      </c>
      <c r="BA474" t="str">
        <f t="shared" si="380"/>
        <v/>
      </c>
      <c r="BB474" t="str">
        <f t="shared" si="381"/>
        <v/>
      </c>
      <c r="BC474" t="str">
        <f t="shared" si="382"/>
        <v/>
      </c>
      <c r="BD474" t="str">
        <f t="shared" si="365"/>
        <v/>
      </c>
      <c r="BE474" t="str">
        <f t="shared" si="415"/>
        <v/>
      </c>
      <c r="BF474" t="str">
        <f t="shared" si="416"/>
        <v/>
      </c>
    </row>
    <row r="475" spans="1:58" ht="15.75" x14ac:dyDescent="0.3">
      <c r="A475" t="str">
        <f t="shared" si="383"/>
        <v/>
      </c>
      <c r="B475" t="str">
        <f t="shared" si="384"/>
        <v/>
      </c>
      <c r="C475" t="str">
        <f t="shared" si="385"/>
        <v/>
      </c>
      <c r="D475" t="str">
        <f t="shared" si="386"/>
        <v/>
      </c>
      <c r="E475" t="str">
        <f t="shared" si="387"/>
        <v/>
      </c>
      <c r="F475" t="str">
        <f t="shared" si="388"/>
        <v/>
      </c>
      <c r="G475" t="str">
        <f t="shared" si="389"/>
        <v/>
      </c>
      <c r="H475" t="str">
        <f t="shared" si="368"/>
        <v/>
      </c>
      <c r="I475" t="str">
        <f t="shared" si="369"/>
        <v/>
      </c>
      <c r="J475" t="str">
        <f t="shared" si="370"/>
        <v/>
      </c>
      <c r="K475" t="str">
        <f>IF(A475="","",IF(OR(I475=1,I475="S"),IF(VLOOKUP(J475,Tables!E$1:F$50,2,FALSE)=1,IF(MOD(BE475,2)=1,1,2),IF(MOD(BE475,2)=1,2,1)),IF(MOD(BE475,2)=1,1,2)))</f>
        <v/>
      </c>
      <c r="L475" t="str">
        <f t="shared" si="367"/>
        <v/>
      </c>
      <c r="M475" s="1" t="str">
        <f t="shared" si="371"/>
        <v/>
      </c>
      <c r="N475" s="39"/>
      <c r="O475" s="39"/>
      <c r="P475" s="39"/>
      <c r="Q475" s="4" t="str">
        <f t="shared" si="390"/>
        <v/>
      </c>
      <c r="R475" s="4" t="str">
        <f t="shared" si="391"/>
        <v/>
      </c>
      <c r="S475" s="4" t="str">
        <f t="shared" si="392"/>
        <v/>
      </c>
      <c r="T475" s="4" t="str">
        <f t="shared" si="393"/>
        <v/>
      </c>
      <c r="U475" s="4" t="str">
        <f t="shared" si="394"/>
        <v/>
      </c>
      <c r="V475" s="4" t="str">
        <f t="shared" si="395"/>
        <v/>
      </c>
      <c r="W475" t="str">
        <f t="shared" si="396"/>
        <v/>
      </c>
      <c r="X475" t="str">
        <f t="shared" si="397"/>
        <v/>
      </c>
      <c r="Y475" t="str">
        <f t="shared" si="398"/>
        <v/>
      </c>
      <c r="Z475" t="str">
        <f t="shared" si="399"/>
        <v/>
      </c>
      <c r="AA475" s="4" t="str">
        <f t="shared" si="400"/>
        <v/>
      </c>
      <c r="AB475" s="4" t="str">
        <f t="shared" si="401"/>
        <v/>
      </c>
      <c r="AC475" s="5" t="str">
        <f t="shared" si="402"/>
        <v/>
      </c>
      <c r="AD475" t="str">
        <f t="shared" si="403"/>
        <v/>
      </c>
      <c r="AE475" t="str">
        <f t="shared" si="404"/>
        <v/>
      </c>
      <c r="AF475" s="2" t="str">
        <f t="shared" si="405"/>
        <v/>
      </c>
      <c r="AG475" t="str">
        <f t="shared" si="406"/>
        <v/>
      </c>
      <c r="AH475" t="str">
        <f t="shared" si="407"/>
        <v/>
      </c>
      <c r="AI475" t="str">
        <f t="shared" si="372"/>
        <v/>
      </c>
      <c r="AJ475" s="28" t="str">
        <f t="shared" si="408"/>
        <v/>
      </c>
      <c r="AK475" t="str">
        <f t="shared" si="409"/>
        <v/>
      </c>
      <c r="AL475" t="str">
        <f t="shared" si="410"/>
        <v/>
      </c>
      <c r="AM475" t="str">
        <f t="shared" si="373"/>
        <v/>
      </c>
      <c r="AN475" t="str">
        <f t="shared" si="374"/>
        <v/>
      </c>
      <c r="AO475" t="str">
        <f t="shared" si="375"/>
        <v/>
      </c>
      <c r="AP475" t="str">
        <f>IF(AN475="","",IF(I475=0,IF(AO475=1,VLOOKUP(F475,Tables!A$1:C$18,2,FALSE),VLOOKUP(F475,Tables!A$1:C$18,3,FALSE)),IF(I475=1, IF(AO475=1,VLOOKUP(F475,Tables!H$1:J$95,2,FALSE),VLOOKUP(F475,Tables!H$1:J$95,3,FALSE)),IF(AO475=1,VLOOKUP(F475,Tables!Q$1:S$137,2,FALSE),VLOOKUP(F475,Tables!Q$1:S$137,3,FALSE)))))</f>
        <v/>
      </c>
      <c r="AQ475" t="str">
        <f t="shared" si="411"/>
        <v/>
      </c>
      <c r="AR475" t="str">
        <f t="shared" si="376"/>
        <v/>
      </c>
      <c r="AS475" t="str">
        <f t="shared" si="377"/>
        <v/>
      </c>
      <c r="AT475" t="str">
        <f t="shared" si="366"/>
        <v/>
      </c>
      <c r="AU475" t="str">
        <f t="shared" si="378"/>
        <v/>
      </c>
      <c r="AV475" t="str">
        <f t="shared" si="379"/>
        <v/>
      </c>
      <c r="AW475" t="str">
        <f t="shared" si="412"/>
        <v/>
      </c>
      <c r="AX475" t="str">
        <f t="shared" si="413"/>
        <v/>
      </c>
      <c r="AY475" t="str">
        <f t="shared" si="414"/>
        <v/>
      </c>
      <c r="BA475" t="str">
        <f t="shared" si="380"/>
        <v/>
      </c>
      <c r="BB475" t="str">
        <f t="shared" si="381"/>
        <v/>
      </c>
      <c r="BC475" t="str">
        <f t="shared" si="382"/>
        <v/>
      </c>
      <c r="BD475" t="str">
        <f t="shared" si="365"/>
        <v/>
      </c>
      <c r="BE475" t="str">
        <f t="shared" si="415"/>
        <v/>
      </c>
      <c r="BF475" t="str">
        <f t="shared" si="416"/>
        <v/>
      </c>
    </row>
    <row r="476" spans="1:58" ht="15.75" x14ac:dyDescent="0.3">
      <c r="A476" t="str">
        <f t="shared" si="383"/>
        <v/>
      </c>
      <c r="B476" t="str">
        <f t="shared" si="384"/>
        <v/>
      </c>
      <c r="C476" t="str">
        <f t="shared" si="385"/>
        <v/>
      </c>
      <c r="D476" t="str">
        <f t="shared" si="386"/>
        <v/>
      </c>
      <c r="E476" t="str">
        <f t="shared" si="387"/>
        <v/>
      </c>
      <c r="F476" t="str">
        <f t="shared" si="388"/>
        <v/>
      </c>
      <c r="G476" t="str">
        <f t="shared" si="389"/>
        <v/>
      </c>
      <c r="H476" t="str">
        <f t="shared" si="368"/>
        <v/>
      </c>
      <c r="I476" t="str">
        <f t="shared" si="369"/>
        <v/>
      </c>
      <c r="J476" t="str">
        <f t="shared" si="370"/>
        <v/>
      </c>
      <c r="K476" t="str">
        <f>IF(A476="","",IF(OR(I476=1,I476="S"),IF(VLOOKUP(J476,Tables!E$1:F$50,2,FALSE)=1,IF(MOD(BE476,2)=1,1,2),IF(MOD(BE476,2)=1,2,1)),IF(MOD(BE476,2)=1,1,2)))</f>
        <v/>
      </c>
      <c r="L476" t="str">
        <f t="shared" si="367"/>
        <v/>
      </c>
      <c r="M476" s="1" t="str">
        <f t="shared" si="371"/>
        <v/>
      </c>
      <c r="N476" s="39"/>
      <c r="O476" s="39"/>
      <c r="P476" s="39"/>
      <c r="Q476" s="4" t="str">
        <f t="shared" si="390"/>
        <v/>
      </c>
      <c r="R476" s="4" t="str">
        <f t="shared" si="391"/>
        <v/>
      </c>
      <c r="S476" s="4" t="str">
        <f t="shared" si="392"/>
        <v/>
      </c>
      <c r="T476" s="4" t="str">
        <f t="shared" si="393"/>
        <v/>
      </c>
      <c r="U476" s="4" t="str">
        <f t="shared" si="394"/>
        <v/>
      </c>
      <c r="V476" s="4" t="str">
        <f t="shared" si="395"/>
        <v/>
      </c>
      <c r="W476" t="str">
        <f t="shared" si="396"/>
        <v/>
      </c>
      <c r="X476" t="str">
        <f t="shared" si="397"/>
        <v/>
      </c>
      <c r="Y476" t="str">
        <f t="shared" si="398"/>
        <v/>
      </c>
      <c r="Z476" t="str">
        <f t="shared" si="399"/>
        <v/>
      </c>
      <c r="AA476" s="4" t="str">
        <f t="shared" si="400"/>
        <v/>
      </c>
      <c r="AB476" s="4" t="str">
        <f t="shared" si="401"/>
        <v/>
      </c>
      <c r="AC476" s="5" t="str">
        <f t="shared" si="402"/>
        <v/>
      </c>
      <c r="AD476" t="str">
        <f t="shared" si="403"/>
        <v/>
      </c>
      <c r="AE476" t="str">
        <f t="shared" si="404"/>
        <v/>
      </c>
      <c r="AF476" s="2" t="str">
        <f t="shared" si="405"/>
        <v/>
      </c>
      <c r="AG476" t="str">
        <f t="shared" si="406"/>
        <v/>
      </c>
      <c r="AH476" t="str">
        <f t="shared" si="407"/>
        <v/>
      </c>
      <c r="AI476" t="str">
        <f t="shared" si="372"/>
        <v/>
      </c>
      <c r="AJ476" s="28" t="str">
        <f t="shared" si="408"/>
        <v/>
      </c>
      <c r="AK476" t="str">
        <f t="shared" si="409"/>
        <v/>
      </c>
      <c r="AL476" t="str">
        <f t="shared" si="410"/>
        <v/>
      </c>
      <c r="AM476" t="str">
        <f t="shared" si="373"/>
        <v/>
      </c>
      <c r="AN476" t="str">
        <f t="shared" si="374"/>
        <v/>
      </c>
      <c r="AO476" t="str">
        <f t="shared" si="375"/>
        <v/>
      </c>
      <c r="AP476" t="str">
        <f>IF(AN476="","",IF(I476=0,IF(AO476=1,VLOOKUP(F476,Tables!A$1:C$18,2,FALSE),VLOOKUP(F476,Tables!A$1:C$18,3,FALSE)),IF(I476=1, IF(AO476=1,VLOOKUP(F476,Tables!H$1:J$95,2,FALSE),VLOOKUP(F476,Tables!H$1:J$95,3,FALSE)),IF(AO476=1,VLOOKUP(F476,Tables!Q$1:S$137,2,FALSE),VLOOKUP(F476,Tables!Q$1:S$137,3,FALSE)))))</f>
        <v/>
      </c>
      <c r="AQ476" t="str">
        <f t="shared" si="411"/>
        <v/>
      </c>
      <c r="AR476" t="str">
        <f t="shared" si="376"/>
        <v/>
      </c>
      <c r="AS476" t="str">
        <f t="shared" si="377"/>
        <v/>
      </c>
      <c r="AT476" t="str">
        <f t="shared" si="366"/>
        <v/>
      </c>
      <c r="AU476" t="str">
        <f t="shared" si="378"/>
        <v/>
      </c>
      <c r="AV476" t="str">
        <f t="shared" si="379"/>
        <v/>
      </c>
      <c r="AW476" t="str">
        <f t="shared" si="412"/>
        <v/>
      </c>
      <c r="AX476" t="str">
        <f t="shared" si="413"/>
        <v/>
      </c>
      <c r="AY476" t="str">
        <f t="shared" si="414"/>
        <v/>
      </c>
      <c r="BA476" t="str">
        <f t="shared" si="380"/>
        <v/>
      </c>
      <c r="BB476" t="str">
        <f t="shared" si="381"/>
        <v/>
      </c>
      <c r="BC476" t="str">
        <f t="shared" si="382"/>
        <v/>
      </c>
      <c r="BD476" t="str">
        <f t="shared" si="365"/>
        <v/>
      </c>
      <c r="BE476" t="str">
        <f t="shared" si="415"/>
        <v/>
      </c>
      <c r="BF476" t="str">
        <f t="shared" si="416"/>
        <v/>
      </c>
    </row>
    <row r="477" spans="1:58" ht="15.75" x14ac:dyDescent="0.3">
      <c r="A477" t="str">
        <f t="shared" si="383"/>
        <v/>
      </c>
      <c r="B477" t="str">
        <f t="shared" si="384"/>
        <v/>
      </c>
      <c r="C477" t="str">
        <f t="shared" si="385"/>
        <v/>
      </c>
      <c r="D477" t="str">
        <f t="shared" si="386"/>
        <v/>
      </c>
      <c r="E477" t="str">
        <f t="shared" si="387"/>
        <v/>
      </c>
      <c r="F477" t="str">
        <f t="shared" si="388"/>
        <v/>
      </c>
      <c r="G477" t="str">
        <f t="shared" si="389"/>
        <v/>
      </c>
      <c r="H477" t="str">
        <f t="shared" si="368"/>
        <v/>
      </c>
      <c r="I477" t="str">
        <f t="shared" si="369"/>
        <v/>
      </c>
      <c r="J477" t="str">
        <f t="shared" si="370"/>
        <v/>
      </c>
      <c r="K477" t="str">
        <f>IF(A477="","",IF(OR(I477=1,I477="S"),IF(VLOOKUP(J477,Tables!E$1:F$50,2,FALSE)=1,IF(MOD(BE477,2)=1,1,2),IF(MOD(BE477,2)=1,2,1)),IF(MOD(BE477,2)=1,1,2)))</f>
        <v/>
      </c>
      <c r="L477" t="str">
        <f t="shared" si="367"/>
        <v/>
      </c>
      <c r="M477" s="1" t="str">
        <f t="shared" si="371"/>
        <v/>
      </c>
      <c r="N477" s="39"/>
      <c r="O477" s="39"/>
      <c r="P477" s="39"/>
      <c r="Q477" s="4" t="str">
        <f t="shared" si="390"/>
        <v/>
      </c>
      <c r="R477" s="4" t="str">
        <f t="shared" si="391"/>
        <v/>
      </c>
      <c r="S477" s="4" t="str">
        <f t="shared" si="392"/>
        <v/>
      </c>
      <c r="T477" s="4" t="str">
        <f t="shared" si="393"/>
        <v/>
      </c>
      <c r="U477" s="4" t="str">
        <f t="shared" si="394"/>
        <v/>
      </c>
      <c r="V477" s="4" t="str">
        <f t="shared" si="395"/>
        <v/>
      </c>
      <c r="W477" t="str">
        <f t="shared" si="396"/>
        <v/>
      </c>
      <c r="X477" t="str">
        <f t="shared" si="397"/>
        <v/>
      </c>
      <c r="Y477" t="str">
        <f t="shared" si="398"/>
        <v/>
      </c>
      <c r="Z477" t="str">
        <f t="shared" si="399"/>
        <v/>
      </c>
      <c r="AA477" s="4" t="str">
        <f t="shared" si="400"/>
        <v/>
      </c>
      <c r="AB477" s="4" t="str">
        <f t="shared" si="401"/>
        <v/>
      </c>
      <c r="AC477" s="5" t="str">
        <f t="shared" si="402"/>
        <v/>
      </c>
      <c r="AD477" t="str">
        <f t="shared" si="403"/>
        <v/>
      </c>
      <c r="AE477" t="str">
        <f t="shared" si="404"/>
        <v/>
      </c>
      <c r="AF477" s="2" t="str">
        <f t="shared" si="405"/>
        <v/>
      </c>
      <c r="AG477" t="str">
        <f t="shared" si="406"/>
        <v/>
      </c>
      <c r="AH477" t="str">
        <f t="shared" si="407"/>
        <v/>
      </c>
      <c r="AI477" t="str">
        <f t="shared" si="372"/>
        <v/>
      </c>
      <c r="AJ477" s="28" t="str">
        <f t="shared" si="408"/>
        <v/>
      </c>
      <c r="AK477" t="str">
        <f t="shared" si="409"/>
        <v/>
      </c>
      <c r="AL477" t="str">
        <f t="shared" si="410"/>
        <v/>
      </c>
      <c r="AM477" t="str">
        <f t="shared" si="373"/>
        <v/>
      </c>
      <c r="AN477" t="str">
        <f t="shared" si="374"/>
        <v/>
      </c>
      <c r="AO477" t="str">
        <f t="shared" si="375"/>
        <v/>
      </c>
      <c r="AP477" t="str">
        <f>IF(AN477="","",IF(I477=0,IF(AO477=1,VLOOKUP(F477,Tables!A$1:C$18,2,FALSE),VLOOKUP(F477,Tables!A$1:C$18,3,FALSE)),IF(I477=1, IF(AO477=1,VLOOKUP(F477,Tables!H$1:J$95,2,FALSE),VLOOKUP(F477,Tables!H$1:J$95,3,FALSE)),IF(AO477=1,VLOOKUP(F477,Tables!Q$1:S$137,2,FALSE),VLOOKUP(F477,Tables!Q$1:S$137,3,FALSE)))))</f>
        <v/>
      </c>
      <c r="AQ477" t="str">
        <f t="shared" si="411"/>
        <v/>
      </c>
      <c r="AR477" t="str">
        <f t="shared" si="376"/>
        <v/>
      </c>
      <c r="AS477" t="str">
        <f t="shared" si="377"/>
        <v/>
      </c>
      <c r="AT477" t="str">
        <f t="shared" si="366"/>
        <v/>
      </c>
      <c r="AU477" t="str">
        <f t="shared" si="378"/>
        <v/>
      </c>
      <c r="AV477" t="str">
        <f t="shared" si="379"/>
        <v/>
      </c>
      <c r="AW477" t="str">
        <f t="shared" si="412"/>
        <v/>
      </c>
      <c r="AX477" t="str">
        <f t="shared" si="413"/>
        <v/>
      </c>
      <c r="AY477" t="str">
        <f t="shared" si="414"/>
        <v/>
      </c>
      <c r="BA477" t="str">
        <f t="shared" si="380"/>
        <v/>
      </c>
      <c r="BB477" t="str">
        <f t="shared" si="381"/>
        <v/>
      </c>
      <c r="BC477" t="str">
        <f t="shared" si="382"/>
        <v/>
      </c>
      <c r="BD477" t="str">
        <f t="shared" si="365"/>
        <v/>
      </c>
      <c r="BE477" t="str">
        <f t="shared" si="415"/>
        <v/>
      </c>
      <c r="BF477" t="str">
        <f t="shared" si="416"/>
        <v/>
      </c>
    </row>
    <row r="478" spans="1:58" ht="15.75" x14ac:dyDescent="0.3">
      <c r="A478" t="str">
        <f t="shared" si="383"/>
        <v/>
      </c>
      <c r="B478" t="str">
        <f t="shared" si="384"/>
        <v/>
      </c>
      <c r="C478" t="str">
        <f t="shared" si="385"/>
        <v/>
      </c>
      <c r="D478" t="str">
        <f t="shared" si="386"/>
        <v/>
      </c>
      <c r="E478" t="str">
        <f t="shared" si="387"/>
        <v/>
      </c>
      <c r="F478" t="str">
        <f t="shared" si="388"/>
        <v/>
      </c>
      <c r="G478" t="str">
        <f t="shared" si="389"/>
        <v/>
      </c>
      <c r="H478" t="str">
        <f t="shared" si="368"/>
        <v/>
      </c>
      <c r="I478" t="str">
        <f t="shared" si="369"/>
        <v/>
      </c>
      <c r="J478" t="str">
        <f t="shared" si="370"/>
        <v/>
      </c>
      <c r="K478" t="str">
        <f>IF(A478="","",IF(OR(I478=1,I478="S"),IF(VLOOKUP(J478,Tables!E$1:F$50,2,FALSE)=1,IF(MOD(BE478,2)=1,1,2),IF(MOD(BE478,2)=1,2,1)),IF(MOD(BE478,2)=1,1,2)))</f>
        <v/>
      </c>
      <c r="L478" t="str">
        <f t="shared" si="367"/>
        <v/>
      </c>
      <c r="M478" s="1" t="str">
        <f t="shared" si="371"/>
        <v/>
      </c>
      <c r="N478" s="39"/>
      <c r="O478" s="39"/>
      <c r="P478" s="39"/>
      <c r="Q478" s="4" t="str">
        <f t="shared" si="390"/>
        <v/>
      </c>
      <c r="R478" s="4" t="str">
        <f t="shared" si="391"/>
        <v/>
      </c>
      <c r="S478" s="4" t="str">
        <f t="shared" si="392"/>
        <v/>
      </c>
      <c r="T478" s="4" t="str">
        <f t="shared" si="393"/>
        <v/>
      </c>
      <c r="U478" s="4" t="str">
        <f t="shared" si="394"/>
        <v/>
      </c>
      <c r="V478" s="4" t="str">
        <f t="shared" si="395"/>
        <v/>
      </c>
      <c r="W478" t="str">
        <f t="shared" si="396"/>
        <v/>
      </c>
      <c r="X478" t="str">
        <f t="shared" si="397"/>
        <v/>
      </c>
      <c r="Y478" t="str">
        <f t="shared" si="398"/>
        <v/>
      </c>
      <c r="Z478" t="str">
        <f t="shared" si="399"/>
        <v/>
      </c>
      <c r="AA478" s="4" t="str">
        <f t="shared" si="400"/>
        <v/>
      </c>
      <c r="AB478" s="4" t="str">
        <f t="shared" si="401"/>
        <v/>
      </c>
      <c r="AC478" s="5" t="str">
        <f t="shared" si="402"/>
        <v/>
      </c>
      <c r="AD478" t="str">
        <f t="shared" si="403"/>
        <v/>
      </c>
      <c r="AE478" t="str">
        <f t="shared" si="404"/>
        <v/>
      </c>
      <c r="AF478" s="2" t="str">
        <f t="shared" si="405"/>
        <v/>
      </c>
      <c r="AG478" t="str">
        <f t="shared" si="406"/>
        <v/>
      </c>
      <c r="AH478" t="str">
        <f t="shared" si="407"/>
        <v/>
      </c>
      <c r="AI478" t="str">
        <f t="shared" si="372"/>
        <v/>
      </c>
      <c r="AJ478" s="28" t="str">
        <f t="shared" si="408"/>
        <v/>
      </c>
      <c r="AK478" t="str">
        <f t="shared" si="409"/>
        <v/>
      </c>
      <c r="AL478" t="str">
        <f t="shared" si="410"/>
        <v/>
      </c>
      <c r="AM478" t="str">
        <f t="shared" si="373"/>
        <v/>
      </c>
      <c r="AN478" t="str">
        <f t="shared" si="374"/>
        <v/>
      </c>
      <c r="AO478" t="str">
        <f t="shared" si="375"/>
        <v/>
      </c>
      <c r="AP478" t="str">
        <f>IF(AN478="","",IF(I478=0,IF(AO478=1,VLOOKUP(F478,Tables!A$1:C$18,2,FALSE),VLOOKUP(F478,Tables!A$1:C$18,3,FALSE)),IF(I478=1, IF(AO478=1,VLOOKUP(F478,Tables!H$1:J$95,2,FALSE),VLOOKUP(F478,Tables!H$1:J$95,3,FALSE)),IF(AO478=1,VLOOKUP(F478,Tables!Q$1:S$137,2,FALSE),VLOOKUP(F478,Tables!Q$1:S$137,3,FALSE)))))</f>
        <v/>
      </c>
      <c r="AQ478" t="str">
        <f t="shared" si="411"/>
        <v/>
      </c>
      <c r="AR478" t="str">
        <f t="shared" si="376"/>
        <v/>
      </c>
      <c r="AS478" t="str">
        <f t="shared" si="377"/>
        <v/>
      </c>
      <c r="AT478" t="str">
        <f t="shared" si="366"/>
        <v/>
      </c>
      <c r="AU478" t="str">
        <f t="shared" si="378"/>
        <v/>
      </c>
      <c r="AV478" t="str">
        <f t="shared" si="379"/>
        <v/>
      </c>
      <c r="AW478" t="str">
        <f t="shared" si="412"/>
        <v/>
      </c>
      <c r="AX478" t="str">
        <f t="shared" si="413"/>
        <v/>
      </c>
      <c r="AY478" t="str">
        <f t="shared" si="414"/>
        <v/>
      </c>
      <c r="BA478" t="str">
        <f t="shared" si="380"/>
        <v/>
      </c>
      <c r="BB478" t="str">
        <f t="shared" si="381"/>
        <v/>
      </c>
      <c r="BC478" t="str">
        <f t="shared" si="382"/>
        <v/>
      </c>
      <c r="BD478" t="str">
        <f t="shared" si="365"/>
        <v/>
      </c>
      <c r="BE478" t="str">
        <f t="shared" si="415"/>
        <v/>
      </c>
      <c r="BF478" t="str">
        <f t="shared" si="416"/>
        <v/>
      </c>
    </row>
    <row r="479" spans="1:58" ht="15.75" x14ac:dyDescent="0.3">
      <c r="A479" t="str">
        <f t="shared" si="383"/>
        <v/>
      </c>
      <c r="B479" t="str">
        <f t="shared" si="384"/>
        <v/>
      </c>
      <c r="C479" t="str">
        <f t="shared" si="385"/>
        <v/>
      </c>
      <c r="D479" t="str">
        <f t="shared" si="386"/>
        <v/>
      </c>
      <c r="E479" t="str">
        <f t="shared" si="387"/>
        <v/>
      </c>
      <c r="F479" t="str">
        <f t="shared" si="388"/>
        <v/>
      </c>
      <c r="G479" t="str">
        <f t="shared" si="389"/>
        <v/>
      </c>
      <c r="H479" t="str">
        <f t="shared" si="368"/>
        <v/>
      </c>
      <c r="I479" t="str">
        <f t="shared" si="369"/>
        <v/>
      </c>
      <c r="J479" t="str">
        <f t="shared" si="370"/>
        <v/>
      </c>
      <c r="K479" t="str">
        <f>IF(A479="","",IF(OR(I479=1,I479="S"),IF(VLOOKUP(J479,Tables!E$1:F$50,2,FALSE)=1,IF(MOD(BE479,2)=1,1,2),IF(MOD(BE479,2)=1,2,1)),IF(MOD(BE479,2)=1,1,2)))</f>
        <v/>
      </c>
      <c r="L479" t="str">
        <f t="shared" si="367"/>
        <v/>
      </c>
      <c r="M479" s="1" t="str">
        <f t="shared" si="371"/>
        <v/>
      </c>
      <c r="N479" s="39"/>
      <c r="O479" s="39"/>
      <c r="P479" s="39"/>
      <c r="Q479" s="4" t="str">
        <f t="shared" si="390"/>
        <v/>
      </c>
      <c r="R479" s="4" t="str">
        <f t="shared" si="391"/>
        <v/>
      </c>
      <c r="S479" s="4" t="str">
        <f t="shared" si="392"/>
        <v/>
      </c>
      <c r="T479" s="4" t="str">
        <f t="shared" si="393"/>
        <v/>
      </c>
      <c r="U479" s="4" t="str">
        <f t="shared" si="394"/>
        <v/>
      </c>
      <c r="V479" s="4" t="str">
        <f t="shared" si="395"/>
        <v/>
      </c>
      <c r="W479" t="str">
        <f t="shared" si="396"/>
        <v/>
      </c>
      <c r="X479" t="str">
        <f t="shared" si="397"/>
        <v/>
      </c>
      <c r="Y479" t="str">
        <f t="shared" si="398"/>
        <v/>
      </c>
      <c r="Z479" t="str">
        <f t="shared" si="399"/>
        <v/>
      </c>
      <c r="AA479" s="4" t="str">
        <f t="shared" si="400"/>
        <v/>
      </c>
      <c r="AB479" s="4" t="str">
        <f t="shared" si="401"/>
        <v/>
      </c>
      <c r="AC479" s="5" t="str">
        <f t="shared" si="402"/>
        <v/>
      </c>
      <c r="AD479" t="str">
        <f t="shared" si="403"/>
        <v/>
      </c>
      <c r="AE479" t="str">
        <f t="shared" si="404"/>
        <v/>
      </c>
      <c r="AF479" s="2" t="str">
        <f t="shared" si="405"/>
        <v/>
      </c>
      <c r="AG479" t="str">
        <f t="shared" si="406"/>
        <v/>
      </c>
      <c r="AH479" t="str">
        <f t="shared" si="407"/>
        <v/>
      </c>
      <c r="AI479" t="str">
        <f t="shared" si="372"/>
        <v/>
      </c>
      <c r="AJ479" s="28" t="str">
        <f t="shared" si="408"/>
        <v/>
      </c>
      <c r="AK479" t="str">
        <f t="shared" si="409"/>
        <v/>
      </c>
      <c r="AL479" t="str">
        <f t="shared" si="410"/>
        <v/>
      </c>
      <c r="AM479" t="str">
        <f t="shared" si="373"/>
        <v/>
      </c>
      <c r="AN479" t="str">
        <f t="shared" si="374"/>
        <v/>
      </c>
      <c r="AO479" t="str">
        <f t="shared" si="375"/>
        <v/>
      </c>
      <c r="AP479" t="str">
        <f>IF(AN479="","",IF(I479=0,IF(AO479=1,VLOOKUP(F479,Tables!A$1:C$18,2,FALSE),VLOOKUP(F479,Tables!A$1:C$18,3,FALSE)),IF(I479=1, IF(AO479=1,VLOOKUP(F479,Tables!H$1:J$95,2,FALSE),VLOOKUP(F479,Tables!H$1:J$95,3,FALSE)),IF(AO479=1,VLOOKUP(F479,Tables!Q$1:S$137,2,FALSE),VLOOKUP(F479,Tables!Q$1:S$137,3,FALSE)))))</f>
        <v/>
      </c>
      <c r="AQ479" t="str">
        <f t="shared" si="411"/>
        <v/>
      </c>
      <c r="AR479" t="str">
        <f t="shared" si="376"/>
        <v/>
      </c>
      <c r="AS479" t="str">
        <f t="shared" si="377"/>
        <v/>
      </c>
      <c r="AT479" t="str">
        <f t="shared" si="366"/>
        <v/>
      </c>
      <c r="AU479" t="str">
        <f t="shared" si="378"/>
        <v/>
      </c>
      <c r="AV479" t="str">
        <f t="shared" si="379"/>
        <v/>
      </c>
      <c r="AW479" t="str">
        <f t="shared" si="412"/>
        <v/>
      </c>
      <c r="AX479" t="str">
        <f t="shared" si="413"/>
        <v/>
      </c>
      <c r="AY479" t="str">
        <f t="shared" si="414"/>
        <v/>
      </c>
      <c r="BA479" t="str">
        <f t="shared" si="380"/>
        <v/>
      </c>
      <c r="BB479" t="str">
        <f t="shared" si="381"/>
        <v/>
      </c>
      <c r="BC479" t="str">
        <f t="shared" si="382"/>
        <v/>
      </c>
      <c r="BD479" t="str">
        <f t="shared" si="365"/>
        <v/>
      </c>
      <c r="BE479" t="str">
        <f t="shared" si="415"/>
        <v/>
      </c>
      <c r="BF479" t="str">
        <f t="shared" si="416"/>
        <v/>
      </c>
    </row>
    <row r="480" spans="1:58" ht="15.75" x14ac:dyDescent="0.3">
      <c r="A480" t="str">
        <f t="shared" si="383"/>
        <v/>
      </c>
      <c r="B480" t="str">
        <f t="shared" si="384"/>
        <v/>
      </c>
      <c r="C480" t="str">
        <f t="shared" si="385"/>
        <v/>
      </c>
      <c r="D480" t="str">
        <f t="shared" si="386"/>
        <v/>
      </c>
      <c r="E480" t="str">
        <f t="shared" si="387"/>
        <v/>
      </c>
      <c r="F480" t="str">
        <f t="shared" si="388"/>
        <v/>
      </c>
      <c r="G480" t="str">
        <f t="shared" si="389"/>
        <v/>
      </c>
      <c r="H480" t="str">
        <f t="shared" si="368"/>
        <v/>
      </c>
      <c r="I480" t="str">
        <f t="shared" si="369"/>
        <v/>
      </c>
      <c r="J480" t="str">
        <f t="shared" si="370"/>
        <v/>
      </c>
      <c r="K480" t="str">
        <f>IF(A480="","",IF(OR(I480=1,I480="S"),IF(VLOOKUP(J480,Tables!E$1:F$50,2,FALSE)=1,IF(MOD(BE480,2)=1,1,2),IF(MOD(BE480,2)=1,2,1)),IF(MOD(BE480,2)=1,1,2)))</f>
        <v/>
      </c>
      <c r="L480" t="str">
        <f t="shared" si="367"/>
        <v/>
      </c>
      <c r="M480" s="1" t="str">
        <f t="shared" si="371"/>
        <v/>
      </c>
      <c r="N480" s="39"/>
      <c r="O480" s="39"/>
      <c r="P480" s="39"/>
      <c r="Q480" s="4" t="str">
        <f t="shared" si="390"/>
        <v/>
      </c>
      <c r="R480" s="4" t="str">
        <f t="shared" si="391"/>
        <v/>
      </c>
      <c r="S480" s="4" t="str">
        <f t="shared" si="392"/>
        <v/>
      </c>
      <c r="T480" s="4" t="str">
        <f t="shared" si="393"/>
        <v/>
      </c>
      <c r="U480" s="4" t="str">
        <f t="shared" si="394"/>
        <v/>
      </c>
      <c r="V480" s="4" t="str">
        <f t="shared" si="395"/>
        <v/>
      </c>
      <c r="W480" t="str">
        <f t="shared" si="396"/>
        <v/>
      </c>
      <c r="X480" t="str">
        <f t="shared" si="397"/>
        <v/>
      </c>
      <c r="Y480" t="str">
        <f t="shared" si="398"/>
        <v/>
      </c>
      <c r="Z480" t="str">
        <f t="shared" si="399"/>
        <v/>
      </c>
      <c r="AA480" s="4" t="str">
        <f t="shared" si="400"/>
        <v/>
      </c>
      <c r="AB480" s="4" t="str">
        <f t="shared" si="401"/>
        <v/>
      </c>
      <c r="AC480" s="5" t="str">
        <f t="shared" si="402"/>
        <v/>
      </c>
      <c r="AD480" t="str">
        <f t="shared" si="403"/>
        <v/>
      </c>
      <c r="AE480" t="str">
        <f t="shared" si="404"/>
        <v/>
      </c>
      <c r="AF480" s="2" t="str">
        <f t="shared" si="405"/>
        <v/>
      </c>
      <c r="AG480" t="str">
        <f t="shared" si="406"/>
        <v/>
      </c>
      <c r="AH480" t="str">
        <f t="shared" si="407"/>
        <v/>
      </c>
      <c r="AI480" t="str">
        <f t="shared" si="372"/>
        <v/>
      </c>
      <c r="AJ480" s="28" t="str">
        <f t="shared" si="408"/>
        <v/>
      </c>
      <c r="AK480" t="str">
        <f t="shared" si="409"/>
        <v/>
      </c>
      <c r="AL480" t="str">
        <f t="shared" si="410"/>
        <v/>
      </c>
      <c r="AM480" t="str">
        <f t="shared" si="373"/>
        <v/>
      </c>
      <c r="AN480" t="str">
        <f t="shared" si="374"/>
        <v/>
      </c>
      <c r="AO480" t="str">
        <f t="shared" si="375"/>
        <v/>
      </c>
      <c r="AP480" t="str">
        <f>IF(AN480="","",IF(I480=0,IF(AO480=1,VLOOKUP(F480,Tables!A$1:C$18,2,FALSE),VLOOKUP(F480,Tables!A$1:C$18,3,FALSE)),IF(I480=1, IF(AO480=1,VLOOKUP(F480,Tables!H$1:J$95,2,FALSE),VLOOKUP(F480,Tables!H$1:J$95,3,FALSE)),IF(AO480=1,VLOOKUP(F480,Tables!Q$1:S$137,2,FALSE),VLOOKUP(F480,Tables!Q$1:S$137,3,FALSE)))))</f>
        <v/>
      </c>
      <c r="AQ480" t="str">
        <f t="shared" si="411"/>
        <v/>
      </c>
      <c r="AR480" t="str">
        <f t="shared" si="376"/>
        <v/>
      </c>
      <c r="AS480" t="str">
        <f t="shared" si="377"/>
        <v/>
      </c>
      <c r="AT480" t="str">
        <f t="shared" si="366"/>
        <v/>
      </c>
      <c r="AU480" t="str">
        <f t="shared" si="378"/>
        <v/>
      </c>
      <c r="AV480" t="str">
        <f t="shared" si="379"/>
        <v/>
      </c>
      <c r="AW480" t="str">
        <f t="shared" si="412"/>
        <v/>
      </c>
      <c r="AX480" t="str">
        <f t="shared" si="413"/>
        <v/>
      </c>
      <c r="AY480" t="str">
        <f t="shared" si="414"/>
        <v/>
      </c>
      <c r="BA480" t="str">
        <f t="shared" si="380"/>
        <v/>
      </c>
      <c r="BB480" t="str">
        <f t="shared" si="381"/>
        <v/>
      </c>
      <c r="BC480" t="str">
        <f t="shared" si="382"/>
        <v/>
      </c>
      <c r="BD480" t="str">
        <f t="shared" si="365"/>
        <v/>
      </c>
      <c r="BE480" t="str">
        <f t="shared" si="415"/>
        <v/>
      </c>
      <c r="BF480" t="str">
        <f t="shared" si="416"/>
        <v/>
      </c>
    </row>
    <row r="481" spans="1:58" ht="15.75" x14ac:dyDescent="0.3">
      <c r="A481" t="str">
        <f t="shared" si="383"/>
        <v/>
      </c>
      <c r="B481" t="str">
        <f t="shared" si="384"/>
        <v/>
      </c>
      <c r="C481" t="str">
        <f t="shared" si="385"/>
        <v/>
      </c>
      <c r="D481" t="str">
        <f t="shared" si="386"/>
        <v/>
      </c>
      <c r="E481" t="str">
        <f t="shared" si="387"/>
        <v/>
      </c>
      <c r="F481" t="str">
        <f t="shared" si="388"/>
        <v/>
      </c>
      <c r="G481" t="str">
        <f t="shared" si="389"/>
        <v/>
      </c>
      <c r="H481" t="str">
        <f t="shared" si="368"/>
        <v/>
      </c>
      <c r="I481" t="str">
        <f t="shared" si="369"/>
        <v/>
      </c>
      <c r="J481" t="str">
        <f t="shared" si="370"/>
        <v/>
      </c>
      <c r="K481" t="str">
        <f>IF(A481="","",IF(OR(I481=1,I481="S"),IF(VLOOKUP(J481,Tables!E$1:F$50,2,FALSE)=1,IF(MOD(BE481,2)=1,1,2),IF(MOD(BE481,2)=1,2,1)),IF(MOD(BE481,2)=1,1,2)))</f>
        <v/>
      </c>
      <c r="L481" t="str">
        <f t="shared" si="367"/>
        <v/>
      </c>
      <c r="M481" s="1" t="str">
        <f t="shared" si="371"/>
        <v/>
      </c>
      <c r="N481" s="39"/>
      <c r="O481" s="39"/>
      <c r="P481" s="39"/>
      <c r="Q481" s="4" t="str">
        <f t="shared" si="390"/>
        <v/>
      </c>
      <c r="R481" s="4" t="str">
        <f t="shared" si="391"/>
        <v/>
      </c>
      <c r="S481" s="4" t="str">
        <f t="shared" si="392"/>
        <v/>
      </c>
      <c r="T481" s="4" t="str">
        <f t="shared" si="393"/>
        <v/>
      </c>
      <c r="U481" s="4" t="str">
        <f t="shared" si="394"/>
        <v/>
      </c>
      <c r="V481" s="4" t="str">
        <f t="shared" si="395"/>
        <v/>
      </c>
      <c r="W481" t="str">
        <f t="shared" si="396"/>
        <v/>
      </c>
      <c r="X481" t="str">
        <f t="shared" si="397"/>
        <v/>
      </c>
      <c r="Y481" t="str">
        <f t="shared" si="398"/>
        <v/>
      </c>
      <c r="Z481" t="str">
        <f t="shared" si="399"/>
        <v/>
      </c>
      <c r="AA481" s="4" t="str">
        <f t="shared" si="400"/>
        <v/>
      </c>
      <c r="AB481" s="4" t="str">
        <f t="shared" si="401"/>
        <v/>
      </c>
      <c r="AC481" s="5" t="str">
        <f t="shared" si="402"/>
        <v/>
      </c>
      <c r="AD481" t="str">
        <f t="shared" si="403"/>
        <v/>
      </c>
      <c r="AE481" t="str">
        <f t="shared" si="404"/>
        <v/>
      </c>
      <c r="AF481" s="2" t="str">
        <f t="shared" si="405"/>
        <v/>
      </c>
      <c r="AG481" t="str">
        <f t="shared" si="406"/>
        <v/>
      </c>
      <c r="AH481" t="str">
        <f t="shared" si="407"/>
        <v/>
      </c>
      <c r="AI481" t="str">
        <f t="shared" si="372"/>
        <v/>
      </c>
      <c r="AJ481" s="28" t="str">
        <f t="shared" si="408"/>
        <v/>
      </c>
      <c r="AK481" t="str">
        <f t="shared" si="409"/>
        <v/>
      </c>
      <c r="AL481" t="str">
        <f t="shared" si="410"/>
        <v/>
      </c>
      <c r="AM481" t="str">
        <f t="shared" si="373"/>
        <v/>
      </c>
      <c r="AN481" t="str">
        <f t="shared" si="374"/>
        <v/>
      </c>
      <c r="AO481" t="str">
        <f t="shared" si="375"/>
        <v/>
      </c>
      <c r="AP481" t="str">
        <f>IF(AN481="","",IF(I481=0,IF(AO481=1,VLOOKUP(F481,Tables!A$1:C$18,2,FALSE),VLOOKUP(F481,Tables!A$1:C$18,3,FALSE)),IF(I481=1, IF(AO481=1,VLOOKUP(F481,Tables!H$1:J$95,2,FALSE),VLOOKUP(F481,Tables!H$1:J$95,3,FALSE)),IF(AO481=1,VLOOKUP(F481,Tables!Q$1:S$137,2,FALSE),VLOOKUP(F481,Tables!Q$1:S$137,3,FALSE)))))</f>
        <v/>
      </c>
      <c r="AQ481" t="str">
        <f t="shared" si="411"/>
        <v/>
      </c>
      <c r="AR481" t="str">
        <f t="shared" si="376"/>
        <v/>
      </c>
      <c r="AS481" t="str">
        <f t="shared" si="377"/>
        <v/>
      </c>
      <c r="AT481" t="str">
        <f t="shared" si="366"/>
        <v/>
      </c>
      <c r="AU481" t="str">
        <f t="shared" si="378"/>
        <v/>
      </c>
      <c r="AV481" t="str">
        <f t="shared" si="379"/>
        <v/>
      </c>
      <c r="AW481" t="str">
        <f t="shared" si="412"/>
        <v/>
      </c>
      <c r="AX481" t="str">
        <f t="shared" si="413"/>
        <v/>
      </c>
      <c r="AY481" t="str">
        <f t="shared" si="414"/>
        <v/>
      </c>
      <c r="BA481" t="str">
        <f t="shared" si="380"/>
        <v/>
      </c>
      <c r="BB481" t="str">
        <f t="shared" si="381"/>
        <v/>
      </c>
      <c r="BC481" t="str">
        <f t="shared" si="382"/>
        <v/>
      </c>
      <c r="BD481" t="str">
        <f t="shared" si="365"/>
        <v/>
      </c>
      <c r="BE481" t="str">
        <f t="shared" si="415"/>
        <v/>
      </c>
      <c r="BF481" t="str">
        <f t="shared" si="416"/>
        <v/>
      </c>
    </row>
    <row r="482" spans="1:58" ht="15.75" x14ac:dyDescent="0.3">
      <c r="A482" t="str">
        <f t="shared" si="383"/>
        <v/>
      </c>
      <c r="B482" t="str">
        <f t="shared" si="384"/>
        <v/>
      </c>
      <c r="C482" t="str">
        <f t="shared" si="385"/>
        <v/>
      </c>
      <c r="D482" t="str">
        <f t="shared" si="386"/>
        <v/>
      </c>
      <c r="E482" t="str">
        <f t="shared" si="387"/>
        <v/>
      </c>
      <c r="F482" t="str">
        <f t="shared" si="388"/>
        <v/>
      </c>
      <c r="G482" t="str">
        <f t="shared" si="389"/>
        <v/>
      </c>
      <c r="H482" t="str">
        <f t="shared" si="368"/>
        <v/>
      </c>
      <c r="I482" t="str">
        <f t="shared" si="369"/>
        <v/>
      </c>
      <c r="J482" t="str">
        <f t="shared" si="370"/>
        <v/>
      </c>
      <c r="K482" t="str">
        <f>IF(A482="","",IF(OR(I482=1,I482="S"),IF(VLOOKUP(J482,Tables!E$1:F$50,2,FALSE)=1,IF(MOD(BE482,2)=1,1,2),IF(MOD(BE482,2)=1,2,1)),IF(MOD(BE482,2)=1,1,2)))</f>
        <v/>
      </c>
      <c r="L482" t="str">
        <f t="shared" si="367"/>
        <v/>
      </c>
      <c r="M482" s="1" t="str">
        <f t="shared" si="371"/>
        <v/>
      </c>
      <c r="N482" s="39"/>
      <c r="O482" s="39"/>
      <c r="P482" s="39"/>
      <c r="Q482" s="4" t="str">
        <f t="shared" si="390"/>
        <v/>
      </c>
      <c r="R482" s="4" t="str">
        <f t="shared" si="391"/>
        <v/>
      </c>
      <c r="S482" s="4" t="str">
        <f t="shared" si="392"/>
        <v/>
      </c>
      <c r="T482" s="4" t="str">
        <f t="shared" si="393"/>
        <v/>
      </c>
      <c r="U482" s="4" t="str">
        <f t="shared" si="394"/>
        <v/>
      </c>
      <c r="V482" s="4" t="str">
        <f t="shared" si="395"/>
        <v/>
      </c>
      <c r="W482" t="str">
        <f t="shared" si="396"/>
        <v/>
      </c>
      <c r="X482" t="str">
        <f t="shared" si="397"/>
        <v/>
      </c>
      <c r="Y482" t="str">
        <f t="shared" si="398"/>
        <v/>
      </c>
      <c r="Z482" t="str">
        <f t="shared" si="399"/>
        <v/>
      </c>
      <c r="AA482" s="4" t="str">
        <f t="shared" si="400"/>
        <v/>
      </c>
      <c r="AB482" s="4" t="str">
        <f t="shared" si="401"/>
        <v/>
      </c>
      <c r="AC482" s="5" t="str">
        <f t="shared" si="402"/>
        <v/>
      </c>
      <c r="AD482" t="str">
        <f t="shared" si="403"/>
        <v/>
      </c>
      <c r="AE482" t="str">
        <f t="shared" si="404"/>
        <v/>
      </c>
      <c r="AF482" s="2" t="str">
        <f t="shared" si="405"/>
        <v/>
      </c>
      <c r="AG482" t="str">
        <f t="shared" si="406"/>
        <v/>
      </c>
      <c r="AH482" t="str">
        <f t="shared" si="407"/>
        <v/>
      </c>
      <c r="AI482" t="str">
        <f t="shared" si="372"/>
        <v/>
      </c>
      <c r="AJ482" s="28" t="str">
        <f t="shared" si="408"/>
        <v/>
      </c>
      <c r="AK482" t="str">
        <f t="shared" si="409"/>
        <v/>
      </c>
      <c r="AL482" t="str">
        <f t="shared" si="410"/>
        <v/>
      </c>
      <c r="AM482" t="str">
        <f t="shared" si="373"/>
        <v/>
      </c>
      <c r="AN482" t="str">
        <f t="shared" si="374"/>
        <v/>
      </c>
      <c r="AO482" t="str">
        <f t="shared" si="375"/>
        <v/>
      </c>
      <c r="AP482" t="str">
        <f>IF(AN482="","",IF(I482=0,IF(AO482=1,VLOOKUP(F482,Tables!A$1:C$18,2,FALSE),VLOOKUP(F482,Tables!A$1:C$18,3,FALSE)),IF(I482=1, IF(AO482=1,VLOOKUP(F482,Tables!H$1:J$95,2,FALSE),VLOOKUP(F482,Tables!H$1:J$95,3,FALSE)),IF(AO482=1,VLOOKUP(F482,Tables!Q$1:S$137,2,FALSE),VLOOKUP(F482,Tables!Q$1:S$137,3,FALSE)))))</f>
        <v/>
      </c>
      <c r="AQ482" t="str">
        <f t="shared" si="411"/>
        <v/>
      </c>
      <c r="AR482" t="str">
        <f t="shared" si="376"/>
        <v/>
      </c>
      <c r="AS482" t="str">
        <f t="shared" si="377"/>
        <v/>
      </c>
      <c r="AT482" t="str">
        <f t="shared" si="366"/>
        <v/>
      </c>
      <c r="AU482" t="str">
        <f t="shared" si="378"/>
        <v/>
      </c>
      <c r="AV482" t="str">
        <f t="shared" si="379"/>
        <v/>
      </c>
      <c r="AW482" t="str">
        <f t="shared" si="412"/>
        <v/>
      </c>
      <c r="AX482" t="str">
        <f t="shared" si="413"/>
        <v/>
      </c>
      <c r="AY482" t="str">
        <f t="shared" si="414"/>
        <v/>
      </c>
      <c r="BA482" t="str">
        <f t="shared" si="380"/>
        <v/>
      </c>
      <c r="BB482" t="str">
        <f t="shared" si="381"/>
        <v/>
      </c>
      <c r="BC482" t="str">
        <f t="shared" si="382"/>
        <v/>
      </c>
      <c r="BD482" t="str">
        <f t="shared" si="365"/>
        <v/>
      </c>
      <c r="BE482" t="str">
        <f t="shared" si="415"/>
        <v/>
      </c>
      <c r="BF482" t="str">
        <f t="shared" si="416"/>
        <v/>
      </c>
    </row>
    <row r="483" spans="1:58" ht="15.75" x14ac:dyDescent="0.3">
      <c r="A483" t="str">
        <f t="shared" si="383"/>
        <v/>
      </c>
      <c r="B483" t="str">
        <f t="shared" si="384"/>
        <v/>
      </c>
      <c r="C483" t="str">
        <f t="shared" si="385"/>
        <v/>
      </c>
      <c r="D483" t="str">
        <f t="shared" si="386"/>
        <v/>
      </c>
      <c r="E483" t="str">
        <f t="shared" si="387"/>
        <v/>
      </c>
      <c r="F483" t="str">
        <f t="shared" si="388"/>
        <v/>
      </c>
      <c r="G483" t="str">
        <f t="shared" si="389"/>
        <v/>
      </c>
      <c r="H483" t="str">
        <f t="shared" si="368"/>
        <v/>
      </c>
      <c r="I483" t="str">
        <f t="shared" si="369"/>
        <v/>
      </c>
      <c r="J483" t="str">
        <f t="shared" si="370"/>
        <v/>
      </c>
      <c r="K483" t="str">
        <f>IF(A483="","",IF(OR(I483=1,I483="S"),IF(VLOOKUP(J483,Tables!E$1:F$50,2,FALSE)=1,IF(MOD(BE483,2)=1,1,2),IF(MOD(BE483,2)=1,2,1)),IF(MOD(BE483,2)=1,1,2)))</f>
        <v/>
      </c>
      <c r="L483" t="str">
        <f t="shared" si="367"/>
        <v/>
      </c>
      <c r="M483" s="1" t="str">
        <f t="shared" si="371"/>
        <v/>
      </c>
      <c r="N483" s="39"/>
      <c r="O483" s="39"/>
      <c r="P483" s="39"/>
      <c r="Q483" s="4" t="str">
        <f t="shared" si="390"/>
        <v/>
      </c>
      <c r="R483" s="4" t="str">
        <f t="shared" si="391"/>
        <v/>
      </c>
      <c r="S483" s="4" t="str">
        <f t="shared" si="392"/>
        <v/>
      </c>
      <c r="T483" s="4" t="str">
        <f t="shared" si="393"/>
        <v/>
      </c>
      <c r="U483" s="4" t="str">
        <f t="shared" si="394"/>
        <v/>
      </c>
      <c r="V483" s="4" t="str">
        <f t="shared" si="395"/>
        <v/>
      </c>
      <c r="W483" t="str">
        <f t="shared" si="396"/>
        <v/>
      </c>
      <c r="X483" t="str">
        <f t="shared" si="397"/>
        <v/>
      </c>
      <c r="Y483" t="str">
        <f t="shared" si="398"/>
        <v/>
      </c>
      <c r="Z483" t="str">
        <f t="shared" si="399"/>
        <v/>
      </c>
      <c r="AA483" s="4" t="str">
        <f t="shared" si="400"/>
        <v/>
      </c>
      <c r="AB483" s="4" t="str">
        <f t="shared" si="401"/>
        <v/>
      </c>
      <c r="AC483" s="5" t="str">
        <f t="shared" si="402"/>
        <v/>
      </c>
      <c r="AD483" t="str">
        <f t="shared" si="403"/>
        <v/>
      </c>
      <c r="AE483" t="str">
        <f t="shared" si="404"/>
        <v/>
      </c>
      <c r="AF483" s="2" t="str">
        <f t="shared" si="405"/>
        <v/>
      </c>
      <c r="AG483" t="str">
        <f t="shared" si="406"/>
        <v/>
      </c>
      <c r="AH483" t="str">
        <f t="shared" si="407"/>
        <v/>
      </c>
      <c r="AI483" t="str">
        <f t="shared" si="372"/>
        <v/>
      </c>
      <c r="AJ483" s="28" t="str">
        <f t="shared" si="408"/>
        <v/>
      </c>
      <c r="AK483" t="str">
        <f t="shared" si="409"/>
        <v/>
      </c>
      <c r="AL483" t="str">
        <f t="shared" si="410"/>
        <v/>
      </c>
      <c r="AM483" t="str">
        <f t="shared" si="373"/>
        <v/>
      </c>
      <c r="AN483" t="str">
        <f t="shared" si="374"/>
        <v/>
      </c>
      <c r="AO483" t="str">
        <f t="shared" si="375"/>
        <v/>
      </c>
      <c r="AP483" t="str">
        <f>IF(AN483="","",IF(I483=0,IF(AO483=1,VLOOKUP(F483,Tables!A$1:C$18,2,FALSE),VLOOKUP(F483,Tables!A$1:C$18,3,FALSE)),IF(I483=1, IF(AO483=1,VLOOKUP(F483,Tables!H$1:J$95,2,FALSE),VLOOKUP(F483,Tables!H$1:J$95,3,FALSE)),IF(AO483=1,VLOOKUP(F483,Tables!Q$1:S$137,2,FALSE),VLOOKUP(F483,Tables!Q$1:S$137,3,FALSE)))))</f>
        <v/>
      </c>
      <c r="AQ483" t="str">
        <f t="shared" si="411"/>
        <v/>
      </c>
      <c r="AR483" t="str">
        <f t="shared" si="376"/>
        <v/>
      </c>
      <c r="AS483" t="str">
        <f t="shared" si="377"/>
        <v/>
      </c>
      <c r="AT483" t="str">
        <f t="shared" si="366"/>
        <v/>
      </c>
      <c r="AU483" t="str">
        <f t="shared" si="378"/>
        <v/>
      </c>
      <c r="AV483" t="str">
        <f t="shared" si="379"/>
        <v/>
      </c>
      <c r="AW483" t="str">
        <f t="shared" si="412"/>
        <v/>
      </c>
      <c r="AX483" t="str">
        <f t="shared" si="413"/>
        <v/>
      </c>
      <c r="AY483" t="str">
        <f t="shared" si="414"/>
        <v/>
      </c>
      <c r="BA483" t="str">
        <f t="shared" si="380"/>
        <v/>
      </c>
      <c r="BB483" t="str">
        <f t="shared" si="381"/>
        <v/>
      </c>
      <c r="BC483" t="str">
        <f t="shared" si="382"/>
        <v/>
      </c>
      <c r="BD483" t="str">
        <f t="shared" si="365"/>
        <v/>
      </c>
      <c r="BE483" t="str">
        <f t="shared" si="415"/>
        <v/>
      </c>
      <c r="BF483" t="str">
        <f t="shared" si="416"/>
        <v/>
      </c>
    </row>
    <row r="484" spans="1:58" ht="15.75" x14ac:dyDescent="0.3">
      <c r="A484" t="str">
        <f t="shared" si="383"/>
        <v/>
      </c>
      <c r="B484" t="str">
        <f t="shared" si="384"/>
        <v/>
      </c>
      <c r="C484" t="str">
        <f t="shared" si="385"/>
        <v/>
      </c>
      <c r="D484" t="str">
        <f t="shared" si="386"/>
        <v/>
      </c>
      <c r="E484" t="str">
        <f t="shared" si="387"/>
        <v/>
      </c>
      <c r="F484" t="str">
        <f t="shared" si="388"/>
        <v/>
      </c>
      <c r="G484" t="str">
        <f t="shared" si="389"/>
        <v/>
      </c>
      <c r="H484" t="str">
        <f t="shared" si="368"/>
        <v/>
      </c>
      <c r="I484" t="str">
        <f t="shared" si="369"/>
        <v/>
      </c>
      <c r="J484" t="str">
        <f t="shared" si="370"/>
        <v/>
      </c>
      <c r="K484" t="str">
        <f>IF(A484="","",IF(OR(I484=1,I484="S"),IF(VLOOKUP(J484,Tables!E$1:F$50,2,FALSE)=1,IF(MOD(BE484,2)=1,1,2),IF(MOD(BE484,2)=1,2,1)),IF(MOD(BE484,2)=1,1,2)))</f>
        <v/>
      </c>
      <c r="L484" t="str">
        <f t="shared" si="367"/>
        <v/>
      </c>
      <c r="M484" s="1" t="str">
        <f t="shared" si="371"/>
        <v/>
      </c>
      <c r="N484" s="39"/>
      <c r="O484" s="39"/>
      <c r="P484" s="39"/>
      <c r="Q484" s="4" t="str">
        <f t="shared" si="390"/>
        <v/>
      </c>
      <c r="R484" s="4" t="str">
        <f t="shared" si="391"/>
        <v/>
      </c>
      <c r="S484" s="4" t="str">
        <f t="shared" si="392"/>
        <v/>
      </c>
      <c r="T484" s="4" t="str">
        <f t="shared" si="393"/>
        <v/>
      </c>
      <c r="U484" s="4" t="str">
        <f t="shared" si="394"/>
        <v/>
      </c>
      <c r="V484" s="4" t="str">
        <f t="shared" si="395"/>
        <v/>
      </c>
      <c r="W484" t="str">
        <f t="shared" si="396"/>
        <v/>
      </c>
      <c r="X484" t="str">
        <f t="shared" si="397"/>
        <v/>
      </c>
      <c r="Y484" t="str">
        <f t="shared" si="398"/>
        <v/>
      </c>
      <c r="Z484" t="str">
        <f t="shared" si="399"/>
        <v/>
      </c>
      <c r="AA484" s="4" t="str">
        <f t="shared" si="400"/>
        <v/>
      </c>
      <c r="AB484" s="4" t="str">
        <f t="shared" si="401"/>
        <v/>
      </c>
      <c r="AC484" s="5" t="str">
        <f t="shared" si="402"/>
        <v/>
      </c>
      <c r="AD484" t="str">
        <f t="shared" si="403"/>
        <v/>
      </c>
      <c r="AE484" t="str">
        <f t="shared" si="404"/>
        <v/>
      </c>
      <c r="AF484" s="2" t="str">
        <f t="shared" si="405"/>
        <v/>
      </c>
      <c r="AG484" t="str">
        <f t="shared" si="406"/>
        <v/>
      </c>
      <c r="AH484" t="str">
        <f t="shared" si="407"/>
        <v/>
      </c>
      <c r="AI484" t="str">
        <f t="shared" si="372"/>
        <v/>
      </c>
      <c r="AJ484" s="28" t="str">
        <f t="shared" si="408"/>
        <v/>
      </c>
      <c r="AK484" t="str">
        <f t="shared" si="409"/>
        <v/>
      </c>
      <c r="AL484" t="str">
        <f t="shared" si="410"/>
        <v/>
      </c>
      <c r="AM484" t="str">
        <f t="shared" si="373"/>
        <v/>
      </c>
      <c r="AN484" t="str">
        <f t="shared" si="374"/>
        <v/>
      </c>
      <c r="AO484" t="str">
        <f t="shared" si="375"/>
        <v/>
      </c>
      <c r="AP484" t="str">
        <f>IF(AN484="","",IF(I484=0,IF(AO484=1,VLOOKUP(F484,Tables!A$1:C$18,2,FALSE),VLOOKUP(F484,Tables!A$1:C$18,3,FALSE)),IF(I484=1, IF(AO484=1,VLOOKUP(F484,Tables!H$1:J$95,2,FALSE),VLOOKUP(F484,Tables!H$1:J$95,3,FALSE)),IF(AO484=1,VLOOKUP(F484,Tables!Q$1:S$137,2,FALSE),VLOOKUP(F484,Tables!Q$1:S$137,3,FALSE)))))</f>
        <v/>
      </c>
      <c r="AQ484" t="str">
        <f t="shared" si="411"/>
        <v/>
      </c>
      <c r="AR484" t="str">
        <f t="shared" si="376"/>
        <v/>
      </c>
      <c r="AS484" t="str">
        <f t="shared" si="377"/>
        <v/>
      </c>
      <c r="AT484" t="str">
        <f t="shared" si="366"/>
        <v/>
      </c>
      <c r="AU484" t="str">
        <f t="shared" si="378"/>
        <v/>
      </c>
      <c r="AV484" t="str">
        <f t="shared" si="379"/>
        <v/>
      </c>
      <c r="AW484" t="str">
        <f t="shared" si="412"/>
        <v/>
      </c>
      <c r="AX484" t="str">
        <f t="shared" si="413"/>
        <v/>
      </c>
      <c r="AY484" t="str">
        <f t="shared" si="414"/>
        <v/>
      </c>
      <c r="BA484" t="str">
        <f t="shared" si="380"/>
        <v/>
      </c>
      <c r="BB484" t="str">
        <f t="shared" si="381"/>
        <v/>
      </c>
      <c r="BC484" t="str">
        <f t="shared" si="382"/>
        <v/>
      </c>
      <c r="BD484" t="str">
        <f t="shared" si="365"/>
        <v/>
      </c>
      <c r="BE484" t="str">
        <f t="shared" si="415"/>
        <v/>
      </c>
      <c r="BF484" t="str">
        <f t="shared" si="416"/>
        <v/>
      </c>
    </row>
    <row r="485" spans="1:58" ht="15.75" x14ac:dyDescent="0.3">
      <c r="A485" t="str">
        <f t="shared" si="383"/>
        <v/>
      </c>
      <c r="B485" t="str">
        <f t="shared" si="384"/>
        <v/>
      </c>
      <c r="C485" t="str">
        <f t="shared" si="385"/>
        <v/>
      </c>
      <c r="D485" t="str">
        <f t="shared" si="386"/>
        <v/>
      </c>
      <c r="E485" t="str">
        <f t="shared" si="387"/>
        <v/>
      </c>
      <c r="F485" t="str">
        <f t="shared" si="388"/>
        <v/>
      </c>
      <c r="G485" t="str">
        <f t="shared" si="389"/>
        <v/>
      </c>
      <c r="H485" t="str">
        <f t="shared" si="368"/>
        <v/>
      </c>
      <c r="I485" t="str">
        <f t="shared" si="369"/>
        <v/>
      </c>
      <c r="J485" t="str">
        <f t="shared" si="370"/>
        <v/>
      </c>
      <c r="K485" t="str">
        <f>IF(A485="","",IF(OR(I485=1,I485="S"),IF(VLOOKUP(J485,Tables!E$1:F$50,2,FALSE)=1,IF(MOD(BE485,2)=1,1,2),IF(MOD(BE485,2)=1,2,1)),IF(MOD(BE485,2)=1,1,2)))</f>
        <v/>
      </c>
      <c r="L485" t="str">
        <f t="shared" si="367"/>
        <v/>
      </c>
      <c r="M485" s="1" t="str">
        <f t="shared" si="371"/>
        <v/>
      </c>
      <c r="N485" s="39"/>
      <c r="O485" s="39"/>
      <c r="P485" s="39"/>
      <c r="Q485" s="4" t="str">
        <f t="shared" si="390"/>
        <v/>
      </c>
      <c r="R485" s="4" t="str">
        <f t="shared" si="391"/>
        <v/>
      </c>
      <c r="S485" s="4" t="str">
        <f t="shared" si="392"/>
        <v/>
      </c>
      <c r="T485" s="4" t="str">
        <f t="shared" si="393"/>
        <v/>
      </c>
      <c r="U485" s="4" t="str">
        <f t="shared" si="394"/>
        <v/>
      </c>
      <c r="V485" s="4" t="str">
        <f t="shared" si="395"/>
        <v/>
      </c>
      <c r="W485" t="str">
        <f t="shared" si="396"/>
        <v/>
      </c>
      <c r="X485" t="str">
        <f t="shared" si="397"/>
        <v/>
      </c>
      <c r="Y485" t="str">
        <f t="shared" si="398"/>
        <v/>
      </c>
      <c r="Z485" t="str">
        <f t="shared" si="399"/>
        <v/>
      </c>
      <c r="AA485" s="4" t="str">
        <f t="shared" si="400"/>
        <v/>
      </c>
      <c r="AB485" s="4" t="str">
        <f t="shared" si="401"/>
        <v/>
      </c>
      <c r="AC485" s="5" t="str">
        <f t="shared" si="402"/>
        <v/>
      </c>
      <c r="AD485" t="str">
        <f t="shared" si="403"/>
        <v/>
      </c>
      <c r="AE485" t="str">
        <f t="shared" si="404"/>
        <v/>
      </c>
      <c r="AF485" s="2" t="str">
        <f t="shared" si="405"/>
        <v/>
      </c>
      <c r="AG485" t="str">
        <f t="shared" si="406"/>
        <v/>
      </c>
      <c r="AH485" t="str">
        <f t="shared" si="407"/>
        <v/>
      </c>
      <c r="AI485" t="str">
        <f t="shared" si="372"/>
        <v/>
      </c>
      <c r="AJ485" s="28" t="str">
        <f t="shared" si="408"/>
        <v/>
      </c>
      <c r="AK485" t="str">
        <f t="shared" si="409"/>
        <v/>
      </c>
      <c r="AL485" t="str">
        <f t="shared" si="410"/>
        <v/>
      </c>
      <c r="AM485" t="str">
        <f t="shared" si="373"/>
        <v/>
      </c>
      <c r="AN485" t="str">
        <f t="shared" si="374"/>
        <v/>
      </c>
      <c r="AO485" t="str">
        <f t="shared" si="375"/>
        <v/>
      </c>
      <c r="AP485" t="str">
        <f>IF(AN485="","",IF(I485=0,IF(AO485=1,VLOOKUP(F485,Tables!A$1:C$18,2,FALSE),VLOOKUP(F485,Tables!A$1:C$18,3,FALSE)),IF(I485=1, IF(AO485=1,VLOOKUP(F485,Tables!H$1:J$95,2,FALSE),VLOOKUP(F485,Tables!H$1:J$95,3,FALSE)),IF(AO485=1,VLOOKUP(F485,Tables!Q$1:S$137,2,FALSE),VLOOKUP(F485,Tables!Q$1:S$137,3,FALSE)))))</f>
        <v/>
      </c>
      <c r="AQ485" t="str">
        <f t="shared" si="411"/>
        <v/>
      </c>
      <c r="AR485" t="str">
        <f t="shared" si="376"/>
        <v/>
      </c>
      <c r="AS485" t="str">
        <f t="shared" si="377"/>
        <v/>
      </c>
      <c r="AT485" t="str">
        <f t="shared" si="366"/>
        <v/>
      </c>
      <c r="AU485" t="str">
        <f t="shared" si="378"/>
        <v/>
      </c>
      <c r="AV485" t="str">
        <f t="shared" si="379"/>
        <v/>
      </c>
      <c r="AW485" t="str">
        <f t="shared" si="412"/>
        <v/>
      </c>
      <c r="AX485" t="str">
        <f t="shared" si="413"/>
        <v/>
      </c>
      <c r="AY485" t="str">
        <f t="shared" si="414"/>
        <v/>
      </c>
      <c r="BA485" t="str">
        <f t="shared" si="380"/>
        <v/>
      </c>
      <c r="BB485" t="str">
        <f t="shared" si="381"/>
        <v/>
      </c>
      <c r="BC485" t="str">
        <f t="shared" si="382"/>
        <v/>
      </c>
      <c r="BD485" t="str">
        <f t="shared" si="365"/>
        <v/>
      </c>
      <c r="BE485" t="str">
        <f t="shared" si="415"/>
        <v/>
      </c>
      <c r="BF485" t="str">
        <f t="shared" si="416"/>
        <v/>
      </c>
    </row>
    <row r="486" spans="1:58" ht="15.75" x14ac:dyDescent="0.3">
      <c r="A486" t="str">
        <f t="shared" si="383"/>
        <v/>
      </c>
      <c r="B486" t="str">
        <f t="shared" si="384"/>
        <v/>
      </c>
      <c r="C486" t="str">
        <f t="shared" si="385"/>
        <v/>
      </c>
      <c r="D486" t="str">
        <f t="shared" si="386"/>
        <v/>
      </c>
      <c r="E486" t="str">
        <f t="shared" si="387"/>
        <v/>
      </c>
      <c r="F486" t="str">
        <f t="shared" si="388"/>
        <v/>
      </c>
      <c r="G486" t="str">
        <f t="shared" si="389"/>
        <v/>
      </c>
      <c r="H486" t="str">
        <f t="shared" si="368"/>
        <v/>
      </c>
      <c r="I486" t="str">
        <f t="shared" si="369"/>
        <v/>
      </c>
      <c r="J486" t="str">
        <f t="shared" si="370"/>
        <v/>
      </c>
      <c r="K486" t="str">
        <f>IF(A486="","",IF(OR(I486=1,I486="S"),IF(VLOOKUP(J486,Tables!E$1:F$50,2,FALSE)=1,IF(MOD(BE486,2)=1,1,2),IF(MOD(BE486,2)=1,2,1)),IF(MOD(BE486,2)=1,1,2)))</f>
        <v/>
      </c>
      <c r="L486" t="str">
        <f t="shared" si="367"/>
        <v/>
      </c>
      <c r="M486" s="1" t="str">
        <f t="shared" si="371"/>
        <v/>
      </c>
      <c r="N486" s="39"/>
      <c r="O486" s="39"/>
      <c r="P486" s="39"/>
      <c r="Q486" s="4" t="str">
        <f t="shared" si="390"/>
        <v/>
      </c>
      <c r="R486" s="4" t="str">
        <f t="shared" si="391"/>
        <v/>
      </c>
      <c r="S486" s="4" t="str">
        <f t="shared" si="392"/>
        <v/>
      </c>
      <c r="T486" s="4" t="str">
        <f t="shared" si="393"/>
        <v/>
      </c>
      <c r="U486" s="4" t="str">
        <f t="shared" si="394"/>
        <v/>
      </c>
      <c r="V486" s="4" t="str">
        <f t="shared" si="395"/>
        <v/>
      </c>
      <c r="W486" t="str">
        <f t="shared" si="396"/>
        <v/>
      </c>
      <c r="X486" t="str">
        <f t="shared" si="397"/>
        <v/>
      </c>
      <c r="Y486" t="str">
        <f t="shared" si="398"/>
        <v/>
      </c>
      <c r="Z486" t="str">
        <f t="shared" si="399"/>
        <v/>
      </c>
      <c r="AA486" s="4" t="str">
        <f t="shared" si="400"/>
        <v/>
      </c>
      <c r="AB486" s="4" t="str">
        <f t="shared" si="401"/>
        <v/>
      </c>
      <c r="AC486" s="5" t="str">
        <f t="shared" si="402"/>
        <v/>
      </c>
      <c r="AD486" t="str">
        <f t="shared" si="403"/>
        <v/>
      </c>
      <c r="AE486" t="str">
        <f t="shared" si="404"/>
        <v/>
      </c>
      <c r="AF486" s="2" t="str">
        <f t="shared" si="405"/>
        <v/>
      </c>
      <c r="AG486" t="str">
        <f t="shared" si="406"/>
        <v/>
      </c>
      <c r="AH486" t="str">
        <f t="shared" si="407"/>
        <v/>
      </c>
      <c r="AI486" t="str">
        <f t="shared" si="372"/>
        <v/>
      </c>
      <c r="AJ486" s="28" t="str">
        <f t="shared" si="408"/>
        <v/>
      </c>
      <c r="AK486" t="str">
        <f t="shared" si="409"/>
        <v/>
      </c>
      <c r="AL486" t="str">
        <f t="shared" si="410"/>
        <v/>
      </c>
      <c r="AM486" t="str">
        <f t="shared" si="373"/>
        <v/>
      </c>
      <c r="AN486" t="str">
        <f t="shared" si="374"/>
        <v/>
      </c>
      <c r="AO486" t="str">
        <f t="shared" si="375"/>
        <v/>
      </c>
      <c r="AP486" t="str">
        <f>IF(AN486="","",IF(I486=0,IF(AO486=1,VLOOKUP(F486,Tables!A$1:C$18,2,FALSE),VLOOKUP(F486,Tables!A$1:C$18,3,FALSE)),IF(I486=1, IF(AO486=1,VLOOKUP(F486,Tables!H$1:J$95,2,FALSE),VLOOKUP(F486,Tables!H$1:J$95,3,FALSE)),IF(AO486=1,VLOOKUP(F486,Tables!Q$1:S$137,2,FALSE),VLOOKUP(F486,Tables!Q$1:S$137,3,FALSE)))))</f>
        <v/>
      </c>
      <c r="AQ486" t="str">
        <f t="shared" si="411"/>
        <v/>
      </c>
      <c r="AR486" t="str">
        <f t="shared" si="376"/>
        <v/>
      </c>
      <c r="AS486" t="str">
        <f t="shared" si="377"/>
        <v/>
      </c>
      <c r="AT486" t="str">
        <f t="shared" si="366"/>
        <v/>
      </c>
      <c r="AU486" t="str">
        <f t="shared" si="378"/>
        <v/>
      </c>
      <c r="AV486" t="str">
        <f t="shared" si="379"/>
        <v/>
      </c>
      <c r="AW486" t="str">
        <f t="shared" si="412"/>
        <v/>
      </c>
      <c r="AX486" t="str">
        <f t="shared" si="413"/>
        <v/>
      </c>
      <c r="AY486" t="str">
        <f t="shared" si="414"/>
        <v/>
      </c>
      <c r="BA486" t="str">
        <f t="shared" si="380"/>
        <v/>
      </c>
      <c r="BB486" t="str">
        <f t="shared" si="381"/>
        <v/>
      </c>
      <c r="BC486" t="str">
        <f t="shared" si="382"/>
        <v/>
      </c>
      <c r="BD486" t="str">
        <f t="shared" si="365"/>
        <v/>
      </c>
      <c r="BE486" t="str">
        <f t="shared" si="415"/>
        <v/>
      </c>
      <c r="BF486" t="str">
        <f t="shared" si="416"/>
        <v/>
      </c>
    </row>
    <row r="487" spans="1:58" ht="15.75" x14ac:dyDescent="0.3">
      <c r="A487" t="str">
        <f t="shared" si="383"/>
        <v/>
      </c>
      <c r="B487" t="str">
        <f t="shared" si="384"/>
        <v/>
      </c>
      <c r="C487" t="str">
        <f t="shared" si="385"/>
        <v/>
      </c>
      <c r="D487" t="str">
        <f t="shared" si="386"/>
        <v/>
      </c>
      <c r="E487" t="str">
        <f t="shared" si="387"/>
        <v/>
      </c>
      <c r="F487" t="str">
        <f t="shared" si="388"/>
        <v/>
      </c>
      <c r="G487" t="str">
        <f t="shared" si="389"/>
        <v/>
      </c>
      <c r="H487" t="str">
        <f t="shared" si="368"/>
        <v/>
      </c>
      <c r="I487" t="str">
        <f t="shared" si="369"/>
        <v/>
      </c>
      <c r="J487" t="str">
        <f t="shared" si="370"/>
        <v/>
      </c>
      <c r="K487" t="str">
        <f>IF(A487="","",IF(OR(I487=1,I487="S"),IF(VLOOKUP(J487,Tables!E$1:F$50,2,FALSE)=1,IF(MOD(BE487,2)=1,1,2),IF(MOD(BE487,2)=1,2,1)),IF(MOD(BE487,2)=1,1,2)))</f>
        <v/>
      </c>
      <c r="L487" t="str">
        <f t="shared" si="367"/>
        <v/>
      </c>
      <c r="M487" s="1" t="str">
        <f t="shared" si="371"/>
        <v/>
      </c>
      <c r="N487" s="39"/>
      <c r="O487" s="39"/>
      <c r="P487" s="39"/>
      <c r="Q487" s="4" t="str">
        <f t="shared" si="390"/>
        <v/>
      </c>
      <c r="R487" s="4" t="str">
        <f t="shared" si="391"/>
        <v/>
      </c>
      <c r="S487" s="4" t="str">
        <f t="shared" si="392"/>
        <v/>
      </c>
      <c r="T487" s="4" t="str">
        <f t="shared" si="393"/>
        <v/>
      </c>
      <c r="U487" s="4" t="str">
        <f t="shared" si="394"/>
        <v/>
      </c>
      <c r="V487" s="4" t="str">
        <f t="shared" si="395"/>
        <v/>
      </c>
      <c r="W487" t="str">
        <f t="shared" si="396"/>
        <v/>
      </c>
      <c r="X487" t="str">
        <f t="shared" si="397"/>
        <v/>
      </c>
      <c r="Y487" t="str">
        <f t="shared" si="398"/>
        <v/>
      </c>
      <c r="Z487" t="str">
        <f t="shared" si="399"/>
        <v/>
      </c>
      <c r="AA487" s="4" t="str">
        <f t="shared" si="400"/>
        <v/>
      </c>
      <c r="AB487" s="4" t="str">
        <f t="shared" si="401"/>
        <v/>
      </c>
      <c r="AC487" s="5" t="str">
        <f t="shared" si="402"/>
        <v/>
      </c>
      <c r="AD487" t="str">
        <f t="shared" si="403"/>
        <v/>
      </c>
      <c r="AE487" t="str">
        <f t="shared" si="404"/>
        <v/>
      </c>
      <c r="AF487" s="2" t="str">
        <f t="shared" si="405"/>
        <v/>
      </c>
      <c r="AG487" t="str">
        <f t="shared" si="406"/>
        <v/>
      </c>
      <c r="AH487" t="str">
        <f t="shared" si="407"/>
        <v/>
      </c>
      <c r="AI487" t="str">
        <f t="shared" si="372"/>
        <v/>
      </c>
      <c r="AJ487" s="28" t="str">
        <f t="shared" si="408"/>
        <v/>
      </c>
      <c r="AK487" t="str">
        <f t="shared" si="409"/>
        <v/>
      </c>
      <c r="AL487" t="str">
        <f t="shared" si="410"/>
        <v/>
      </c>
      <c r="AM487" t="str">
        <f t="shared" si="373"/>
        <v/>
      </c>
      <c r="AN487" t="str">
        <f t="shared" si="374"/>
        <v/>
      </c>
      <c r="AO487" t="str">
        <f t="shared" si="375"/>
        <v/>
      </c>
      <c r="AP487" t="str">
        <f>IF(AN487="","",IF(I487=0,IF(AO487=1,VLOOKUP(F487,Tables!A$1:C$18,2,FALSE),VLOOKUP(F487,Tables!A$1:C$18,3,FALSE)),IF(I487=1, IF(AO487=1,VLOOKUP(F487,Tables!H$1:J$95,2,FALSE),VLOOKUP(F487,Tables!H$1:J$95,3,FALSE)),IF(AO487=1,VLOOKUP(F487,Tables!Q$1:S$137,2,FALSE),VLOOKUP(F487,Tables!Q$1:S$137,3,FALSE)))))</f>
        <v/>
      </c>
      <c r="AQ487" t="str">
        <f t="shared" si="411"/>
        <v/>
      </c>
      <c r="AR487" t="str">
        <f t="shared" si="376"/>
        <v/>
      </c>
      <c r="AS487" t="str">
        <f t="shared" si="377"/>
        <v/>
      </c>
      <c r="AT487" t="str">
        <f t="shared" si="366"/>
        <v/>
      </c>
      <c r="AU487" t="str">
        <f t="shared" si="378"/>
        <v/>
      </c>
      <c r="AV487" t="str">
        <f t="shared" si="379"/>
        <v/>
      </c>
      <c r="AW487" t="str">
        <f t="shared" si="412"/>
        <v/>
      </c>
      <c r="AX487" t="str">
        <f t="shared" si="413"/>
        <v/>
      </c>
      <c r="AY487" t="str">
        <f t="shared" si="414"/>
        <v/>
      </c>
      <c r="BA487" t="str">
        <f t="shared" si="380"/>
        <v/>
      </c>
      <c r="BB487" t="str">
        <f t="shared" si="381"/>
        <v/>
      </c>
      <c r="BC487" t="str">
        <f t="shared" si="382"/>
        <v/>
      </c>
      <c r="BD487" t="str">
        <f t="shared" si="365"/>
        <v/>
      </c>
      <c r="BE487" t="str">
        <f t="shared" si="415"/>
        <v/>
      </c>
      <c r="BF487" t="str">
        <f t="shared" si="416"/>
        <v/>
      </c>
    </row>
    <row r="488" spans="1:58" ht="15.75" x14ac:dyDescent="0.3">
      <c r="A488" t="str">
        <f t="shared" si="383"/>
        <v/>
      </c>
      <c r="B488" t="str">
        <f t="shared" si="384"/>
        <v/>
      </c>
      <c r="C488" t="str">
        <f t="shared" si="385"/>
        <v/>
      </c>
      <c r="D488" t="str">
        <f t="shared" si="386"/>
        <v/>
      </c>
      <c r="E488" t="str">
        <f t="shared" si="387"/>
        <v/>
      </c>
      <c r="F488" t="str">
        <f t="shared" si="388"/>
        <v/>
      </c>
      <c r="G488" t="str">
        <f t="shared" si="389"/>
        <v/>
      </c>
      <c r="H488" t="str">
        <f t="shared" si="368"/>
        <v/>
      </c>
      <c r="I488" t="str">
        <f t="shared" si="369"/>
        <v/>
      </c>
      <c r="J488" t="str">
        <f t="shared" si="370"/>
        <v/>
      </c>
      <c r="K488" t="str">
        <f>IF(A488="","",IF(OR(I488=1,I488="S"),IF(VLOOKUP(J488,Tables!E$1:F$50,2,FALSE)=1,IF(MOD(BE488,2)=1,1,2),IF(MOD(BE488,2)=1,2,1)),IF(MOD(BE488,2)=1,1,2)))</f>
        <v/>
      </c>
      <c r="L488" t="str">
        <f t="shared" si="367"/>
        <v/>
      </c>
      <c r="M488" s="1" t="str">
        <f t="shared" si="371"/>
        <v/>
      </c>
      <c r="N488" s="39"/>
      <c r="O488" s="39"/>
      <c r="P488" s="39"/>
      <c r="Q488" s="4" t="str">
        <f t="shared" si="390"/>
        <v/>
      </c>
      <c r="R488" s="4" t="str">
        <f t="shared" si="391"/>
        <v/>
      </c>
      <c r="S488" s="4" t="str">
        <f t="shared" si="392"/>
        <v/>
      </c>
      <c r="T488" s="4" t="str">
        <f t="shared" si="393"/>
        <v/>
      </c>
      <c r="U488" s="4" t="str">
        <f t="shared" si="394"/>
        <v/>
      </c>
      <c r="V488" s="4" t="str">
        <f t="shared" si="395"/>
        <v/>
      </c>
      <c r="W488" t="str">
        <f t="shared" si="396"/>
        <v/>
      </c>
      <c r="X488" t="str">
        <f t="shared" si="397"/>
        <v/>
      </c>
      <c r="Y488" t="str">
        <f t="shared" si="398"/>
        <v/>
      </c>
      <c r="Z488" t="str">
        <f t="shared" si="399"/>
        <v/>
      </c>
      <c r="AA488" s="4" t="str">
        <f t="shared" si="400"/>
        <v/>
      </c>
      <c r="AB488" s="4" t="str">
        <f t="shared" si="401"/>
        <v/>
      </c>
      <c r="AC488" s="5" t="str">
        <f t="shared" si="402"/>
        <v/>
      </c>
      <c r="AD488" t="str">
        <f t="shared" si="403"/>
        <v/>
      </c>
      <c r="AE488" t="str">
        <f t="shared" si="404"/>
        <v/>
      </c>
      <c r="AF488" s="2" t="str">
        <f t="shared" si="405"/>
        <v/>
      </c>
      <c r="AG488" t="str">
        <f t="shared" si="406"/>
        <v/>
      </c>
      <c r="AH488" t="str">
        <f t="shared" si="407"/>
        <v/>
      </c>
      <c r="AI488" t="str">
        <f t="shared" si="372"/>
        <v/>
      </c>
      <c r="AJ488" s="28" t="str">
        <f t="shared" si="408"/>
        <v/>
      </c>
      <c r="AK488" t="str">
        <f t="shared" si="409"/>
        <v/>
      </c>
      <c r="AL488" t="str">
        <f t="shared" si="410"/>
        <v/>
      </c>
      <c r="AM488" t="str">
        <f t="shared" si="373"/>
        <v/>
      </c>
      <c r="AN488" t="str">
        <f t="shared" si="374"/>
        <v/>
      </c>
      <c r="AO488" t="str">
        <f t="shared" si="375"/>
        <v/>
      </c>
      <c r="AP488" t="str">
        <f>IF(AN488="","",IF(I488=0,IF(AO488=1,VLOOKUP(F488,Tables!A$1:C$18,2,FALSE),VLOOKUP(F488,Tables!A$1:C$18,3,FALSE)),IF(I488=1, IF(AO488=1,VLOOKUP(F488,Tables!H$1:J$95,2,FALSE),VLOOKUP(F488,Tables!H$1:J$95,3,FALSE)),IF(AO488=1,VLOOKUP(F488,Tables!Q$1:S$137,2,FALSE),VLOOKUP(F488,Tables!Q$1:S$137,3,FALSE)))))</f>
        <v/>
      </c>
      <c r="AQ488" t="str">
        <f t="shared" si="411"/>
        <v/>
      </c>
      <c r="AR488" t="str">
        <f t="shared" si="376"/>
        <v/>
      </c>
      <c r="AS488" t="str">
        <f t="shared" si="377"/>
        <v/>
      </c>
      <c r="AT488" t="str">
        <f t="shared" si="366"/>
        <v/>
      </c>
      <c r="AU488" t="str">
        <f t="shared" si="378"/>
        <v/>
      </c>
      <c r="AV488" t="str">
        <f t="shared" si="379"/>
        <v/>
      </c>
      <c r="AW488" t="str">
        <f t="shared" si="412"/>
        <v/>
      </c>
      <c r="AX488" t="str">
        <f t="shared" si="413"/>
        <v/>
      </c>
      <c r="AY488" t="str">
        <f t="shared" si="414"/>
        <v/>
      </c>
      <c r="BA488" t="str">
        <f t="shared" si="380"/>
        <v/>
      </c>
      <c r="BB488" t="str">
        <f t="shared" si="381"/>
        <v/>
      </c>
      <c r="BC488" t="str">
        <f t="shared" si="382"/>
        <v/>
      </c>
      <c r="BD488" t="str">
        <f t="shared" si="365"/>
        <v/>
      </c>
      <c r="BE488" t="str">
        <f t="shared" si="415"/>
        <v/>
      </c>
      <c r="BF488" t="str">
        <f t="shared" si="416"/>
        <v/>
      </c>
    </row>
    <row r="489" spans="1:58" ht="15.75" x14ac:dyDescent="0.3">
      <c r="A489" t="str">
        <f t="shared" si="383"/>
        <v/>
      </c>
      <c r="B489" t="str">
        <f t="shared" si="384"/>
        <v/>
      </c>
      <c r="C489" t="str">
        <f t="shared" si="385"/>
        <v/>
      </c>
      <c r="D489" t="str">
        <f t="shared" si="386"/>
        <v/>
      </c>
      <c r="E489" t="str">
        <f t="shared" si="387"/>
        <v/>
      </c>
      <c r="F489" t="str">
        <f t="shared" si="388"/>
        <v/>
      </c>
      <c r="G489" t="str">
        <f t="shared" si="389"/>
        <v/>
      </c>
      <c r="H489" t="str">
        <f t="shared" si="368"/>
        <v/>
      </c>
      <c r="I489" t="str">
        <f t="shared" si="369"/>
        <v/>
      </c>
      <c r="J489" t="str">
        <f t="shared" si="370"/>
        <v/>
      </c>
      <c r="K489" t="str">
        <f>IF(A489="","",IF(OR(I489=1,I489="S"),IF(VLOOKUP(J489,Tables!E$1:F$50,2,FALSE)=1,IF(MOD(BE489,2)=1,1,2),IF(MOD(BE489,2)=1,2,1)),IF(MOD(BE489,2)=1,1,2)))</f>
        <v/>
      </c>
      <c r="L489" t="str">
        <f t="shared" si="367"/>
        <v/>
      </c>
      <c r="M489" s="1" t="str">
        <f t="shared" si="371"/>
        <v/>
      </c>
      <c r="N489" s="39"/>
      <c r="O489" s="39"/>
      <c r="P489" s="39"/>
      <c r="Q489" s="4" t="str">
        <f t="shared" si="390"/>
        <v/>
      </c>
      <c r="R489" s="4" t="str">
        <f t="shared" si="391"/>
        <v/>
      </c>
      <c r="S489" s="4" t="str">
        <f t="shared" si="392"/>
        <v/>
      </c>
      <c r="T489" s="4" t="str">
        <f t="shared" si="393"/>
        <v/>
      </c>
      <c r="U489" s="4" t="str">
        <f t="shared" si="394"/>
        <v/>
      </c>
      <c r="V489" s="4" t="str">
        <f t="shared" si="395"/>
        <v/>
      </c>
      <c r="W489" t="str">
        <f t="shared" si="396"/>
        <v/>
      </c>
      <c r="X489" t="str">
        <f t="shared" si="397"/>
        <v/>
      </c>
      <c r="Y489" t="str">
        <f t="shared" si="398"/>
        <v/>
      </c>
      <c r="Z489" t="str">
        <f t="shared" si="399"/>
        <v/>
      </c>
      <c r="AA489" s="4" t="str">
        <f t="shared" si="400"/>
        <v/>
      </c>
      <c r="AB489" s="4" t="str">
        <f t="shared" si="401"/>
        <v/>
      </c>
      <c r="AC489" s="5" t="str">
        <f t="shared" si="402"/>
        <v/>
      </c>
      <c r="AD489" t="str">
        <f t="shared" si="403"/>
        <v/>
      </c>
      <c r="AE489" t="str">
        <f t="shared" si="404"/>
        <v/>
      </c>
      <c r="AF489" s="2" t="str">
        <f t="shared" si="405"/>
        <v/>
      </c>
      <c r="AG489" t="str">
        <f t="shared" si="406"/>
        <v/>
      </c>
      <c r="AH489" t="str">
        <f t="shared" si="407"/>
        <v/>
      </c>
      <c r="AI489" t="str">
        <f t="shared" si="372"/>
        <v/>
      </c>
      <c r="AJ489" s="28" t="str">
        <f t="shared" si="408"/>
        <v/>
      </c>
      <c r="AK489" t="str">
        <f t="shared" si="409"/>
        <v/>
      </c>
      <c r="AL489" t="str">
        <f t="shared" si="410"/>
        <v/>
      </c>
      <c r="AM489" t="str">
        <f t="shared" si="373"/>
        <v/>
      </c>
      <c r="AN489" t="str">
        <f t="shared" si="374"/>
        <v/>
      </c>
      <c r="AO489" t="str">
        <f t="shared" si="375"/>
        <v/>
      </c>
      <c r="AP489" t="str">
        <f>IF(AN489="","",IF(I489=0,IF(AO489=1,VLOOKUP(F489,Tables!A$1:C$18,2,FALSE),VLOOKUP(F489,Tables!A$1:C$18,3,FALSE)),IF(I489=1, IF(AO489=1,VLOOKUP(F489,Tables!H$1:J$95,2,FALSE),VLOOKUP(F489,Tables!H$1:J$95,3,FALSE)),IF(AO489=1,VLOOKUP(F489,Tables!Q$1:S$137,2,FALSE),VLOOKUP(F489,Tables!Q$1:S$137,3,FALSE)))))</f>
        <v/>
      </c>
      <c r="AQ489" t="str">
        <f t="shared" si="411"/>
        <v/>
      </c>
      <c r="AR489" t="str">
        <f t="shared" si="376"/>
        <v/>
      </c>
      <c r="AS489" t="str">
        <f t="shared" si="377"/>
        <v/>
      </c>
      <c r="AT489" t="str">
        <f t="shared" si="366"/>
        <v/>
      </c>
      <c r="AU489" t="str">
        <f t="shared" si="378"/>
        <v/>
      </c>
      <c r="AV489" t="str">
        <f t="shared" si="379"/>
        <v/>
      </c>
      <c r="AW489" t="str">
        <f t="shared" si="412"/>
        <v/>
      </c>
      <c r="AX489" t="str">
        <f t="shared" si="413"/>
        <v/>
      </c>
      <c r="AY489" t="str">
        <f t="shared" si="414"/>
        <v/>
      </c>
      <c r="BA489" t="str">
        <f t="shared" si="380"/>
        <v/>
      </c>
      <c r="BB489" t="str">
        <f t="shared" si="381"/>
        <v/>
      </c>
      <c r="BC489" t="str">
        <f t="shared" si="382"/>
        <v/>
      </c>
      <c r="BD489" t="str">
        <f t="shared" si="365"/>
        <v/>
      </c>
      <c r="BE489" t="str">
        <f t="shared" si="415"/>
        <v/>
      </c>
      <c r="BF489" t="str">
        <f t="shared" si="416"/>
        <v/>
      </c>
    </row>
    <row r="490" spans="1:58" ht="15.75" x14ac:dyDescent="0.3">
      <c r="A490" t="str">
        <f t="shared" si="383"/>
        <v/>
      </c>
      <c r="B490" t="str">
        <f t="shared" si="384"/>
        <v/>
      </c>
      <c r="C490" t="str">
        <f t="shared" si="385"/>
        <v/>
      </c>
      <c r="D490" t="str">
        <f t="shared" si="386"/>
        <v/>
      </c>
      <c r="E490" t="str">
        <f t="shared" si="387"/>
        <v/>
      </c>
      <c r="F490" t="str">
        <f t="shared" si="388"/>
        <v/>
      </c>
      <c r="G490" t="str">
        <f t="shared" si="389"/>
        <v/>
      </c>
      <c r="H490" t="str">
        <f t="shared" si="368"/>
        <v/>
      </c>
      <c r="I490" t="str">
        <f t="shared" si="369"/>
        <v/>
      </c>
      <c r="J490" t="str">
        <f t="shared" si="370"/>
        <v/>
      </c>
      <c r="K490" t="str">
        <f>IF(A490="","",IF(OR(I490=1,I490="S"),IF(VLOOKUP(J490,Tables!E$1:F$50,2,FALSE)=1,IF(MOD(BE490,2)=1,1,2),IF(MOD(BE490,2)=1,2,1)),IF(MOD(BE490,2)=1,1,2)))</f>
        <v/>
      </c>
      <c r="L490" t="str">
        <f t="shared" si="367"/>
        <v/>
      </c>
      <c r="M490" s="1" t="str">
        <f t="shared" si="371"/>
        <v/>
      </c>
      <c r="N490" s="39"/>
      <c r="O490" s="39"/>
      <c r="P490" s="39"/>
      <c r="Q490" s="4" t="str">
        <f t="shared" si="390"/>
        <v/>
      </c>
      <c r="R490" s="4" t="str">
        <f t="shared" si="391"/>
        <v/>
      </c>
      <c r="S490" s="4" t="str">
        <f t="shared" si="392"/>
        <v/>
      </c>
      <c r="T490" s="4" t="str">
        <f t="shared" si="393"/>
        <v/>
      </c>
      <c r="U490" s="4" t="str">
        <f t="shared" si="394"/>
        <v/>
      </c>
      <c r="V490" s="4" t="str">
        <f t="shared" si="395"/>
        <v/>
      </c>
      <c r="W490" t="str">
        <f t="shared" si="396"/>
        <v/>
      </c>
      <c r="X490" t="str">
        <f t="shared" si="397"/>
        <v/>
      </c>
      <c r="Y490" t="str">
        <f t="shared" si="398"/>
        <v/>
      </c>
      <c r="Z490" t="str">
        <f t="shared" si="399"/>
        <v/>
      </c>
      <c r="AA490" s="4" t="str">
        <f t="shared" si="400"/>
        <v/>
      </c>
      <c r="AB490" s="4" t="str">
        <f t="shared" si="401"/>
        <v/>
      </c>
      <c r="AC490" s="5" t="str">
        <f t="shared" si="402"/>
        <v/>
      </c>
      <c r="AD490" t="str">
        <f t="shared" si="403"/>
        <v/>
      </c>
      <c r="AE490" t="str">
        <f t="shared" si="404"/>
        <v/>
      </c>
      <c r="AF490" s="2" t="str">
        <f t="shared" si="405"/>
        <v/>
      </c>
      <c r="AG490" t="str">
        <f t="shared" si="406"/>
        <v/>
      </c>
      <c r="AH490" t="str">
        <f t="shared" si="407"/>
        <v/>
      </c>
      <c r="AI490" t="str">
        <f t="shared" si="372"/>
        <v/>
      </c>
      <c r="AJ490" s="28" t="str">
        <f t="shared" si="408"/>
        <v/>
      </c>
      <c r="AK490" t="str">
        <f t="shared" si="409"/>
        <v/>
      </c>
      <c r="AL490" t="str">
        <f t="shared" si="410"/>
        <v/>
      </c>
      <c r="AM490" t="str">
        <f t="shared" si="373"/>
        <v/>
      </c>
      <c r="AN490" t="str">
        <f t="shared" si="374"/>
        <v/>
      </c>
      <c r="AO490" t="str">
        <f t="shared" si="375"/>
        <v/>
      </c>
      <c r="AP490" t="str">
        <f>IF(AN490="","",IF(I490=0,IF(AO490=1,VLOOKUP(F490,Tables!A$1:C$18,2,FALSE),VLOOKUP(F490,Tables!A$1:C$18,3,FALSE)),IF(I490=1, IF(AO490=1,VLOOKUP(F490,Tables!H$1:J$95,2,FALSE),VLOOKUP(F490,Tables!H$1:J$95,3,FALSE)),IF(AO490=1,VLOOKUP(F490,Tables!Q$1:S$137,2,FALSE),VLOOKUP(F490,Tables!Q$1:S$137,3,FALSE)))))</f>
        <v/>
      </c>
      <c r="AQ490" t="str">
        <f t="shared" si="411"/>
        <v/>
      </c>
      <c r="AR490" t="str">
        <f t="shared" si="376"/>
        <v/>
      </c>
      <c r="AS490" t="str">
        <f t="shared" si="377"/>
        <v/>
      </c>
      <c r="AT490" t="str">
        <f t="shared" si="366"/>
        <v/>
      </c>
      <c r="AU490" t="str">
        <f t="shared" si="378"/>
        <v/>
      </c>
      <c r="AV490" t="str">
        <f t="shared" si="379"/>
        <v/>
      </c>
      <c r="AW490" t="str">
        <f t="shared" si="412"/>
        <v/>
      </c>
      <c r="AX490" t="str">
        <f t="shared" si="413"/>
        <v/>
      </c>
      <c r="AY490" t="str">
        <f t="shared" si="414"/>
        <v/>
      </c>
      <c r="BA490" t="str">
        <f t="shared" si="380"/>
        <v/>
      </c>
      <c r="BB490" t="str">
        <f t="shared" si="381"/>
        <v/>
      </c>
      <c r="BC490" t="str">
        <f t="shared" si="382"/>
        <v/>
      </c>
      <c r="BD490" t="str">
        <f t="shared" si="365"/>
        <v/>
      </c>
      <c r="BE490" t="str">
        <f t="shared" si="415"/>
        <v/>
      </c>
      <c r="BF490" t="str">
        <f t="shared" si="416"/>
        <v/>
      </c>
    </row>
    <row r="491" spans="1:58" ht="15.75" x14ac:dyDescent="0.3">
      <c r="A491" t="str">
        <f t="shared" si="383"/>
        <v/>
      </c>
      <c r="B491" t="str">
        <f t="shared" si="384"/>
        <v/>
      </c>
      <c r="C491" t="str">
        <f t="shared" si="385"/>
        <v/>
      </c>
      <c r="D491" t="str">
        <f t="shared" si="386"/>
        <v/>
      </c>
      <c r="E491" t="str">
        <f t="shared" si="387"/>
        <v/>
      </c>
      <c r="F491" t="str">
        <f t="shared" si="388"/>
        <v/>
      </c>
      <c r="G491" t="str">
        <f t="shared" si="389"/>
        <v/>
      </c>
      <c r="H491" t="str">
        <f t="shared" si="368"/>
        <v/>
      </c>
      <c r="I491" t="str">
        <f t="shared" si="369"/>
        <v/>
      </c>
      <c r="J491" t="str">
        <f t="shared" si="370"/>
        <v/>
      </c>
      <c r="K491" t="str">
        <f>IF(A491="","",IF(OR(I491=1,I491="S"),IF(VLOOKUP(J491,Tables!E$1:F$50,2,FALSE)=1,IF(MOD(BE491,2)=1,1,2),IF(MOD(BE491,2)=1,2,1)),IF(MOD(BE491,2)=1,1,2)))</f>
        <v/>
      </c>
      <c r="L491" t="str">
        <f t="shared" si="367"/>
        <v/>
      </c>
      <c r="M491" s="1" t="str">
        <f t="shared" si="371"/>
        <v/>
      </c>
      <c r="N491" s="39"/>
      <c r="O491" s="39"/>
      <c r="P491" s="39"/>
      <c r="Q491" s="4" t="str">
        <f t="shared" si="390"/>
        <v/>
      </c>
      <c r="R491" s="4" t="str">
        <f t="shared" si="391"/>
        <v/>
      </c>
      <c r="S491" s="4" t="str">
        <f t="shared" si="392"/>
        <v/>
      </c>
      <c r="T491" s="4" t="str">
        <f t="shared" si="393"/>
        <v/>
      </c>
      <c r="U491" s="4" t="str">
        <f t="shared" si="394"/>
        <v/>
      </c>
      <c r="V491" s="4" t="str">
        <f t="shared" si="395"/>
        <v/>
      </c>
      <c r="W491" t="str">
        <f t="shared" si="396"/>
        <v/>
      </c>
      <c r="X491" t="str">
        <f t="shared" si="397"/>
        <v/>
      </c>
      <c r="Y491" t="str">
        <f t="shared" si="398"/>
        <v/>
      </c>
      <c r="Z491" t="str">
        <f t="shared" si="399"/>
        <v/>
      </c>
      <c r="AA491" s="4" t="str">
        <f t="shared" si="400"/>
        <v/>
      </c>
      <c r="AB491" s="4" t="str">
        <f t="shared" si="401"/>
        <v/>
      </c>
      <c r="AC491" s="5" t="str">
        <f t="shared" si="402"/>
        <v/>
      </c>
      <c r="AD491" t="str">
        <f t="shared" si="403"/>
        <v/>
      </c>
      <c r="AE491" t="str">
        <f t="shared" si="404"/>
        <v/>
      </c>
      <c r="AF491" s="2" t="str">
        <f t="shared" si="405"/>
        <v/>
      </c>
      <c r="AG491" t="str">
        <f t="shared" si="406"/>
        <v/>
      </c>
      <c r="AH491" t="str">
        <f t="shared" si="407"/>
        <v/>
      </c>
      <c r="AI491" t="str">
        <f t="shared" si="372"/>
        <v/>
      </c>
      <c r="AJ491" s="28" t="str">
        <f t="shared" si="408"/>
        <v/>
      </c>
      <c r="AK491" t="str">
        <f t="shared" si="409"/>
        <v/>
      </c>
      <c r="AL491" t="str">
        <f t="shared" si="410"/>
        <v/>
      </c>
      <c r="AM491" t="str">
        <f t="shared" si="373"/>
        <v/>
      </c>
      <c r="AN491" t="str">
        <f t="shared" si="374"/>
        <v/>
      </c>
      <c r="AO491" t="str">
        <f t="shared" si="375"/>
        <v/>
      </c>
      <c r="AP491" t="str">
        <f>IF(AN491="","",IF(I491=0,IF(AO491=1,VLOOKUP(F491,Tables!A$1:C$18,2,FALSE),VLOOKUP(F491,Tables!A$1:C$18,3,FALSE)),IF(I491=1, IF(AO491=1,VLOOKUP(F491,Tables!H$1:J$95,2,FALSE),VLOOKUP(F491,Tables!H$1:J$95,3,FALSE)),IF(AO491=1,VLOOKUP(F491,Tables!Q$1:S$137,2,FALSE),VLOOKUP(F491,Tables!Q$1:S$137,3,FALSE)))))</f>
        <v/>
      </c>
      <c r="AQ491" t="str">
        <f t="shared" si="411"/>
        <v/>
      </c>
      <c r="AR491" t="str">
        <f t="shared" si="376"/>
        <v/>
      </c>
      <c r="AS491" t="str">
        <f t="shared" si="377"/>
        <v/>
      </c>
      <c r="AT491" t="str">
        <f t="shared" si="366"/>
        <v/>
      </c>
      <c r="AU491" t="str">
        <f t="shared" si="378"/>
        <v/>
      </c>
      <c r="AV491" t="str">
        <f t="shared" si="379"/>
        <v/>
      </c>
      <c r="AW491" t="str">
        <f t="shared" si="412"/>
        <v/>
      </c>
      <c r="AX491" t="str">
        <f t="shared" si="413"/>
        <v/>
      </c>
      <c r="AY491" t="str">
        <f t="shared" si="414"/>
        <v/>
      </c>
      <c r="BA491" t="str">
        <f t="shared" si="380"/>
        <v/>
      </c>
      <c r="BB491" t="str">
        <f t="shared" si="381"/>
        <v/>
      </c>
      <c r="BC491" t="str">
        <f t="shared" si="382"/>
        <v/>
      </c>
      <c r="BD491" t="str">
        <f t="shared" si="365"/>
        <v/>
      </c>
      <c r="BE491" t="str">
        <f t="shared" si="415"/>
        <v/>
      </c>
      <c r="BF491" t="str">
        <f t="shared" si="416"/>
        <v/>
      </c>
    </row>
    <row r="492" spans="1:58" ht="15.75" x14ac:dyDescent="0.3">
      <c r="A492" t="str">
        <f t="shared" si="383"/>
        <v/>
      </c>
      <c r="B492" t="str">
        <f t="shared" si="384"/>
        <v/>
      </c>
      <c r="C492" t="str">
        <f t="shared" si="385"/>
        <v/>
      </c>
      <c r="D492" t="str">
        <f t="shared" si="386"/>
        <v/>
      </c>
      <c r="E492" t="str">
        <f t="shared" si="387"/>
        <v/>
      </c>
      <c r="F492" t="str">
        <f t="shared" si="388"/>
        <v/>
      </c>
      <c r="G492" t="str">
        <f t="shared" si="389"/>
        <v/>
      </c>
      <c r="H492" t="str">
        <f t="shared" si="368"/>
        <v/>
      </c>
      <c r="I492" t="str">
        <f t="shared" si="369"/>
        <v/>
      </c>
      <c r="J492" t="str">
        <f t="shared" si="370"/>
        <v/>
      </c>
      <c r="K492" t="str">
        <f>IF(A492="","",IF(OR(I492=1,I492="S"),IF(VLOOKUP(J492,Tables!E$1:F$50,2,FALSE)=1,IF(MOD(BE492,2)=1,1,2),IF(MOD(BE492,2)=1,2,1)),IF(MOD(BE492,2)=1,1,2)))</f>
        <v/>
      </c>
      <c r="L492" t="str">
        <f t="shared" si="367"/>
        <v/>
      </c>
      <c r="M492" s="1" t="str">
        <f t="shared" si="371"/>
        <v/>
      </c>
      <c r="N492" s="39"/>
      <c r="O492" s="39"/>
      <c r="P492" s="39"/>
      <c r="Q492" s="4" t="str">
        <f t="shared" si="390"/>
        <v/>
      </c>
      <c r="R492" s="4" t="str">
        <f t="shared" si="391"/>
        <v/>
      </c>
      <c r="S492" s="4" t="str">
        <f t="shared" si="392"/>
        <v/>
      </c>
      <c r="T492" s="4" t="str">
        <f t="shared" si="393"/>
        <v/>
      </c>
      <c r="U492" s="4" t="str">
        <f t="shared" si="394"/>
        <v/>
      </c>
      <c r="V492" s="4" t="str">
        <f t="shared" si="395"/>
        <v/>
      </c>
      <c r="W492" t="str">
        <f t="shared" si="396"/>
        <v/>
      </c>
      <c r="X492" t="str">
        <f t="shared" si="397"/>
        <v/>
      </c>
      <c r="Y492" t="str">
        <f t="shared" si="398"/>
        <v/>
      </c>
      <c r="Z492" t="str">
        <f t="shared" si="399"/>
        <v/>
      </c>
      <c r="AA492" s="4" t="str">
        <f t="shared" si="400"/>
        <v/>
      </c>
      <c r="AB492" s="4" t="str">
        <f t="shared" si="401"/>
        <v/>
      </c>
      <c r="AC492" s="5" t="str">
        <f t="shared" si="402"/>
        <v/>
      </c>
      <c r="AD492" t="str">
        <f t="shared" si="403"/>
        <v/>
      </c>
      <c r="AE492" t="str">
        <f t="shared" si="404"/>
        <v/>
      </c>
      <c r="AF492" s="2" t="str">
        <f t="shared" si="405"/>
        <v/>
      </c>
      <c r="AG492" t="str">
        <f t="shared" si="406"/>
        <v/>
      </c>
      <c r="AH492" t="str">
        <f t="shared" si="407"/>
        <v/>
      </c>
      <c r="AI492" t="str">
        <f t="shared" si="372"/>
        <v/>
      </c>
      <c r="AJ492" s="28" t="str">
        <f t="shared" si="408"/>
        <v/>
      </c>
      <c r="AK492" t="str">
        <f t="shared" si="409"/>
        <v/>
      </c>
      <c r="AL492" t="str">
        <f t="shared" si="410"/>
        <v/>
      </c>
      <c r="AM492" t="str">
        <f t="shared" si="373"/>
        <v/>
      </c>
      <c r="AN492" t="str">
        <f t="shared" si="374"/>
        <v/>
      </c>
      <c r="AO492" t="str">
        <f t="shared" si="375"/>
        <v/>
      </c>
      <c r="AP492" t="str">
        <f>IF(AN492="","",IF(I492=0,IF(AO492=1,VLOOKUP(F492,Tables!A$1:C$18,2,FALSE),VLOOKUP(F492,Tables!A$1:C$18,3,FALSE)),IF(I492=1, IF(AO492=1,VLOOKUP(F492,Tables!H$1:J$95,2,FALSE),VLOOKUP(F492,Tables!H$1:J$95,3,FALSE)),IF(AO492=1,VLOOKUP(F492,Tables!Q$1:S$137,2,FALSE),VLOOKUP(F492,Tables!Q$1:S$137,3,FALSE)))))</f>
        <v/>
      </c>
      <c r="AQ492" t="str">
        <f t="shared" si="411"/>
        <v/>
      </c>
      <c r="AR492" t="str">
        <f t="shared" si="376"/>
        <v/>
      </c>
      <c r="AS492" t="str">
        <f t="shared" si="377"/>
        <v/>
      </c>
      <c r="AT492" t="str">
        <f t="shared" si="366"/>
        <v/>
      </c>
      <c r="AU492" t="str">
        <f t="shared" si="378"/>
        <v/>
      </c>
      <c r="AV492" t="str">
        <f t="shared" si="379"/>
        <v/>
      </c>
      <c r="AW492" t="str">
        <f t="shared" si="412"/>
        <v/>
      </c>
      <c r="AX492" t="str">
        <f t="shared" si="413"/>
        <v/>
      </c>
      <c r="AY492" t="str">
        <f t="shared" si="414"/>
        <v/>
      </c>
      <c r="BA492" t="str">
        <f t="shared" si="380"/>
        <v/>
      </c>
      <c r="BB492" t="str">
        <f t="shared" si="381"/>
        <v/>
      </c>
      <c r="BC492" t="str">
        <f t="shared" si="382"/>
        <v/>
      </c>
      <c r="BD492" t="str">
        <f t="shared" si="365"/>
        <v/>
      </c>
      <c r="BE492" t="str">
        <f t="shared" si="415"/>
        <v/>
      </c>
      <c r="BF492" t="str">
        <f t="shared" si="416"/>
        <v/>
      </c>
    </row>
    <row r="493" spans="1:58" ht="15.75" x14ac:dyDescent="0.3">
      <c r="A493" t="str">
        <f t="shared" si="383"/>
        <v/>
      </c>
      <c r="B493" t="str">
        <f t="shared" si="384"/>
        <v/>
      </c>
      <c r="C493" t="str">
        <f t="shared" si="385"/>
        <v/>
      </c>
      <c r="D493" t="str">
        <f t="shared" si="386"/>
        <v/>
      </c>
      <c r="E493" t="str">
        <f t="shared" si="387"/>
        <v/>
      </c>
      <c r="F493" t="str">
        <f t="shared" si="388"/>
        <v/>
      </c>
      <c r="G493" t="str">
        <f t="shared" si="389"/>
        <v/>
      </c>
      <c r="H493" t="str">
        <f t="shared" si="368"/>
        <v/>
      </c>
      <c r="I493" t="str">
        <f t="shared" si="369"/>
        <v/>
      </c>
      <c r="J493" t="str">
        <f t="shared" si="370"/>
        <v/>
      </c>
      <c r="K493" t="str">
        <f>IF(A493="","",IF(OR(I493=1,I493="S"),IF(VLOOKUP(J493,Tables!E$1:F$50,2,FALSE)=1,IF(MOD(BE493,2)=1,1,2),IF(MOD(BE493,2)=1,2,1)),IF(MOD(BE493,2)=1,1,2)))</f>
        <v/>
      </c>
      <c r="L493" t="str">
        <f t="shared" si="367"/>
        <v/>
      </c>
      <c r="M493" s="1" t="str">
        <f t="shared" si="371"/>
        <v/>
      </c>
      <c r="N493" s="39"/>
      <c r="O493" s="39"/>
      <c r="P493" s="39"/>
      <c r="Q493" s="4" t="str">
        <f t="shared" si="390"/>
        <v/>
      </c>
      <c r="R493" s="4" t="str">
        <f t="shared" si="391"/>
        <v/>
      </c>
      <c r="S493" s="4" t="str">
        <f t="shared" si="392"/>
        <v/>
      </c>
      <c r="T493" s="4" t="str">
        <f t="shared" si="393"/>
        <v/>
      </c>
      <c r="U493" s="4" t="str">
        <f t="shared" si="394"/>
        <v/>
      </c>
      <c r="V493" s="4" t="str">
        <f t="shared" si="395"/>
        <v/>
      </c>
      <c r="W493" t="str">
        <f t="shared" si="396"/>
        <v/>
      </c>
      <c r="X493" t="str">
        <f t="shared" si="397"/>
        <v/>
      </c>
      <c r="Y493" t="str">
        <f t="shared" si="398"/>
        <v/>
      </c>
      <c r="Z493" t="str">
        <f t="shared" si="399"/>
        <v/>
      </c>
      <c r="AA493" s="4" t="str">
        <f t="shared" si="400"/>
        <v/>
      </c>
      <c r="AB493" s="4" t="str">
        <f t="shared" si="401"/>
        <v/>
      </c>
      <c r="AC493" s="5" t="str">
        <f t="shared" si="402"/>
        <v/>
      </c>
      <c r="AD493" t="str">
        <f t="shared" si="403"/>
        <v/>
      </c>
      <c r="AE493" t="str">
        <f t="shared" si="404"/>
        <v/>
      </c>
      <c r="AF493" s="2" t="str">
        <f t="shared" si="405"/>
        <v/>
      </c>
      <c r="AG493" t="str">
        <f t="shared" si="406"/>
        <v/>
      </c>
      <c r="AH493" t="str">
        <f t="shared" si="407"/>
        <v/>
      </c>
      <c r="AI493" t="str">
        <f t="shared" si="372"/>
        <v/>
      </c>
      <c r="AJ493" s="28" t="str">
        <f t="shared" si="408"/>
        <v/>
      </c>
      <c r="AK493" t="str">
        <f t="shared" si="409"/>
        <v/>
      </c>
      <c r="AL493" t="str">
        <f t="shared" si="410"/>
        <v/>
      </c>
      <c r="AM493" t="str">
        <f t="shared" si="373"/>
        <v/>
      </c>
      <c r="AN493" t="str">
        <f t="shared" si="374"/>
        <v/>
      </c>
      <c r="AO493" t="str">
        <f t="shared" si="375"/>
        <v/>
      </c>
      <c r="AP493" t="str">
        <f>IF(AN493="","",IF(I493=0,IF(AO493=1,VLOOKUP(F493,Tables!A$1:C$18,2,FALSE),VLOOKUP(F493,Tables!A$1:C$18,3,FALSE)),IF(I493=1, IF(AO493=1,VLOOKUP(F493,Tables!H$1:J$95,2,FALSE),VLOOKUP(F493,Tables!H$1:J$95,3,FALSE)),IF(AO493=1,VLOOKUP(F493,Tables!Q$1:S$137,2,FALSE),VLOOKUP(F493,Tables!Q$1:S$137,3,FALSE)))))</f>
        <v/>
      </c>
      <c r="AQ493" t="str">
        <f t="shared" si="411"/>
        <v/>
      </c>
      <c r="AR493" t="str">
        <f t="shared" si="376"/>
        <v/>
      </c>
      <c r="AS493" t="str">
        <f t="shared" si="377"/>
        <v/>
      </c>
      <c r="AT493" t="str">
        <f t="shared" si="366"/>
        <v/>
      </c>
      <c r="AU493" t="str">
        <f t="shared" si="378"/>
        <v/>
      </c>
      <c r="AV493" t="str">
        <f t="shared" si="379"/>
        <v/>
      </c>
      <c r="AW493" t="str">
        <f t="shared" si="412"/>
        <v/>
      </c>
      <c r="AX493" t="str">
        <f t="shared" si="413"/>
        <v/>
      </c>
      <c r="AY493" t="str">
        <f t="shared" si="414"/>
        <v/>
      </c>
      <c r="BA493" t="str">
        <f t="shared" si="380"/>
        <v/>
      </c>
      <c r="BB493" t="str">
        <f t="shared" si="381"/>
        <v/>
      </c>
      <c r="BC493" t="str">
        <f t="shared" si="382"/>
        <v/>
      </c>
      <c r="BD493" t="str">
        <f t="shared" si="365"/>
        <v/>
      </c>
      <c r="BE493" t="str">
        <f t="shared" si="415"/>
        <v/>
      </c>
      <c r="BF493" t="str">
        <f t="shared" si="416"/>
        <v/>
      </c>
    </row>
    <row r="494" spans="1:58" ht="15.75" x14ac:dyDescent="0.3">
      <c r="A494" t="str">
        <f t="shared" si="383"/>
        <v/>
      </c>
      <c r="B494" t="str">
        <f t="shared" si="384"/>
        <v/>
      </c>
      <c r="C494" t="str">
        <f t="shared" si="385"/>
        <v/>
      </c>
      <c r="D494" t="str">
        <f t="shared" si="386"/>
        <v/>
      </c>
      <c r="E494" t="str">
        <f t="shared" si="387"/>
        <v/>
      </c>
      <c r="F494" t="str">
        <f t="shared" si="388"/>
        <v/>
      </c>
      <c r="G494" t="str">
        <f t="shared" si="389"/>
        <v/>
      </c>
      <c r="H494" t="str">
        <f t="shared" si="368"/>
        <v/>
      </c>
      <c r="I494" t="str">
        <f t="shared" si="369"/>
        <v/>
      </c>
      <c r="J494" t="str">
        <f t="shared" si="370"/>
        <v/>
      </c>
      <c r="K494" t="str">
        <f>IF(A494="","",IF(OR(I494=1,I494="S"),IF(VLOOKUP(J494,Tables!E$1:F$50,2,FALSE)=1,IF(MOD(BE494,2)=1,1,2),IF(MOD(BE494,2)=1,2,1)),IF(MOD(BE494,2)=1,1,2)))</f>
        <v/>
      </c>
      <c r="L494" t="str">
        <f t="shared" si="367"/>
        <v/>
      </c>
      <c r="M494" s="1" t="str">
        <f t="shared" si="371"/>
        <v/>
      </c>
      <c r="N494" s="39"/>
      <c r="O494" s="39"/>
      <c r="P494" s="39"/>
      <c r="Q494" s="4" t="str">
        <f t="shared" si="390"/>
        <v/>
      </c>
      <c r="R494" s="4" t="str">
        <f t="shared" si="391"/>
        <v/>
      </c>
      <c r="S494" s="4" t="str">
        <f t="shared" si="392"/>
        <v/>
      </c>
      <c r="T494" s="4" t="str">
        <f t="shared" si="393"/>
        <v/>
      </c>
      <c r="U494" s="4" t="str">
        <f t="shared" si="394"/>
        <v/>
      </c>
      <c r="V494" s="4" t="str">
        <f t="shared" si="395"/>
        <v/>
      </c>
      <c r="W494" t="str">
        <f t="shared" si="396"/>
        <v/>
      </c>
      <c r="X494" t="str">
        <f t="shared" si="397"/>
        <v/>
      </c>
      <c r="Y494" t="str">
        <f t="shared" si="398"/>
        <v/>
      </c>
      <c r="Z494" t="str">
        <f t="shared" si="399"/>
        <v/>
      </c>
      <c r="AA494" s="4" t="str">
        <f t="shared" si="400"/>
        <v/>
      </c>
      <c r="AB494" s="4" t="str">
        <f t="shared" si="401"/>
        <v/>
      </c>
      <c r="AC494" s="5" t="str">
        <f t="shared" si="402"/>
        <v/>
      </c>
      <c r="AD494" t="str">
        <f t="shared" si="403"/>
        <v/>
      </c>
      <c r="AE494" t="str">
        <f t="shared" si="404"/>
        <v/>
      </c>
      <c r="AF494" s="2" t="str">
        <f t="shared" si="405"/>
        <v/>
      </c>
      <c r="AG494" t="str">
        <f t="shared" si="406"/>
        <v/>
      </c>
      <c r="AH494" t="str">
        <f t="shared" si="407"/>
        <v/>
      </c>
      <c r="AI494" t="str">
        <f t="shared" si="372"/>
        <v/>
      </c>
      <c r="AJ494" s="28" t="str">
        <f t="shared" si="408"/>
        <v/>
      </c>
      <c r="AK494" t="str">
        <f t="shared" si="409"/>
        <v/>
      </c>
      <c r="AL494" t="str">
        <f t="shared" si="410"/>
        <v/>
      </c>
      <c r="AM494" t="str">
        <f t="shared" si="373"/>
        <v/>
      </c>
      <c r="AN494" t="str">
        <f t="shared" si="374"/>
        <v/>
      </c>
      <c r="AO494" t="str">
        <f t="shared" si="375"/>
        <v/>
      </c>
      <c r="AP494" t="str">
        <f>IF(AN494="","",IF(I494=0,IF(AO494=1,VLOOKUP(F494,Tables!A$1:C$18,2,FALSE),VLOOKUP(F494,Tables!A$1:C$18,3,FALSE)),IF(I494=1, IF(AO494=1,VLOOKUP(F494,Tables!H$1:J$95,2,FALSE),VLOOKUP(F494,Tables!H$1:J$95,3,FALSE)),IF(AO494=1,VLOOKUP(F494,Tables!Q$1:S$137,2,FALSE),VLOOKUP(F494,Tables!Q$1:S$137,3,FALSE)))))</f>
        <v/>
      </c>
      <c r="AQ494" t="str">
        <f t="shared" si="411"/>
        <v/>
      </c>
      <c r="AR494" t="str">
        <f t="shared" si="376"/>
        <v/>
      </c>
      <c r="AS494" t="str">
        <f t="shared" si="377"/>
        <v/>
      </c>
      <c r="AT494" t="str">
        <f t="shared" si="366"/>
        <v/>
      </c>
      <c r="AU494" t="str">
        <f t="shared" si="378"/>
        <v/>
      </c>
      <c r="AV494" t="str">
        <f t="shared" si="379"/>
        <v/>
      </c>
      <c r="AW494" t="str">
        <f t="shared" si="412"/>
        <v/>
      </c>
      <c r="AX494" t="str">
        <f t="shared" si="413"/>
        <v/>
      </c>
      <c r="AY494" t="str">
        <f t="shared" si="414"/>
        <v/>
      </c>
      <c r="BA494" t="str">
        <f t="shared" si="380"/>
        <v/>
      </c>
      <c r="BB494" t="str">
        <f t="shared" si="381"/>
        <v/>
      </c>
      <c r="BC494" t="str">
        <f t="shared" si="382"/>
        <v/>
      </c>
      <c r="BD494" t="str">
        <f t="shared" si="365"/>
        <v/>
      </c>
      <c r="BE494" t="str">
        <f t="shared" si="415"/>
        <v/>
      </c>
      <c r="BF494" t="str">
        <f t="shared" si="416"/>
        <v/>
      </c>
    </row>
    <row r="495" spans="1:58" ht="15.75" x14ac:dyDescent="0.3">
      <c r="A495" t="str">
        <f t="shared" si="383"/>
        <v/>
      </c>
      <c r="B495" t="str">
        <f t="shared" si="384"/>
        <v/>
      </c>
      <c r="C495" t="str">
        <f t="shared" si="385"/>
        <v/>
      </c>
      <c r="D495" t="str">
        <f t="shared" si="386"/>
        <v/>
      </c>
      <c r="E495" t="str">
        <f t="shared" si="387"/>
        <v/>
      </c>
      <c r="F495" t="str">
        <f t="shared" si="388"/>
        <v/>
      </c>
      <c r="G495" t="str">
        <f t="shared" si="389"/>
        <v/>
      </c>
      <c r="H495" t="str">
        <f t="shared" si="368"/>
        <v/>
      </c>
      <c r="I495" t="str">
        <f t="shared" si="369"/>
        <v/>
      </c>
      <c r="J495" t="str">
        <f t="shared" si="370"/>
        <v/>
      </c>
      <c r="K495" t="str">
        <f>IF(A495="","",IF(OR(I495=1,I495="S"),IF(VLOOKUP(J495,Tables!E$1:F$50,2,FALSE)=1,IF(MOD(BE495,2)=1,1,2),IF(MOD(BE495,2)=1,2,1)),IF(MOD(BE495,2)=1,1,2)))</f>
        <v/>
      </c>
      <c r="L495" t="str">
        <f t="shared" si="367"/>
        <v/>
      </c>
      <c r="M495" s="1" t="str">
        <f t="shared" si="371"/>
        <v/>
      </c>
      <c r="N495" s="39"/>
      <c r="O495" s="39"/>
      <c r="P495" s="39"/>
      <c r="Q495" s="4" t="str">
        <f t="shared" si="390"/>
        <v/>
      </c>
      <c r="R495" s="4" t="str">
        <f t="shared" si="391"/>
        <v/>
      </c>
      <c r="S495" s="4" t="str">
        <f t="shared" si="392"/>
        <v/>
      </c>
      <c r="T495" s="4" t="str">
        <f t="shared" si="393"/>
        <v/>
      </c>
      <c r="U495" s="4" t="str">
        <f t="shared" si="394"/>
        <v/>
      </c>
      <c r="V495" s="4" t="str">
        <f t="shared" si="395"/>
        <v/>
      </c>
      <c r="W495" t="str">
        <f t="shared" si="396"/>
        <v/>
      </c>
      <c r="X495" t="str">
        <f t="shared" si="397"/>
        <v/>
      </c>
      <c r="Y495" t="str">
        <f t="shared" si="398"/>
        <v/>
      </c>
      <c r="Z495" t="str">
        <f t="shared" si="399"/>
        <v/>
      </c>
      <c r="AA495" s="4" t="str">
        <f t="shared" si="400"/>
        <v/>
      </c>
      <c r="AB495" s="4" t="str">
        <f t="shared" si="401"/>
        <v/>
      </c>
      <c r="AC495" s="5" t="str">
        <f t="shared" si="402"/>
        <v/>
      </c>
      <c r="AD495" t="str">
        <f t="shared" si="403"/>
        <v/>
      </c>
      <c r="AE495" t="str">
        <f t="shared" si="404"/>
        <v/>
      </c>
      <c r="AF495" s="2" t="str">
        <f t="shared" si="405"/>
        <v/>
      </c>
      <c r="AG495" t="str">
        <f t="shared" si="406"/>
        <v/>
      </c>
      <c r="AH495" t="str">
        <f t="shared" si="407"/>
        <v/>
      </c>
      <c r="AI495" t="str">
        <f t="shared" si="372"/>
        <v/>
      </c>
      <c r="AJ495" s="28" t="str">
        <f t="shared" si="408"/>
        <v/>
      </c>
      <c r="AK495" t="str">
        <f t="shared" si="409"/>
        <v/>
      </c>
      <c r="AL495" t="str">
        <f t="shared" si="410"/>
        <v/>
      </c>
      <c r="AM495" t="str">
        <f t="shared" si="373"/>
        <v/>
      </c>
      <c r="AN495" t="str">
        <f t="shared" si="374"/>
        <v/>
      </c>
      <c r="AO495" t="str">
        <f t="shared" si="375"/>
        <v/>
      </c>
      <c r="AP495" t="str">
        <f>IF(AN495="","",IF(I495=0,IF(AO495=1,VLOOKUP(F495,Tables!A$1:C$18,2,FALSE),VLOOKUP(F495,Tables!A$1:C$18,3,FALSE)),IF(I495=1, IF(AO495=1,VLOOKUP(F495,Tables!H$1:J$95,2,FALSE),VLOOKUP(F495,Tables!H$1:J$95,3,FALSE)),IF(AO495=1,VLOOKUP(F495,Tables!Q$1:S$137,2,FALSE),VLOOKUP(F495,Tables!Q$1:S$137,3,FALSE)))))</f>
        <v/>
      </c>
      <c r="AQ495" t="str">
        <f t="shared" si="411"/>
        <v/>
      </c>
      <c r="AR495" t="str">
        <f t="shared" si="376"/>
        <v/>
      </c>
      <c r="AS495" t="str">
        <f t="shared" si="377"/>
        <v/>
      </c>
      <c r="AT495" t="str">
        <f t="shared" si="366"/>
        <v/>
      </c>
      <c r="AU495" t="str">
        <f t="shared" si="378"/>
        <v/>
      </c>
      <c r="AV495" t="str">
        <f t="shared" si="379"/>
        <v/>
      </c>
      <c r="AW495" t="str">
        <f t="shared" si="412"/>
        <v/>
      </c>
      <c r="AX495" t="str">
        <f t="shared" si="413"/>
        <v/>
      </c>
      <c r="AY495" t="str">
        <f t="shared" si="414"/>
        <v/>
      </c>
      <c r="BA495" t="str">
        <f t="shared" si="380"/>
        <v/>
      </c>
      <c r="BB495" t="str">
        <f t="shared" si="381"/>
        <v/>
      </c>
      <c r="BC495" t="str">
        <f t="shared" si="382"/>
        <v/>
      </c>
      <c r="BD495" t="str">
        <f t="shared" ref="BD495:BD500" si="417">IF(NOT(BC495=""),AR495&amp;"-"&amp;AS495,"")</f>
        <v/>
      </c>
      <c r="BE495" t="str">
        <f t="shared" si="415"/>
        <v/>
      </c>
      <c r="BF495" t="str">
        <f t="shared" si="416"/>
        <v/>
      </c>
    </row>
    <row r="496" spans="1:58" ht="15.75" x14ac:dyDescent="0.3">
      <c r="A496" t="str">
        <f t="shared" si="383"/>
        <v/>
      </c>
      <c r="B496" t="str">
        <f t="shared" si="384"/>
        <v/>
      </c>
      <c r="C496" t="str">
        <f t="shared" si="385"/>
        <v/>
      </c>
      <c r="D496" t="str">
        <f t="shared" si="386"/>
        <v/>
      </c>
      <c r="E496" t="str">
        <f t="shared" si="387"/>
        <v/>
      </c>
      <c r="F496" t="str">
        <f t="shared" si="388"/>
        <v/>
      </c>
      <c r="G496" t="str">
        <f t="shared" si="389"/>
        <v/>
      </c>
      <c r="H496" t="str">
        <f t="shared" si="368"/>
        <v/>
      </c>
      <c r="I496" t="str">
        <f t="shared" si="369"/>
        <v/>
      </c>
      <c r="J496" t="str">
        <f t="shared" si="370"/>
        <v/>
      </c>
      <c r="K496" t="str">
        <f>IF(A496="","",IF(OR(I496=1,I496="S"),IF(VLOOKUP(J496,Tables!E$1:F$50,2,FALSE)=1,IF(MOD(BE496,2)=1,1,2),IF(MOD(BE496,2)=1,2,1)),IF(MOD(BE496,2)=1,1,2)))</f>
        <v/>
      </c>
      <c r="L496" t="str">
        <f t="shared" si="367"/>
        <v/>
      </c>
      <c r="M496" s="1" t="str">
        <f t="shared" si="371"/>
        <v/>
      </c>
      <c r="N496" s="39"/>
      <c r="O496" s="39"/>
      <c r="P496" s="39"/>
      <c r="Q496" s="4" t="str">
        <f t="shared" si="390"/>
        <v/>
      </c>
      <c r="R496" s="4" t="str">
        <f t="shared" si="391"/>
        <v/>
      </c>
      <c r="S496" s="4" t="str">
        <f t="shared" si="392"/>
        <v/>
      </c>
      <c r="T496" s="4" t="str">
        <f t="shared" si="393"/>
        <v/>
      </c>
      <c r="U496" s="4" t="str">
        <f t="shared" si="394"/>
        <v/>
      </c>
      <c r="V496" s="4" t="str">
        <f t="shared" si="395"/>
        <v/>
      </c>
      <c r="W496" t="str">
        <f t="shared" si="396"/>
        <v/>
      </c>
      <c r="X496" t="str">
        <f t="shared" si="397"/>
        <v/>
      </c>
      <c r="Y496" t="str">
        <f t="shared" si="398"/>
        <v/>
      </c>
      <c r="Z496" t="str">
        <f t="shared" si="399"/>
        <v/>
      </c>
      <c r="AA496" s="4" t="str">
        <f t="shared" si="400"/>
        <v/>
      </c>
      <c r="AB496" s="4" t="str">
        <f t="shared" si="401"/>
        <v/>
      </c>
      <c r="AC496" s="5" t="str">
        <f t="shared" si="402"/>
        <v/>
      </c>
      <c r="AD496" t="str">
        <f t="shared" si="403"/>
        <v/>
      </c>
      <c r="AE496" t="str">
        <f t="shared" si="404"/>
        <v/>
      </c>
      <c r="AF496" s="2" t="str">
        <f t="shared" si="405"/>
        <v/>
      </c>
      <c r="AG496" t="str">
        <f t="shared" si="406"/>
        <v/>
      </c>
      <c r="AH496" t="str">
        <f t="shared" si="407"/>
        <v/>
      </c>
      <c r="AI496" t="str">
        <f t="shared" si="372"/>
        <v/>
      </c>
      <c r="AJ496" s="28" t="str">
        <f t="shared" si="408"/>
        <v/>
      </c>
      <c r="AK496" t="str">
        <f t="shared" si="409"/>
        <v/>
      </c>
      <c r="AL496" t="str">
        <f t="shared" si="410"/>
        <v/>
      </c>
      <c r="AM496" t="str">
        <f t="shared" si="373"/>
        <v/>
      </c>
      <c r="AN496" t="str">
        <f t="shared" si="374"/>
        <v/>
      </c>
      <c r="AO496" t="str">
        <f t="shared" si="375"/>
        <v/>
      </c>
      <c r="AP496" t="str">
        <f>IF(AN496="","",IF(I496=0,IF(AO496=1,VLOOKUP(F496,Tables!A$1:C$18,2,FALSE),VLOOKUP(F496,Tables!A$1:C$18,3,FALSE)),IF(I496=1, IF(AO496=1,VLOOKUP(F496,Tables!H$1:J$95,2,FALSE),VLOOKUP(F496,Tables!H$1:J$95,3,FALSE)),IF(AO496=1,VLOOKUP(F496,Tables!Q$1:S$137,2,FALSE),VLOOKUP(F496,Tables!Q$1:S$137,3,FALSE)))))</f>
        <v/>
      </c>
      <c r="AQ496" t="str">
        <f t="shared" si="411"/>
        <v/>
      </c>
      <c r="AR496" t="str">
        <f t="shared" si="376"/>
        <v/>
      </c>
      <c r="AS496" t="str">
        <f t="shared" si="377"/>
        <v/>
      </c>
      <c r="AT496" t="str">
        <f t="shared" si="366"/>
        <v/>
      </c>
      <c r="AU496" t="str">
        <f t="shared" si="378"/>
        <v/>
      </c>
      <c r="AV496" t="str">
        <f t="shared" si="379"/>
        <v/>
      </c>
      <c r="AW496" t="str">
        <f t="shared" si="412"/>
        <v/>
      </c>
      <c r="AX496" t="str">
        <f t="shared" si="413"/>
        <v/>
      </c>
      <c r="AY496" t="str">
        <f t="shared" si="414"/>
        <v/>
      </c>
      <c r="BA496" t="str">
        <f t="shared" si="380"/>
        <v/>
      </c>
      <c r="BB496" t="str">
        <f t="shared" si="381"/>
        <v/>
      </c>
      <c r="BC496" t="str">
        <f t="shared" si="382"/>
        <v/>
      </c>
      <c r="BD496" t="str">
        <f t="shared" si="417"/>
        <v/>
      </c>
      <c r="BE496" t="str">
        <f t="shared" si="415"/>
        <v/>
      </c>
      <c r="BF496" t="str">
        <f t="shared" si="416"/>
        <v/>
      </c>
    </row>
    <row r="497" spans="1:58" ht="15.75" x14ac:dyDescent="0.3">
      <c r="A497" t="str">
        <f t="shared" si="383"/>
        <v/>
      </c>
      <c r="B497" t="str">
        <f t="shared" si="384"/>
        <v/>
      </c>
      <c r="C497" t="str">
        <f t="shared" si="385"/>
        <v/>
      </c>
      <c r="D497" t="str">
        <f t="shared" si="386"/>
        <v/>
      </c>
      <c r="E497" t="str">
        <f t="shared" si="387"/>
        <v/>
      </c>
      <c r="F497" t="str">
        <f t="shared" si="388"/>
        <v/>
      </c>
      <c r="G497" t="str">
        <f t="shared" si="389"/>
        <v/>
      </c>
      <c r="H497" t="str">
        <f t="shared" si="368"/>
        <v/>
      </c>
      <c r="I497" t="str">
        <f t="shared" si="369"/>
        <v/>
      </c>
      <c r="J497" t="str">
        <f t="shared" si="370"/>
        <v/>
      </c>
      <c r="K497" t="str">
        <f>IF(A497="","",IF(OR(I497=1,I497="S"),IF(VLOOKUP(J497,Tables!E$1:F$50,2,FALSE)=1,IF(MOD(BE497,2)=1,1,2),IF(MOD(BE497,2)=1,2,1)),IF(MOD(BE497,2)=1,1,2)))</f>
        <v/>
      </c>
      <c r="L497" t="str">
        <f t="shared" si="367"/>
        <v/>
      </c>
      <c r="M497" s="1" t="str">
        <f t="shared" si="371"/>
        <v/>
      </c>
      <c r="N497" s="39"/>
      <c r="O497" s="39"/>
      <c r="P497" s="39"/>
      <c r="Q497" s="4" t="str">
        <f t="shared" si="390"/>
        <v/>
      </c>
      <c r="R497" s="4" t="str">
        <f t="shared" si="391"/>
        <v/>
      </c>
      <c r="S497" s="4" t="str">
        <f t="shared" si="392"/>
        <v/>
      </c>
      <c r="T497" s="4" t="str">
        <f t="shared" si="393"/>
        <v/>
      </c>
      <c r="U497" s="4" t="str">
        <f t="shared" si="394"/>
        <v/>
      </c>
      <c r="V497" s="4" t="str">
        <f t="shared" si="395"/>
        <v/>
      </c>
      <c r="W497" t="str">
        <f t="shared" si="396"/>
        <v/>
      </c>
      <c r="X497" t="str">
        <f t="shared" si="397"/>
        <v/>
      </c>
      <c r="Y497" t="str">
        <f t="shared" si="398"/>
        <v/>
      </c>
      <c r="Z497" t="str">
        <f t="shared" si="399"/>
        <v/>
      </c>
      <c r="AA497" s="4" t="str">
        <f t="shared" si="400"/>
        <v/>
      </c>
      <c r="AB497" s="4" t="str">
        <f t="shared" si="401"/>
        <v/>
      </c>
      <c r="AC497" s="5" t="str">
        <f t="shared" si="402"/>
        <v/>
      </c>
      <c r="AD497" t="str">
        <f t="shared" si="403"/>
        <v/>
      </c>
      <c r="AE497" t="str">
        <f t="shared" si="404"/>
        <v/>
      </c>
      <c r="AF497" s="2" t="str">
        <f t="shared" si="405"/>
        <v/>
      </c>
      <c r="AG497" t="str">
        <f t="shared" si="406"/>
        <v/>
      </c>
      <c r="AH497" t="str">
        <f t="shared" si="407"/>
        <v/>
      </c>
      <c r="AI497" t="str">
        <f t="shared" si="372"/>
        <v/>
      </c>
      <c r="AJ497" s="28" t="str">
        <f t="shared" si="408"/>
        <v/>
      </c>
      <c r="AK497" t="str">
        <f t="shared" si="409"/>
        <v/>
      </c>
      <c r="AL497" t="str">
        <f t="shared" si="410"/>
        <v/>
      </c>
      <c r="AM497" t="str">
        <f t="shared" si="373"/>
        <v/>
      </c>
      <c r="AN497" t="str">
        <f t="shared" si="374"/>
        <v/>
      </c>
      <c r="AO497" t="str">
        <f t="shared" si="375"/>
        <v/>
      </c>
      <c r="AP497" t="str">
        <f>IF(AN497="","",IF(I497=0,IF(AO497=1,VLOOKUP(F497,Tables!A$1:C$18,2,FALSE),VLOOKUP(F497,Tables!A$1:C$18,3,FALSE)),IF(I497=1, IF(AO497=1,VLOOKUP(F497,Tables!H$1:J$95,2,FALSE),VLOOKUP(F497,Tables!H$1:J$95,3,FALSE)),IF(AO497=1,VLOOKUP(F497,Tables!Q$1:S$137,2,FALSE),VLOOKUP(F497,Tables!Q$1:S$137,3,FALSE)))))</f>
        <v/>
      </c>
      <c r="AQ497" t="str">
        <f t="shared" si="411"/>
        <v/>
      </c>
      <c r="AR497" t="str">
        <f t="shared" si="376"/>
        <v/>
      </c>
      <c r="AS497" t="str">
        <f t="shared" si="377"/>
        <v/>
      </c>
      <c r="AT497" t="str">
        <f t="shared" si="366"/>
        <v/>
      </c>
      <c r="AU497" t="str">
        <f t="shared" si="378"/>
        <v/>
      </c>
      <c r="AV497" t="str">
        <f t="shared" si="379"/>
        <v/>
      </c>
      <c r="AW497" t="str">
        <f t="shared" si="412"/>
        <v/>
      </c>
      <c r="AX497" t="str">
        <f t="shared" si="413"/>
        <v/>
      </c>
      <c r="AY497" t="str">
        <f t="shared" si="414"/>
        <v/>
      </c>
      <c r="BA497" t="str">
        <f t="shared" si="380"/>
        <v/>
      </c>
      <c r="BB497" t="str">
        <f t="shared" si="381"/>
        <v/>
      </c>
      <c r="BC497" t="str">
        <f t="shared" si="382"/>
        <v/>
      </c>
      <c r="BD497" t="str">
        <f t="shared" si="417"/>
        <v/>
      </c>
      <c r="BE497" t="str">
        <f t="shared" si="415"/>
        <v/>
      </c>
      <c r="BF497" t="str">
        <f t="shared" si="416"/>
        <v/>
      </c>
    </row>
    <row r="498" spans="1:58" ht="15.75" x14ac:dyDescent="0.3">
      <c r="A498" t="str">
        <f t="shared" si="383"/>
        <v/>
      </c>
      <c r="B498" t="str">
        <f t="shared" si="384"/>
        <v/>
      </c>
      <c r="C498" t="str">
        <f t="shared" si="385"/>
        <v/>
      </c>
      <c r="D498" t="str">
        <f t="shared" si="386"/>
        <v/>
      </c>
      <c r="E498" t="str">
        <f t="shared" si="387"/>
        <v/>
      </c>
      <c r="F498" t="str">
        <f t="shared" si="388"/>
        <v/>
      </c>
      <c r="G498" t="str">
        <f t="shared" si="389"/>
        <v/>
      </c>
      <c r="H498" t="str">
        <f t="shared" si="368"/>
        <v/>
      </c>
      <c r="I498" t="str">
        <f t="shared" si="369"/>
        <v/>
      </c>
      <c r="J498" t="str">
        <f t="shared" si="370"/>
        <v/>
      </c>
      <c r="K498" t="str">
        <f>IF(A498="","",IF(OR(I498=1,I498="S"),IF(VLOOKUP(J498,Tables!E$1:F$50,2,FALSE)=1,IF(MOD(BE498,2)=1,1,2),IF(MOD(BE498,2)=1,2,1)),IF(MOD(BE498,2)=1,1,2)))</f>
        <v/>
      </c>
      <c r="L498" t="str">
        <f t="shared" si="367"/>
        <v/>
      </c>
      <c r="M498" s="1" t="str">
        <f t="shared" si="371"/>
        <v/>
      </c>
      <c r="N498" s="39"/>
      <c r="O498" s="39"/>
      <c r="P498" s="39"/>
      <c r="Q498" s="4" t="str">
        <f t="shared" si="390"/>
        <v/>
      </c>
      <c r="R498" s="4" t="str">
        <f t="shared" si="391"/>
        <v/>
      </c>
      <c r="S498" s="4" t="str">
        <f t="shared" si="392"/>
        <v/>
      </c>
      <c r="T498" s="4" t="str">
        <f t="shared" si="393"/>
        <v/>
      </c>
      <c r="U498" s="4" t="str">
        <f t="shared" si="394"/>
        <v/>
      </c>
      <c r="V498" s="4" t="str">
        <f t="shared" si="395"/>
        <v/>
      </c>
      <c r="W498" t="str">
        <f t="shared" si="396"/>
        <v/>
      </c>
      <c r="X498" t="str">
        <f t="shared" si="397"/>
        <v/>
      </c>
      <c r="Y498" t="str">
        <f t="shared" si="398"/>
        <v/>
      </c>
      <c r="Z498" t="str">
        <f t="shared" si="399"/>
        <v/>
      </c>
      <c r="AA498" s="4" t="str">
        <f t="shared" si="400"/>
        <v/>
      </c>
      <c r="AB498" s="4" t="str">
        <f t="shared" si="401"/>
        <v/>
      </c>
      <c r="AC498" s="5" t="str">
        <f t="shared" si="402"/>
        <v/>
      </c>
      <c r="AD498" t="str">
        <f t="shared" si="403"/>
        <v/>
      </c>
      <c r="AE498" t="str">
        <f t="shared" si="404"/>
        <v/>
      </c>
      <c r="AF498" s="2" t="str">
        <f t="shared" si="405"/>
        <v/>
      </c>
      <c r="AG498" t="str">
        <f t="shared" si="406"/>
        <v/>
      </c>
      <c r="AH498" t="str">
        <f t="shared" si="407"/>
        <v/>
      </c>
      <c r="AI498" t="str">
        <f t="shared" si="372"/>
        <v/>
      </c>
      <c r="AJ498" s="28" t="str">
        <f t="shared" si="408"/>
        <v/>
      </c>
      <c r="AK498" t="str">
        <f t="shared" si="409"/>
        <v/>
      </c>
      <c r="AL498" t="str">
        <f t="shared" si="410"/>
        <v/>
      </c>
      <c r="AM498" t="str">
        <f t="shared" si="373"/>
        <v/>
      </c>
      <c r="AN498" t="str">
        <f t="shared" si="374"/>
        <v/>
      </c>
      <c r="AO498" t="str">
        <f t="shared" si="375"/>
        <v/>
      </c>
      <c r="AP498" t="str">
        <f>IF(AN498="","",IF(I498=0,IF(AO498=1,VLOOKUP(F498,Tables!A$1:C$18,2,FALSE),VLOOKUP(F498,Tables!A$1:C$18,3,FALSE)),IF(I498=1, IF(AO498=1,VLOOKUP(F498,Tables!H$1:J$95,2,FALSE),VLOOKUP(F498,Tables!H$1:J$95,3,FALSE)),IF(AO498=1,VLOOKUP(F498,Tables!Q$1:S$137,2,FALSE),VLOOKUP(F498,Tables!Q$1:S$137,3,FALSE)))))</f>
        <v/>
      </c>
      <c r="AQ498" t="str">
        <f t="shared" si="411"/>
        <v/>
      </c>
      <c r="AR498" t="str">
        <f t="shared" si="376"/>
        <v/>
      </c>
      <c r="AS498" t="str">
        <f t="shared" si="377"/>
        <v/>
      </c>
      <c r="AT498" t="str">
        <f t="shared" si="366"/>
        <v/>
      </c>
      <c r="AU498" t="str">
        <f t="shared" si="378"/>
        <v/>
      </c>
      <c r="AV498" t="str">
        <f t="shared" si="379"/>
        <v/>
      </c>
      <c r="AW498" t="str">
        <f t="shared" si="412"/>
        <v/>
      </c>
      <c r="AX498" t="str">
        <f t="shared" si="413"/>
        <v/>
      </c>
      <c r="AY498" t="str">
        <f t="shared" si="414"/>
        <v/>
      </c>
      <c r="BA498" t="str">
        <f t="shared" si="380"/>
        <v/>
      </c>
      <c r="BB498" t="str">
        <f t="shared" si="381"/>
        <v/>
      </c>
      <c r="BC498" t="str">
        <f t="shared" si="382"/>
        <v/>
      </c>
      <c r="BD498" t="str">
        <f t="shared" si="417"/>
        <v/>
      </c>
      <c r="BE498" t="str">
        <f t="shared" si="415"/>
        <v/>
      </c>
      <c r="BF498" t="str">
        <f t="shared" si="416"/>
        <v/>
      </c>
    </row>
    <row r="499" spans="1:58" ht="15.75" x14ac:dyDescent="0.3">
      <c r="A499" t="str">
        <f t="shared" si="383"/>
        <v/>
      </c>
      <c r="B499" t="str">
        <f t="shared" si="384"/>
        <v/>
      </c>
      <c r="C499" t="str">
        <f t="shared" si="385"/>
        <v/>
      </c>
      <c r="D499" t="str">
        <f t="shared" si="386"/>
        <v/>
      </c>
      <c r="E499" t="str">
        <f t="shared" si="387"/>
        <v/>
      </c>
      <c r="F499" t="str">
        <f t="shared" si="388"/>
        <v/>
      </c>
      <c r="G499" t="str">
        <f t="shared" si="389"/>
        <v/>
      </c>
      <c r="H499" t="str">
        <f t="shared" si="368"/>
        <v/>
      </c>
      <c r="I499" t="str">
        <f t="shared" si="369"/>
        <v/>
      </c>
      <c r="J499" t="str">
        <f t="shared" si="370"/>
        <v/>
      </c>
      <c r="K499" t="str">
        <f>IF(A499="","",IF(OR(I499=1,I499="S"),IF(VLOOKUP(J499,Tables!E$1:F$50,2,FALSE)=1,IF(MOD(BE499,2)=1,1,2),IF(MOD(BE499,2)=1,2,1)),IF(MOD(BE499,2)=1,1,2)))</f>
        <v/>
      </c>
      <c r="L499" t="str">
        <f t="shared" si="367"/>
        <v/>
      </c>
      <c r="M499" s="1" t="str">
        <f t="shared" si="371"/>
        <v/>
      </c>
      <c r="N499" s="39"/>
      <c r="O499" s="39"/>
      <c r="P499" s="39"/>
      <c r="Q499" s="4" t="str">
        <f t="shared" si="390"/>
        <v/>
      </c>
      <c r="R499" s="4" t="str">
        <f t="shared" si="391"/>
        <v/>
      </c>
      <c r="S499" s="4" t="str">
        <f t="shared" si="392"/>
        <v/>
      </c>
      <c r="T499" s="4" t="str">
        <f t="shared" si="393"/>
        <v/>
      </c>
      <c r="U499" s="4" t="str">
        <f t="shared" si="394"/>
        <v/>
      </c>
      <c r="V499" s="4" t="str">
        <f t="shared" si="395"/>
        <v/>
      </c>
      <c r="W499" t="str">
        <f t="shared" si="396"/>
        <v/>
      </c>
      <c r="X499" t="str">
        <f t="shared" si="397"/>
        <v/>
      </c>
      <c r="Y499" t="str">
        <f t="shared" si="398"/>
        <v/>
      </c>
      <c r="Z499" t="str">
        <f t="shared" si="399"/>
        <v/>
      </c>
      <c r="AA499" s="4" t="str">
        <f t="shared" si="400"/>
        <v/>
      </c>
      <c r="AB499" s="4" t="str">
        <f t="shared" si="401"/>
        <v/>
      </c>
      <c r="AC499" s="5" t="str">
        <f t="shared" si="402"/>
        <v/>
      </c>
      <c r="AD499" t="str">
        <f t="shared" si="403"/>
        <v/>
      </c>
      <c r="AE499" t="str">
        <f t="shared" si="404"/>
        <v/>
      </c>
      <c r="AF499" s="2" t="str">
        <f t="shared" si="405"/>
        <v/>
      </c>
      <c r="AG499" t="str">
        <f t="shared" si="406"/>
        <v/>
      </c>
      <c r="AH499" t="str">
        <f t="shared" si="407"/>
        <v/>
      </c>
      <c r="AI499" t="str">
        <f t="shared" si="372"/>
        <v/>
      </c>
      <c r="AJ499" s="28" t="str">
        <f t="shared" si="408"/>
        <v/>
      </c>
      <c r="AK499" t="str">
        <f t="shared" si="409"/>
        <v/>
      </c>
      <c r="AL499" t="str">
        <f t="shared" si="410"/>
        <v/>
      </c>
      <c r="AM499" t="str">
        <f t="shared" si="373"/>
        <v/>
      </c>
      <c r="AN499" t="str">
        <f t="shared" si="374"/>
        <v/>
      </c>
      <c r="AO499" t="str">
        <f t="shared" si="375"/>
        <v/>
      </c>
      <c r="AP499" t="str">
        <f>IF(AN499="","",IF(I499=0,IF(AO499=1,VLOOKUP(F499,Tables!A$1:C$18,2,FALSE),VLOOKUP(F499,Tables!A$1:C$18,3,FALSE)),IF(I499=1, IF(AO499=1,VLOOKUP(F499,Tables!H$1:J$95,2,FALSE),VLOOKUP(F499,Tables!H$1:J$95,3,FALSE)),IF(AO499=1,VLOOKUP(F499,Tables!Q$1:S$137,2,FALSE),VLOOKUP(F499,Tables!Q$1:S$137,3,FALSE)))))</f>
        <v/>
      </c>
      <c r="AQ499" t="str">
        <f t="shared" si="411"/>
        <v/>
      </c>
      <c r="AR499" t="str">
        <f t="shared" si="376"/>
        <v/>
      </c>
      <c r="AS499" t="str">
        <f t="shared" si="377"/>
        <v/>
      </c>
      <c r="AT499" t="str">
        <f t="shared" si="366"/>
        <v/>
      </c>
      <c r="AU499" t="str">
        <f t="shared" si="378"/>
        <v/>
      </c>
      <c r="AV499" t="str">
        <f t="shared" si="379"/>
        <v/>
      </c>
      <c r="AW499" t="str">
        <f t="shared" si="412"/>
        <v/>
      </c>
      <c r="AX499" t="str">
        <f t="shared" si="413"/>
        <v/>
      </c>
      <c r="AY499" t="str">
        <f t="shared" si="414"/>
        <v/>
      </c>
      <c r="BA499" t="str">
        <f t="shared" si="380"/>
        <v/>
      </c>
      <c r="BB499" t="str">
        <f t="shared" si="381"/>
        <v/>
      </c>
      <c r="BC499" t="str">
        <f t="shared" si="382"/>
        <v/>
      </c>
      <c r="BD499" t="str">
        <f t="shared" si="417"/>
        <v/>
      </c>
      <c r="BE499" t="str">
        <f t="shared" si="415"/>
        <v/>
      </c>
      <c r="BF499" t="str">
        <f t="shared" si="416"/>
        <v/>
      </c>
    </row>
    <row r="500" spans="1:58" ht="15.75" x14ac:dyDescent="0.3">
      <c r="A500" t="str">
        <f t="shared" si="383"/>
        <v/>
      </c>
      <c r="B500" t="str">
        <f t="shared" si="384"/>
        <v/>
      </c>
      <c r="C500" t="str">
        <f t="shared" si="385"/>
        <v/>
      </c>
      <c r="D500" t="str">
        <f t="shared" si="386"/>
        <v/>
      </c>
      <c r="E500" t="str">
        <f t="shared" si="387"/>
        <v/>
      </c>
      <c r="F500" t="str">
        <f t="shared" si="388"/>
        <v/>
      </c>
      <c r="G500" t="str">
        <f t="shared" si="389"/>
        <v/>
      </c>
      <c r="H500" t="str">
        <f t="shared" si="368"/>
        <v/>
      </c>
      <c r="I500" t="str">
        <f t="shared" si="369"/>
        <v/>
      </c>
      <c r="J500" t="str">
        <f t="shared" si="370"/>
        <v/>
      </c>
      <c r="K500" t="str">
        <f>IF(A500="","",IF(OR(I500=1,I500="S"),IF(VLOOKUP(J500,Tables!E$1:F$50,2,FALSE)=1,IF(MOD(BE500,2)=1,1,2),IF(MOD(BE500,2)=1,2,1)),IF(MOD(BE500,2)=1,1,2)))</f>
        <v/>
      </c>
      <c r="L500" t="str">
        <f t="shared" si="367"/>
        <v/>
      </c>
      <c r="M500" s="1" t="str">
        <f t="shared" si="371"/>
        <v/>
      </c>
      <c r="N500" s="39"/>
      <c r="O500" s="39"/>
      <c r="P500" s="39"/>
      <c r="Q500" s="4" t="str">
        <f t="shared" si="390"/>
        <v/>
      </c>
      <c r="R500" s="4" t="str">
        <f t="shared" si="391"/>
        <v/>
      </c>
      <c r="S500" s="4" t="str">
        <f t="shared" si="392"/>
        <v/>
      </c>
      <c r="T500" s="4" t="str">
        <f t="shared" si="393"/>
        <v/>
      </c>
      <c r="U500" s="4" t="str">
        <f t="shared" si="394"/>
        <v/>
      </c>
      <c r="V500" s="4" t="str">
        <f t="shared" si="395"/>
        <v/>
      </c>
      <c r="W500" t="str">
        <f t="shared" si="396"/>
        <v/>
      </c>
      <c r="X500" t="str">
        <f t="shared" si="397"/>
        <v/>
      </c>
      <c r="Y500" t="str">
        <f t="shared" si="398"/>
        <v/>
      </c>
      <c r="Z500" t="str">
        <f t="shared" si="399"/>
        <v/>
      </c>
      <c r="AA500" s="4" t="str">
        <f t="shared" si="400"/>
        <v/>
      </c>
      <c r="AB500" s="4" t="str">
        <f t="shared" si="401"/>
        <v/>
      </c>
      <c r="AC500" s="5" t="str">
        <f t="shared" si="402"/>
        <v/>
      </c>
      <c r="AD500" t="str">
        <f t="shared" si="403"/>
        <v/>
      </c>
      <c r="AE500" t="str">
        <f t="shared" si="404"/>
        <v/>
      </c>
      <c r="AF500" s="2" t="str">
        <f t="shared" si="405"/>
        <v/>
      </c>
      <c r="AG500" t="str">
        <f t="shared" si="406"/>
        <v/>
      </c>
      <c r="AH500" t="str">
        <f t="shared" si="407"/>
        <v/>
      </c>
      <c r="AI500" t="str">
        <f t="shared" si="372"/>
        <v/>
      </c>
      <c r="AJ500" s="28" t="str">
        <f t="shared" si="408"/>
        <v/>
      </c>
      <c r="AK500" t="str">
        <f t="shared" si="409"/>
        <v/>
      </c>
      <c r="AL500" t="str">
        <f t="shared" si="410"/>
        <v/>
      </c>
      <c r="AM500" t="str">
        <f t="shared" si="373"/>
        <v/>
      </c>
      <c r="AN500" t="str">
        <f t="shared" si="374"/>
        <v/>
      </c>
      <c r="AO500" t="str">
        <f t="shared" si="375"/>
        <v/>
      </c>
      <c r="AP500" t="str">
        <f>IF(AN500="","",IF(I500=0,IF(AO500=1,VLOOKUP(F500,Tables!A$1:C$18,2,FALSE),VLOOKUP(F500,Tables!A$1:C$18,3,FALSE)),IF(I500=1, IF(AO500=1,VLOOKUP(F500,Tables!H$1:J$95,2,FALSE),VLOOKUP(F500,Tables!H$1:J$95,3,FALSE)),IF(AO500=1,VLOOKUP(F500,Tables!Q$1:S$137,2,FALSE),VLOOKUP(F500,Tables!Q$1:S$137,3,FALSE)))))</f>
        <v/>
      </c>
      <c r="AQ500" t="str">
        <f t="shared" si="411"/>
        <v/>
      </c>
      <c r="AR500" t="str">
        <f t="shared" si="376"/>
        <v/>
      </c>
      <c r="AS500" t="str">
        <f t="shared" si="377"/>
        <v/>
      </c>
      <c r="AT500" t="str">
        <f t="shared" si="366"/>
        <v/>
      </c>
      <c r="AU500" t="str">
        <f t="shared" si="378"/>
        <v/>
      </c>
      <c r="AV500" t="str">
        <f t="shared" si="379"/>
        <v/>
      </c>
      <c r="AW500" t="str">
        <f t="shared" si="412"/>
        <v/>
      </c>
      <c r="AX500" t="str">
        <f t="shared" si="413"/>
        <v/>
      </c>
      <c r="AY500" t="str">
        <f t="shared" si="414"/>
        <v/>
      </c>
      <c r="BA500" t="str">
        <f t="shared" si="380"/>
        <v/>
      </c>
      <c r="BB500" t="str">
        <f t="shared" si="381"/>
        <v/>
      </c>
      <c r="BC500" t="str">
        <f t="shared" si="382"/>
        <v/>
      </c>
      <c r="BD500" t="str">
        <f t="shared" si="417"/>
        <v/>
      </c>
      <c r="BE500" t="str">
        <f t="shared" si="415"/>
        <v/>
      </c>
      <c r="BF500" t="str">
        <f t="shared" si="416"/>
        <v/>
      </c>
    </row>
    <row r="501" spans="1:58" ht="15.75" x14ac:dyDescent="0.3">
      <c r="A501" t="str">
        <f t="shared" si="383"/>
        <v/>
      </c>
      <c r="B501" t="str">
        <f t="shared" si="384"/>
        <v/>
      </c>
      <c r="C501" t="str">
        <f t="shared" si="385"/>
        <v/>
      </c>
      <c r="D501" t="str">
        <f t="shared" si="386"/>
        <v/>
      </c>
      <c r="E501" t="str">
        <f t="shared" si="387"/>
        <v/>
      </c>
      <c r="F501" t="str">
        <f t="shared" si="388"/>
        <v/>
      </c>
      <c r="G501" t="str">
        <f t="shared" si="389"/>
        <v/>
      </c>
      <c r="H501" t="str">
        <f t="shared" si="368"/>
        <v/>
      </c>
      <c r="I501" t="str">
        <f t="shared" si="369"/>
        <v/>
      </c>
      <c r="J501" t="str">
        <f t="shared" si="370"/>
        <v/>
      </c>
      <c r="K501" t="str">
        <f>IF(A501="","",IF(OR(I501=1,I501="S"),IF(VLOOKUP(J501,Tables!E$1:F$50,2,FALSE)=1,IF(MOD(BE501,2)=1,1,2),IF(MOD(BE501,2)=1,2,1)),IF(MOD(BE501,2)=1,1,2)))</f>
        <v/>
      </c>
      <c r="L501" t="str">
        <f t="shared" si="367"/>
        <v/>
      </c>
      <c r="M501" s="1" t="str">
        <f t="shared" si="371"/>
        <v/>
      </c>
      <c r="N501" s="39"/>
      <c r="O501" s="39"/>
      <c r="P501" s="39"/>
      <c r="Q501" s="4" t="str">
        <f t="shared" si="390"/>
        <v/>
      </c>
      <c r="R501" s="4" t="str">
        <f t="shared" si="391"/>
        <v/>
      </c>
      <c r="S501" s="4" t="str">
        <f t="shared" si="392"/>
        <v/>
      </c>
      <c r="T501" s="4" t="str">
        <f t="shared" si="393"/>
        <v/>
      </c>
      <c r="U501" s="4" t="str">
        <f t="shared" si="394"/>
        <v/>
      </c>
      <c r="V501" s="4" t="str">
        <f t="shared" si="395"/>
        <v/>
      </c>
      <c r="W501" t="str">
        <f t="shared" si="396"/>
        <v/>
      </c>
      <c r="X501" t="str">
        <f t="shared" si="397"/>
        <v/>
      </c>
      <c r="Y501" t="str">
        <f t="shared" si="398"/>
        <v/>
      </c>
      <c r="Z501" t="str">
        <f t="shared" si="399"/>
        <v/>
      </c>
      <c r="AA501" s="4" t="str">
        <f t="shared" si="400"/>
        <v/>
      </c>
      <c r="AB501" s="4" t="str">
        <f t="shared" si="401"/>
        <v/>
      </c>
      <c r="AC501" s="5" t="str">
        <f t="shared" si="402"/>
        <v/>
      </c>
      <c r="AD501" t="str">
        <f t="shared" si="403"/>
        <v/>
      </c>
      <c r="AE501" t="str">
        <f t="shared" si="404"/>
        <v/>
      </c>
      <c r="AF501" s="2" t="str">
        <f t="shared" si="405"/>
        <v/>
      </c>
      <c r="AG501" t="str">
        <f t="shared" si="406"/>
        <v/>
      </c>
      <c r="AH501" t="str">
        <f t="shared" si="407"/>
        <v/>
      </c>
      <c r="AI501" t="str">
        <f t="shared" si="372"/>
        <v/>
      </c>
      <c r="AJ501" s="28" t="str">
        <f t="shared" si="408"/>
        <v/>
      </c>
      <c r="AK501" t="str">
        <f t="shared" si="409"/>
        <v/>
      </c>
      <c r="AL501" t="str">
        <f t="shared" si="410"/>
        <v/>
      </c>
      <c r="AM501" t="str">
        <f t="shared" si="373"/>
        <v/>
      </c>
      <c r="AN501" t="str">
        <f t="shared" si="374"/>
        <v/>
      </c>
      <c r="AO501" t="str">
        <f t="shared" si="375"/>
        <v/>
      </c>
      <c r="AP501" t="str">
        <f>IF(AN501="","",IF(I501=0,IF(AO501=1,VLOOKUP(F501,Tables!A$1:C$18,2,FALSE),VLOOKUP(F501,Tables!A$1:C$18,3,FALSE)),IF(I501=1, IF(AO501=1,VLOOKUP(F501,Tables!H$1:J$95,2,FALSE),VLOOKUP(F501,Tables!H$1:J$95,3,FALSE)),IF(AO501=1,VLOOKUP(F501,Tables!Q$1:S$137,2,FALSE),VLOOKUP(F501,Tables!Q$1:S$137,3,FALSE)))))</f>
        <v/>
      </c>
      <c r="AQ501" t="str">
        <f t="shared" si="411"/>
        <v/>
      </c>
      <c r="AR501" t="str">
        <f t="shared" si="376"/>
        <v/>
      </c>
      <c r="AS501" t="str">
        <f t="shared" si="377"/>
        <v/>
      </c>
      <c r="AT501" t="str">
        <f t="shared" si="366"/>
        <v/>
      </c>
      <c r="AU501" t="str">
        <f t="shared" si="378"/>
        <v/>
      </c>
      <c r="AV501" t="str">
        <f t="shared" si="379"/>
        <v/>
      </c>
      <c r="AW501" t="str">
        <f t="shared" si="412"/>
        <v/>
      </c>
      <c r="AX501" t="str">
        <f t="shared" si="413"/>
        <v/>
      </c>
      <c r="AY501" t="str">
        <f t="shared" si="414"/>
        <v/>
      </c>
      <c r="BC501" t="str">
        <f t="shared" si="382"/>
        <v/>
      </c>
      <c r="BE501" t="str">
        <f t="shared" si="415"/>
        <v/>
      </c>
      <c r="BF501" t="str">
        <f t="shared" si="416"/>
        <v/>
      </c>
    </row>
    <row r="502" spans="1:58" ht="15.75" x14ac:dyDescent="0.3">
      <c r="A502" t="str">
        <f t="shared" si="383"/>
        <v/>
      </c>
      <c r="B502" t="str">
        <f t="shared" si="384"/>
        <v/>
      </c>
      <c r="C502" t="str">
        <f t="shared" si="385"/>
        <v/>
      </c>
      <c r="D502" t="str">
        <f t="shared" si="386"/>
        <v/>
      </c>
      <c r="E502" t="str">
        <f t="shared" si="387"/>
        <v/>
      </c>
      <c r="F502" t="str">
        <f t="shared" si="388"/>
        <v/>
      </c>
      <c r="G502" t="str">
        <f t="shared" si="389"/>
        <v/>
      </c>
      <c r="H502" t="str">
        <f t="shared" si="368"/>
        <v/>
      </c>
      <c r="I502" t="str">
        <f t="shared" si="369"/>
        <v/>
      </c>
      <c r="J502" t="str">
        <f t="shared" si="370"/>
        <v/>
      </c>
      <c r="K502" t="str">
        <f>IF(A502="","",IF(OR(I502=1,I502="S"),IF(VLOOKUP(J502,Tables!E$1:F$50,2,FALSE)=1,IF(MOD(BE502,2)=1,1,2),IF(MOD(BE502,2)=1,2,1)),IF(MOD(BE502,2)=1,1,2)))</f>
        <v/>
      </c>
      <c r="L502" t="str">
        <f t="shared" si="367"/>
        <v/>
      </c>
      <c r="M502" s="1" t="str">
        <f t="shared" si="371"/>
        <v/>
      </c>
      <c r="N502" s="39"/>
      <c r="O502" s="39"/>
      <c r="P502" s="39"/>
      <c r="Q502" s="4" t="str">
        <f t="shared" si="390"/>
        <v/>
      </c>
      <c r="R502" s="4" t="str">
        <f t="shared" si="391"/>
        <v/>
      </c>
      <c r="S502" s="4" t="str">
        <f t="shared" si="392"/>
        <v/>
      </c>
      <c r="T502" s="4" t="str">
        <f t="shared" si="393"/>
        <v/>
      </c>
      <c r="U502" s="4" t="str">
        <f t="shared" si="394"/>
        <v/>
      </c>
      <c r="V502" s="4" t="str">
        <f t="shared" si="395"/>
        <v/>
      </c>
      <c r="W502" t="str">
        <f t="shared" si="396"/>
        <v/>
      </c>
      <c r="X502" t="str">
        <f t="shared" si="397"/>
        <v/>
      </c>
      <c r="Y502" t="str">
        <f t="shared" si="398"/>
        <v/>
      </c>
      <c r="Z502" t="str">
        <f t="shared" si="399"/>
        <v/>
      </c>
      <c r="AA502" s="4" t="str">
        <f t="shared" si="400"/>
        <v/>
      </c>
      <c r="AB502" s="4" t="str">
        <f t="shared" si="401"/>
        <v/>
      </c>
      <c r="AC502" s="5" t="str">
        <f t="shared" si="402"/>
        <v/>
      </c>
      <c r="AD502" t="str">
        <f t="shared" si="403"/>
        <v/>
      </c>
      <c r="AE502" t="str">
        <f t="shared" si="404"/>
        <v/>
      </c>
      <c r="AF502" s="2" t="str">
        <f t="shared" si="405"/>
        <v/>
      </c>
      <c r="AG502" t="str">
        <f t="shared" si="406"/>
        <v/>
      </c>
      <c r="AH502" t="str">
        <f t="shared" si="407"/>
        <v/>
      </c>
      <c r="AI502" t="str">
        <f t="shared" si="372"/>
        <v/>
      </c>
      <c r="AJ502" s="28" t="str">
        <f t="shared" si="408"/>
        <v/>
      </c>
      <c r="AK502" t="str">
        <f t="shared" si="409"/>
        <v/>
      </c>
      <c r="AL502" t="str">
        <f t="shared" si="410"/>
        <v/>
      </c>
      <c r="AM502" t="str">
        <f t="shared" si="373"/>
        <v/>
      </c>
      <c r="AN502" t="str">
        <f t="shared" si="374"/>
        <v/>
      </c>
      <c r="AO502" t="str">
        <f t="shared" si="375"/>
        <v/>
      </c>
      <c r="AP502" t="str">
        <f>IF(AN502="","",IF(I502=0,IF(AO502=1,VLOOKUP(F502,Tables!A$1:C$18,2,FALSE),VLOOKUP(F502,Tables!A$1:C$18,3,FALSE)),IF(I502=1, IF(AO502=1,VLOOKUP(F502,Tables!H$1:J$95,2,FALSE),VLOOKUP(F502,Tables!H$1:J$95,3,FALSE)),IF(AO502=1,VLOOKUP(F502,Tables!Q$1:S$137,2,FALSE),VLOOKUP(F502,Tables!Q$1:S$137,3,FALSE)))))</f>
        <v/>
      </c>
      <c r="AQ502" t="str">
        <f t="shared" si="411"/>
        <v/>
      </c>
      <c r="AR502" t="str">
        <f t="shared" si="376"/>
        <v/>
      </c>
      <c r="AS502" t="str">
        <f t="shared" si="377"/>
        <v/>
      </c>
      <c r="AT502" t="str">
        <f t="shared" si="366"/>
        <v/>
      </c>
      <c r="AU502" t="str">
        <f t="shared" si="378"/>
        <v/>
      </c>
      <c r="AV502" t="str">
        <f t="shared" si="379"/>
        <v/>
      </c>
      <c r="AW502" t="str">
        <f t="shared" si="412"/>
        <v/>
      </c>
      <c r="AX502" t="str">
        <f t="shared" si="413"/>
        <v/>
      </c>
      <c r="AY502" t="str">
        <f t="shared" si="414"/>
        <v/>
      </c>
      <c r="BC502" t="str">
        <f t="shared" si="382"/>
        <v/>
      </c>
      <c r="BE502" t="str">
        <f t="shared" si="415"/>
        <v/>
      </c>
      <c r="BF502" t="str">
        <f t="shared" si="416"/>
        <v/>
      </c>
    </row>
    <row r="503" spans="1:58" ht="15.75" x14ac:dyDescent="0.3">
      <c r="A503" t="str">
        <f t="shared" si="383"/>
        <v/>
      </c>
      <c r="B503" t="str">
        <f t="shared" si="384"/>
        <v/>
      </c>
      <c r="C503" t="str">
        <f t="shared" si="385"/>
        <v/>
      </c>
      <c r="D503" t="str">
        <f t="shared" si="386"/>
        <v/>
      </c>
      <c r="E503" t="str">
        <f t="shared" si="387"/>
        <v/>
      </c>
      <c r="F503" t="str">
        <f t="shared" si="388"/>
        <v/>
      </c>
      <c r="G503" t="str">
        <f t="shared" si="389"/>
        <v/>
      </c>
      <c r="H503" t="str">
        <f t="shared" si="368"/>
        <v/>
      </c>
      <c r="I503" t="str">
        <f t="shared" si="369"/>
        <v/>
      </c>
      <c r="J503" t="str">
        <f t="shared" si="370"/>
        <v/>
      </c>
      <c r="K503" t="str">
        <f>IF(A503="","",IF(OR(I503=1,I503="S"),IF(VLOOKUP(J503,Tables!E$1:F$50,2,FALSE)=1,IF(MOD(BE503,2)=1,1,2),IF(MOD(BE503,2)=1,2,1)),IF(MOD(BE503,2)=1,1,2)))</f>
        <v/>
      </c>
      <c r="L503" t="str">
        <f t="shared" si="367"/>
        <v/>
      </c>
      <c r="M503" s="1" t="str">
        <f t="shared" si="371"/>
        <v/>
      </c>
      <c r="N503" s="39"/>
      <c r="O503" s="39"/>
      <c r="P503" s="39"/>
      <c r="Q503" s="4" t="str">
        <f t="shared" si="390"/>
        <v/>
      </c>
      <c r="R503" s="4" t="str">
        <f t="shared" si="391"/>
        <v/>
      </c>
      <c r="S503" s="4" t="str">
        <f t="shared" si="392"/>
        <v/>
      </c>
      <c r="T503" s="4" t="str">
        <f t="shared" si="393"/>
        <v/>
      </c>
      <c r="U503" s="4" t="str">
        <f t="shared" si="394"/>
        <v/>
      </c>
      <c r="V503" s="4" t="str">
        <f t="shared" si="395"/>
        <v/>
      </c>
      <c r="W503" t="str">
        <f t="shared" si="396"/>
        <v/>
      </c>
      <c r="X503" t="str">
        <f t="shared" si="397"/>
        <v/>
      </c>
      <c r="Y503" t="str">
        <f t="shared" si="398"/>
        <v/>
      </c>
      <c r="Z503" t="str">
        <f t="shared" si="399"/>
        <v/>
      </c>
      <c r="AA503" s="4" t="str">
        <f t="shared" si="400"/>
        <v/>
      </c>
      <c r="AB503" s="4" t="str">
        <f t="shared" si="401"/>
        <v/>
      </c>
      <c r="AC503" s="5" t="str">
        <f t="shared" si="402"/>
        <v/>
      </c>
      <c r="AD503" t="str">
        <f t="shared" si="403"/>
        <v/>
      </c>
      <c r="AE503" t="str">
        <f t="shared" si="404"/>
        <v/>
      </c>
      <c r="AF503" s="2" t="str">
        <f t="shared" si="405"/>
        <v/>
      </c>
      <c r="AG503" t="str">
        <f t="shared" si="406"/>
        <v/>
      </c>
      <c r="AH503" t="str">
        <f t="shared" si="407"/>
        <v/>
      </c>
      <c r="AI503" t="str">
        <f t="shared" si="372"/>
        <v/>
      </c>
      <c r="AJ503" s="28" t="str">
        <f t="shared" si="408"/>
        <v/>
      </c>
      <c r="AK503" t="str">
        <f t="shared" si="409"/>
        <v/>
      </c>
      <c r="AL503" t="str">
        <f t="shared" si="410"/>
        <v/>
      </c>
      <c r="AM503" t="str">
        <f t="shared" si="373"/>
        <v/>
      </c>
      <c r="AN503" t="str">
        <f t="shared" si="374"/>
        <v/>
      </c>
      <c r="AO503" t="str">
        <f t="shared" si="375"/>
        <v/>
      </c>
      <c r="AP503" t="str">
        <f>IF(AN503="","",IF(I503=0,IF(AO503=1,VLOOKUP(F503,Tables!A$1:C$18,2,FALSE),VLOOKUP(F503,Tables!A$1:C$18,3,FALSE)),IF(I503=1, IF(AO503=1,VLOOKUP(F503,Tables!H$1:J$95,2,FALSE),VLOOKUP(F503,Tables!H$1:J$95,3,FALSE)),IF(AO503=1,VLOOKUP(F503,Tables!Q$1:S$137,2,FALSE),VLOOKUP(F503,Tables!Q$1:S$137,3,FALSE)))))</f>
        <v/>
      </c>
      <c r="AQ503" t="str">
        <f t="shared" si="411"/>
        <v/>
      </c>
      <c r="AR503" t="str">
        <f t="shared" si="376"/>
        <v/>
      </c>
      <c r="AS503" t="str">
        <f t="shared" si="377"/>
        <v/>
      </c>
      <c r="AT503" t="str">
        <f t="shared" si="366"/>
        <v/>
      </c>
      <c r="AU503" t="str">
        <f t="shared" si="378"/>
        <v/>
      </c>
      <c r="AV503" t="str">
        <f t="shared" si="379"/>
        <v/>
      </c>
      <c r="AW503" t="str">
        <f t="shared" si="412"/>
        <v/>
      </c>
      <c r="AX503" t="str">
        <f t="shared" si="413"/>
        <v/>
      </c>
      <c r="AY503" t="str">
        <f t="shared" si="414"/>
        <v/>
      </c>
      <c r="BC503" t="str">
        <f t="shared" si="382"/>
        <v/>
      </c>
      <c r="BE503" t="str">
        <f t="shared" si="415"/>
        <v/>
      </c>
      <c r="BF503" t="str">
        <f t="shared" si="416"/>
        <v/>
      </c>
    </row>
    <row r="504" spans="1:58" ht="15.75" x14ac:dyDescent="0.3">
      <c r="A504" t="str">
        <f t="shared" si="383"/>
        <v/>
      </c>
      <c r="B504" t="str">
        <f t="shared" si="384"/>
        <v/>
      </c>
      <c r="C504" t="str">
        <f t="shared" si="385"/>
        <v/>
      </c>
      <c r="D504" t="str">
        <f t="shared" si="386"/>
        <v/>
      </c>
      <c r="E504" t="str">
        <f t="shared" si="387"/>
        <v/>
      </c>
      <c r="F504" t="str">
        <f t="shared" si="388"/>
        <v/>
      </c>
      <c r="G504" t="str">
        <f t="shared" si="389"/>
        <v/>
      </c>
      <c r="H504" t="str">
        <f t="shared" si="368"/>
        <v/>
      </c>
      <c r="I504" t="str">
        <f t="shared" si="369"/>
        <v/>
      </c>
      <c r="J504" t="str">
        <f t="shared" si="370"/>
        <v/>
      </c>
      <c r="K504" t="str">
        <f>IF(A504="","",IF(OR(I504=1,I504="S"),IF(VLOOKUP(J504,Tables!E$1:F$50,2,FALSE)=1,IF(MOD(BE504,2)=1,1,2),IF(MOD(BE504,2)=1,2,1)),IF(MOD(BE504,2)=1,1,2)))</f>
        <v/>
      </c>
      <c r="L504" t="str">
        <f t="shared" si="367"/>
        <v/>
      </c>
      <c r="M504" s="1" t="str">
        <f t="shared" si="371"/>
        <v/>
      </c>
      <c r="N504" s="39"/>
      <c r="O504" s="39"/>
      <c r="P504" s="39"/>
      <c r="Q504" s="4" t="str">
        <f t="shared" si="390"/>
        <v/>
      </c>
      <c r="R504" s="4" t="str">
        <f t="shared" si="391"/>
        <v/>
      </c>
      <c r="S504" s="4" t="str">
        <f t="shared" si="392"/>
        <v/>
      </c>
      <c r="T504" s="4" t="str">
        <f t="shared" si="393"/>
        <v/>
      </c>
      <c r="U504" s="4" t="str">
        <f t="shared" si="394"/>
        <v/>
      </c>
      <c r="V504" s="4" t="str">
        <f t="shared" si="395"/>
        <v/>
      </c>
      <c r="W504" t="str">
        <f t="shared" si="396"/>
        <v/>
      </c>
      <c r="X504" t="str">
        <f t="shared" si="397"/>
        <v/>
      </c>
      <c r="Y504" t="str">
        <f t="shared" si="398"/>
        <v/>
      </c>
      <c r="Z504" t="str">
        <f t="shared" si="399"/>
        <v/>
      </c>
      <c r="AA504" s="4" t="str">
        <f t="shared" si="400"/>
        <v/>
      </c>
      <c r="AB504" s="4" t="str">
        <f t="shared" si="401"/>
        <v/>
      </c>
      <c r="AC504" s="5" t="str">
        <f t="shared" si="402"/>
        <v/>
      </c>
      <c r="AD504" t="str">
        <f t="shared" si="403"/>
        <v/>
      </c>
      <c r="AE504" t="str">
        <f t="shared" si="404"/>
        <v/>
      </c>
      <c r="AF504" s="2" t="str">
        <f t="shared" si="405"/>
        <v/>
      </c>
      <c r="AG504" t="str">
        <f t="shared" si="406"/>
        <v/>
      </c>
      <c r="AH504" t="str">
        <f t="shared" si="407"/>
        <v/>
      </c>
      <c r="AI504" t="str">
        <f t="shared" si="372"/>
        <v/>
      </c>
      <c r="AJ504" s="28" t="str">
        <f t="shared" si="408"/>
        <v/>
      </c>
      <c r="AK504" t="str">
        <f t="shared" si="409"/>
        <v/>
      </c>
      <c r="AL504" t="str">
        <f t="shared" si="410"/>
        <v/>
      </c>
      <c r="AM504" t="str">
        <f t="shared" si="373"/>
        <v/>
      </c>
      <c r="AN504" t="str">
        <f t="shared" si="374"/>
        <v/>
      </c>
      <c r="AO504" t="str">
        <f t="shared" si="375"/>
        <v/>
      </c>
      <c r="AP504" t="str">
        <f>IF(AN504="","",IF(I504=0,IF(AO504=1,VLOOKUP(F504,Tables!A$1:C$18,2,FALSE),VLOOKUP(F504,Tables!A$1:C$18,3,FALSE)),IF(I504=1, IF(AO504=1,VLOOKUP(F504,Tables!H$1:J$95,2,FALSE),VLOOKUP(F504,Tables!H$1:J$95,3,FALSE)),IF(AO504=1,VLOOKUP(F504,Tables!Q$1:S$137,2,FALSE),VLOOKUP(F504,Tables!Q$1:S$137,3,FALSE)))))</f>
        <v/>
      </c>
      <c r="AQ504" t="str">
        <f t="shared" si="411"/>
        <v/>
      </c>
      <c r="AR504" t="str">
        <f t="shared" si="376"/>
        <v/>
      </c>
      <c r="AS504" t="str">
        <f t="shared" si="377"/>
        <v/>
      </c>
      <c r="AT504" t="str">
        <f t="shared" si="366"/>
        <v/>
      </c>
      <c r="AU504" t="str">
        <f t="shared" si="378"/>
        <v/>
      </c>
      <c r="AV504" t="str">
        <f t="shared" si="379"/>
        <v/>
      </c>
      <c r="AW504" t="str">
        <f t="shared" si="412"/>
        <v/>
      </c>
      <c r="AX504" t="str">
        <f t="shared" si="413"/>
        <v/>
      </c>
      <c r="AY504" t="str">
        <f t="shared" si="414"/>
        <v/>
      </c>
      <c r="BC504" t="str">
        <f t="shared" si="382"/>
        <v/>
      </c>
      <c r="BE504" t="str">
        <f t="shared" si="415"/>
        <v/>
      </c>
      <c r="BF504" t="str">
        <f t="shared" si="416"/>
        <v/>
      </c>
    </row>
    <row r="505" spans="1:58" ht="15.75" x14ac:dyDescent="0.3">
      <c r="A505" t="str">
        <f t="shared" si="383"/>
        <v/>
      </c>
      <c r="B505" t="str">
        <f t="shared" si="384"/>
        <v/>
      </c>
      <c r="C505" t="str">
        <f t="shared" si="385"/>
        <v/>
      </c>
      <c r="D505" t="str">
        <f t="shared" si="386"/>
        <v/>
      </c>
      <c r="E505" t="str">
        <f t="shared" si="387"/>
        <v/>
      </c>
      <c r="F505" t="str">
        <f t="shared" si="388"/>
        <v/>
      </c>
      <c r="G505" t="str">
        <f t="shared" si="389"/>
        <v/>
      </c>
      <c r="H505" t="str">
        <f t="shared" si="368"/>
        <v/>
      </c>
      <c r="I505" t="str">
        <f t="shared" si="369"/>
        <v/>
      </c>
      <c r="J505" t="str">
        <f t="shared" si="370"/>
        <v/>
      </c>
      <c r="K505" t="str">
        <f>IF(A505="","",IF(OR(I505=1,I505="S"),IF(VLOOKUP(J505,Tables!E$1:F$50,2,FALSE)=1,IF(MOD(BE505,2)=1,1,2),IF(MOD(BE505,2)=1,2,1)),IF(MOD(BE505,2)=1,1,2)))</f>
        <v/>
      </c>
      <c r="L505" t="str">
        <f t="shared" si="367"/>
        <v/>
      </c>
      <c r="M505" s="1" t="str">
        <f t="shared" si="371"/>
        <v/>
      </c>
      <c r="N505" s="39"/>
      <c r="O505" s="39"/>
      <c r="P505" s="39"/>
      <c r="Q505" s="4" t="str">
        <f t="shared" si="390"/>
        <v/>
      </c>
      <c r="R505" s="4" t="str">
        <f t="shared" si="391"/>
        <v/>
      </c>
      <c r="S505" s="4" t="str">
        <f t="shared" si="392"/>
        <v/>
      </c>
      <c r="T505" s="4" t="str">
        <f t="shared" si="393"/>
        <v/>
      </c>
      <c r="U505" s="4" t="str">
        <f t="shared" si="394"/>
        <v/>
      </c>
      <c r="V505" s="4" t="str">
        <f t="shared" si="395"/>
        <v/>
      </c>
      <c r="W505" t="str">
        <f t="shared" si="396"/>
        <v/>
      </c>
      <c r="X505" t="str">
        <f t="shared" si="397"/>
        <v/>
      </c>
      <c r="Y505" t="str">
        <f t="shared" si="398"/>
        <v/>
      </c>
      <c r="Z505" t="str">
        <f t="shared" si="399"/>
        <v/>
      </c>
      <c r="AA505" s="4" t="str">
        <f t="shared" si="400"/>
        <v/>
      </c>
      <c r="AB505" s="4" t="str">
        <f t="shared" si="401"/>
        <v/>
      </c>
      <c r="AC505" s="5" t="str">
        <f t="shared" si="402"/>
        <v/>
      </c>
      <c r="AD505" t="str">
        <f t="shared" si="403"/>
        <v/>
      </c>
      <c r="AE505" t="str">
        <f t="shared" si="404"/>
        <v/>
      </c>
      <c r="AF505" s="2" t="str">
        <f t="shared" si="405"/>
        <v/>
      </c>
      <c r="AG505" t="str">
        <f t="shared" si="406"/>
        <v/>
      </c>
      <c r="AH505" t="str">
        <f t="shared" si="407"/>
        <v/>
      </c>
      <c r="AI505" t="str">
        <f t="shared" si="372"/>
        <v/>
      </c>
      <c r="AJ505" s="28" t="str">
        <f t="shared" si="408"/>
        <v/>
      </c>
      <c r="AK505" t="str">
        <f t="shared" si="409"/>
        <v/>
      </c>
      <c r="AL505" t="str">
        <f t="shared" si="410"/>
        <v/>
      </c>
      <c r="AM505" t="str">
        <f t="shared" si="373"/>
        <v/>
      </c>
      <c r="AN505" t="str">
        <f t="shared" si="374"/>
        <v/>
      </c>
      <c r="AO505" t="str">
        <f t="shared" si="375"/>
        <v/>
      </c>
      <c r="AP505" t="str">
        <f>IF(AN505="","",IF(I505=0,IF(AO505=1,VLOOKUP(F505,Tables!A$1:C$18,2,FALSE),VLOOKUP(F505,Tables!A$1:C$18,3,FALSE)),IF(I505=1, IF(AO505=1,VLOOKUP(F505,Tables!H$1:J$95,2,FALSE),VLOOKUP(F505,Tables!H$1:J$95,3,FALSE)),IF(AO505=1,VLOOKUP(F505,Tables!Q$1:S$137,2,FALSE),VLOOKUP(F505,Tables!Q$1:S$137,3,FALSE)))))</f>
        <v/>
      </c>
      <c r="AQ505" t="str">
        <f t="shared" si="411"/>
        <v/>
      </c>
      <c r="AR505" t="str">
        <f t="shared" si="376"/>
        <v/>
      </c>
      <c r="AS505" t="str">
        <f t="shared" si="377"/>
        <v/>
      </c>
      <c r="AT505" t="str">
        <f t="shared" si="366"/>
        <v/>
      </c>
      <c r="AU505" t="str">
        <f t="shared" si="378"/>
        <v/>
      </c>
      <c r="AV505" t="str">
        <f t="shared" si="379"/>
        <v/>
      </c>
      <c r="AW505" t="str">
        <f t="shared" si="412"/>
        <v/>
      </c>
      <c r="AX505" t="str">
        <f t="shared" si="413"/>
        <v/>
      </c>
      <c r="AY505" t="str">
        <f t="shared" si="414"/>
        <v/>
      </c>
      <c r="BC505" t="str">
        <f t="shared" si="382"/>
        <v/>
      </c>
      <c r="BE505" t="str">
        <f t="shared" si="415"/>
        <v/>
      </c>
      <c r="BF505" t="str">
        <f t="shared" si="416"/>
        <v/>
      </c>
    </row>
  </sheetData>
  <conditionalFormatting sqref="BE18:BF505">
    <cfRule type="expression" dxfId="6" priority="10">
      <formula>OR($AT18=1,$AT18=2)</formula>
    </cfRule>
  </conditionalFormatting>
  <conditionalFormatting sqref="M1:M1048576">
    <cfRule type="expression" dxfId="5" priority="7">
      <formula>AND($M1=$I$2, $M1&lt;&gt;"")</formula>
    </cfRule>
    <cfRule type="expression" dxfId="4" priority="8">
      <formula>AND($M1=$I$1, $M1&lt;&gt;"")</formula>
    </cfRule>
  </conditionalFormatting>
  <conditionalFormatting sqref="A1:C1048576">
    <cfRule type="expression" dxfId="3" priority="3">
      <formula>$AT1=2</formula>
    </cfRule>
    <cfRule type="expression" dxfId="2" priority="4">
      <formula>$AT1=1</formula>
    </cfRule>
  </conditionalFormatting>
  <conditionalFormatting sqref="D1:G1048576">
    <cfRule type="expression" dxfId="1" priority="1">
      <formula>$AQ1=2</formula>
    </cfRule>
    <cfRule type="expression" dxfId="0" priority="2">
      <formula>$AQ1=1</formula>
    </cfRule>
  </conditionalFormatting>
  <hyperlinks>
    <hyperlink ref="O20" r:id="rId1" display="5b29f2b2b2f1f3b3b1w@"/>
    <hyperlink ref="O32" r:id="rId2" display="4b2d@"/>
    <hyperlink ref="O33" r:id="rId3" display="6b29f1f1f3w@"/>
    <hyperlink ref="O37" r:id="rId4" display="c5f39b3f3b3b2b1w@"/>
    <hyperlink ref="O42" r:id="rId5" display="4f29b3b3f1w@"/>
    <hyperlink ref="O50" r:id="rId6" display="5b29f2b3b3f2f3b3b2f1f3b3b3b1n@"/>
    <hyperlink ref="O59" r:id="rId7" display="5b1n@"/>
    <hyperlink ref="O64" r:id="rId8" display="5f2d@"/>
    <hyperlink ref="O65" r:id="rId9" display="5b28b2n@"/>
    <hyperlink ref="O74" r:id="rId10" display="5b2n@"/>
    <hyperlink ref="O76" r:id="rId11" display="5f27f3b3b3b3b2d@"/>
    <hyperlink ref="O79" r:id="rId12" display="5b1n@"/>
    <hyperlink ref="O82" r:id="rId13" display="4b28f1f2f3b3b3f2d@"/>
    <hyperlink ref="O88" r:id="rId14" display="4b38b3w@"/>
    <hyperlink ref="O90" r:id="rId15" display="4b27b2n@"/>
    <hyperlink ref="O96" r:id="rId16" display="4b38f3b3b3f3b2f1f2f1f3b3s2j1x@"/>
    <hyperlink ref="O110" r:id="rId17" display="4f2d@"/>
    <hyperlink ref="O116" r:id="rId18" display="5b1w@"/>
    <hyperlink ref="N117" r:id="rId19" display="4s38f1f1d@"/>
    <hyperlink ref="O120" r:id="rId20" display="4f29f3b2f2b3f1n@"/>
    <hyperlink ref="O121" r:id="rId21" display="4b27b1n@"/>
    <hyperlink ref="N122" r:id="rId22" display="4f29b2f3b3b3f1d@"/>
    <hyperlink ref="N124" r:id="rId23" display="6b37b3b3b2b3b1f2f3d@"/>
    <hyperlink ref="N131" r:id="rId24" display="6r38b2b3b3f1f2f3w@"/>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S30"/>
  <sheetViews>
    <sheetView workbookViewId="0">
      <selection activeCell="A3" sqref="A3"/>
    </sheetView>
  </sheetViews>
  <sheetFormatPr defaultRowHeight="15" x14ac:dyDescent="0.25"/>
  <cols>
    <col min="2" max="2" width="26.7109375" customWidth="1"/>
    <col min="3" max="3" width="21.7109375" customWidth="1"/>
    <col min="4" max="4" width="26.7109375" customWidth="1"/>
    <col min="5" max="5" width="112.85546875" customWidth="1"/>
    <col min="6" max="6" width="12" hidden="1" customWidth="1"/>
    <col min="7" max="8" width="6.42578125" hidden="1" customWidth="1"/>
    <col min="9" max="9" width="2.42578125" hidden="1" customWidth="1"/>
    <col min="10" max="10" width="11.140625" hidden="1" customWidth="1"/>
    <col min="11" max="12" width="5.28515625" hidden="1" customWidth="1"/>
    <col min="13" max="13" width="3.7109375" hidden="1" customWidth="1"/>
    <col min="14" max="15" width="9.140625" hidden="1" customWidth="1"/>
    <col min="16" max="16" width="5.5703125" hidden="1" customWidth="1"/>
    <col min="17" max="17" width="5.85546875" hidden="1" customWidth="1"/>
    <col min="18" max="19" width="9.140625" hidden="1" customWidth="1"/>
  </cols>
  <sheetData>
    <row r="1" spans="2:19" ht="18.75" x14ac:dyDescent="0.3">
      <c r="C1" s="16" t="s">
        <v>398</v>
      </c>
      <c r="E1" s="26" t="s">
        <v>516</v>
      </c>
    </row>
    <row r="2" spans="2:19" x14ac:dyDescent="0.25">
      <c r="E2" s="26" t="s">
        <v>517</v>
      </c>
    </row>
    <row r="3" spans="2:19" x14ac:dyDescent="0.25">
      <c r="B3" s="18">
        <f>MATCH!B1</f>
        <v>0</v>
      </c>
      <c r="C3" s="18" t="str">
        <f>IF(F3=0,N26,IF(N7&gt;4,J3,""))</f>
        <v/>
      </c>
      <c r="D3" s="18">
        <f>MATCH!B2</f>
        <v>0</v>
      </c>
      <c r="F3">
        <f>IF(LEFT(C1,3)="SET",VALUE(RIGHT(C1,1)),0)</f>
        <v>0</v>
      </c>
      <c r="J3" t="e">
        <f>VLOOKUP(F3,MATCH!BC18:BD500,2,FALSE)</f>
        <v>#N/A</v>
      </c>
      <c r="N3" t="s">
        <v>396</v>
      </c>
    </row>
    <row r="4" spans="2:19" ht="9" customHeight="1" x14ac:dyDescent="0.25">
      <c r="B4" s="18"/>
      <c r="C4" s="18"/>
      <c r="D4" s="18"/>
    </row>
    <row r="5" spans="2:19" x14ac:dyDescent="0.25">
      <c r="B5" s="19">
        <f>IF(F3=0,G5,N5)</f>
        <v>0</v>
      </c>
      <c r="C5" s="18" t="s">
        <v>359</v>
      </c>
      <c r="D5" s="19">
        <f>IF(F3=0,H5,O5)</f>
        <v>0</v>
      </c>
      <c r="G5">
        <f>COUNTIFS(MATCH!AD18:AD500, "=TRUE", MATCH!AN18:AN500, "=1")</f>
        <v>0</v>
      </c>
      <c r="H5">
        <f>COUNTIFS(MATCH!AD18:AD500, "=TRUE", MATCH!AN18:AN500, "=2")</f>
        <v>0</v>
      </c>
      <c r="N5">
        <f>COUNTIFS(MATCH!AD18:AD500, "=TRUE", MATCH!AN18:AN500, "=1",MATCH!BA18:BA500, "="&amp;F3)</f>
        <v>0</v>
      </c>
      <c r="O5">
        <f>COUNTIFS(MATCH!AD18:AD500, "=TRUE", MATCH!AN18:AN500, "=2",MATCH!BA18:BA500, "="&amp;F3)</f>
        <v>0</v>
      </c>
    </row>
    <row r="6" spans="2:19" x14ac:dyDescent="0.25">
      <c r="B6" s="19">
        <f>IF(F3=0,G6,N6)</f>
        <v>0</v>
      </c>
      <c r="C6" s="18" t="s">
        <v>360</v>
      </c>
      <c r="D6" s="19">
        <f>IF(F3=0,H6,O6)</f>
        <v>0</v>
      </c>
      <c r="G6">
        <f>COUNTIFS(MATCH!AI18:AI500, "=TRUE", MATCH!AN18:AN500, "=2")</f>
        <v>0</v>
      </c>
      <c r="H6">
        <f>COUNTIFS(MATCH!AI18:AI500, "=TRUE", MATCH!AN18:AN500, "=1")</f>
        <v>0</v>
      </c>
      <c r="N6">
        <f>COUNTIFS(MATCH!AI18:AI500, "=TRUE", MATCH!AN18:AN500, "=2",MATCH!BA18:BA500, "="&amp;F3)</f>
        <v>0</v>
      </c>
      <c r="O6">
        <f>COUNTIFS(MATCH!AI18:AI500, "=TRUE", MATCH!AN18:AN500, "=1",MATCH!BA18:BA500, "="&amp;F3)</f>
        <v>0</v>
      </c>
    </row>
    <row r="7" spans="2:19" x14ac:dyDescent="0.25">
      <c r="B7" s="20" t="str">
        <f>IF(OR(AND(G7=0,F$3=0),AND(N7=0,F3&gt;0)),"0/0",IF(F3=0,K7/G7,R7/N7))</f>
        <v>0/0</v>
      </c>
      <c r="C7" s="18" t="s">
        <v>361</v>
      </c>
      <c r="D7" s="20" t="str">
        <f>IF(OR(AND(H7=0,F$3=0),AND(O7=0,F3&gt;0)),"0/0",IF(F3=0,L7/H7,S7/O7))</f>
        <v>0/0</v>
      </c>
      <c r="F7" t="s">
        <v>366</v>
      </c>
      <c r="G7">
        <f>COUNTIFS(MATCH!K18:K500, "=1", MATCH!N18:N500, "&lt;&gt;")</f>
        <v>0</v>
      </c>
      <c r="H7">
        <f>COUNTIFS(MATCH!K18:K500, "=2", MATCH!N18:N500, "&lt;&gt;")</f>
        <v>0</v>
      </c>
      <c r="J7" t="s">
        <v>367</v>
      </c>
      <c r="K7">
        <f>COUNTIFS(MATCH!K18:K500, "=1", MATCH!W18:W500, "=1")</f>
        <v>0</v>
      </c>
      <c r="L7">
        <f>COUNTIFS(MATCH!K18:K500, "=2", MATCH!W18:W500, "=1")</f>
        <v>0</v>
      </c>
      <c r="N7">
        <f>COUNTIFS(MATCH!K18:K500, "=1",MATCH!BA18:BA500, "="&amp;F3)</f>
        <v>0</v>
      </c>
      <c r="O7">
        <f>COUNTIFS(MATCH!K18:K500, "=2",MATCH!BA18:BA500, "="&amp;F3)</f>
        <v>0</v>
      </c>
      <c r="R7">
        <f>COUNTIFS(MATCH!K18:K500, "=1", MATCH!W18:W500, "=1",MATCH!BA18:BA500, "="&amp;F3)</f>
        <v>0</v>
      </c>
      <c r="S7">
        <f>COUNTIFS(MATCH!K18:K500, "=2", MATCH!W18:W500, "=1",MATCH!BA18:BA500, "="&amp;F3)</f>
        <v>0</v>
      </c>
    </row>
    <row r="8" spans="2:19" x14ac:dyDescent="0.25">
      <c r="B8" s="20" t="str">
        <f>IF(OR(AND(G8=0,F$3=0),AND(N8=0,F$3&gt;0)),"0/0",IF(F$3=0,K8&amp;"/"&amp;G8&amp;" ("&amp;FIXED(K8*100/G8, 0)&amp;"%)",R8&amp;"/"&amp;N8&amp;" ("&amp;FIXED(R8*100/N8, 0)&amp;"%)"))</f>
        <v>0/0</v>
      </c>
      <c r="C8" s="18" t="s">
        <v>399</v>
      </c>
      <c r="D8" s="20" t="str">
        <f>IF(OR(AND(H8=0,F$3=0),AND(O8=0,F$3&gt;0)),"0/0",IF(F$3=0,L8&amp;"/"&amp;H8&amp;" ("&amp;FIXED(L8*100/H8, 0)&amp;"%)",S8&amp;"/"&amp;O8&amp;" ("&amp;FIXED(S8*100/O8, 0)&amp;"%)"))</f>
        <v>0/0</v>
      </c>
      <c r="F8" t="s">
        <v>367</v>
      </c>
      <c r="G8">
        <f>K7</f>
        <v>0</v>
      </c>
      <c r="H8">
        <f>L7</f>
        <v>0</v>
      </c>
      <c r="J8" t="s">
        <v>402</v>
      </c>
      <c r="K8">
        <f>COUNTIFS(MATCH!K18:K500, "=1", MATCH!W18:W500, "=1", MATCH!AN18:AN500, "=1")</f>
        <v>0</v>
      </c>
      <c r="L8">
        <f>COUNTIFS(MATCH!K18:K500, "=2", MATCH!W18:W500, "=1", MATCH!AN18:AN500, "=2")</f>
        <v>0</v>
      </c>
      <c r="N8">
        <f>R7</f>
        <v>0</v>
      </c>
      <c r="O8">
        <f>S7</f>
        <v>0</v>
      </c>
      <c r="R8">
        <f>COUNTIFS(MATCH!K18:K500, "=1", MATCH!W18:W500, "=1",MATCH!BA18:BA500, "="&amp;F3, MATCH!AN18:AN500, "=1")</f>
        <v>0</v>
      </c>
      <c r="S8">
        <f>COUNTIFS(MATCH!K18:K500, "=2", MATCH!W18:W500, "=1",MATCH!BA18:BA500, "="&amp;F3, MATCH!AN18:AN500, "=2")</f>
        <v>0</v>
      </c>
    </row>
    <row r="9" spans="2:19" x14ac:dyDescent="0.25">
      <c r="B9" s="20" t="str">
        <f>IF(OR(AND(G9=0,F$3=0),AND(N9=0,F$3&gt;0)),"0/0",IF(F$3=0,K9&amp;"/"&amp;G9&amp;" ("&amp;FIXED(K9*100/G9, 0)&amp;"%)",R9&amp;"/"&amp;N9&amp;" ("&amp;FIXED(R9*100/N9, 0)&amp;"%)"))</f>
        <v>0/0</v>
      </c>
      <c r="C9" s="18" t="s">
        <v>400</v>
      </c>
      <c r="D9" s="20" t="str">
        <f>IF(OR(AND(H9=0,F$3=0),AND(O9=0,F$3&gt;0)),"0/0",IF(F$3=0,L9&amp;"/"&amp;H9&amp;" ("&amp;FIXED(L9*100/H9, 0)&amp;"%)",S9&amp;"/"&amp;O9&amp;" ("&amp;FIXED(S9*100/O9, 0)&amp;"%)"))</f>
        <v>0/0</v>
      </c>
      <c r="F9" t="s">
        <v>403</v>
      </c>
      <c r="G9">
        <f>G7-G8</f>
        <v>0</v>
      </c>
      <c r="H9">
        <f>H7-H8</f>
        <v>0</v>
      </c>
      <c r="J9" t="s">
        <v>404</v>
      </c>
      <c r="K9">
        <f>COUNTIFS(MATCH!K18:K500, "=1", MATCH!W18:W500, "=0", MATCH!AN18:AN500, "=1")</f>
        <v>0</v>
      </c>
      <c r="L9">
        <f>COUNTIFS(MATCH!K18:K500, "=2", MATCH!W18:W500, "=0", MATCH!AN18:AN500, "=2")</f>
        <v>0</v>
      </c>
      <c r="N9">
        <f>N7-N8</f>
        <v>0</v>
      </c>
      <c r="O9">
        <f>O7-O8</f>
        <v>0</v>
      </c>
      <c r="R9">
        <f>COUNTIFS(MATCH!K18:K500, "=1", MATCH!W18:W500, "=0",MATCH!BA18:BA500, "="&amp;F3, MATCH!AN18:AN500, "=1")</f>
        <v>0</v>
      </c>
      <c r="S9">
        <f>COUNTIFS(MATCH!K18:K500, "=2", MATCH!W18:W500, "=0",MATCH!BA18:BA500, "="&amp;F3, MATCH!AN18:AN500, "=2")</f>
        <v>0</v>
      </c>
    </row>
    <row r="10" spans="2:19" ht="16.149999999999999" customHeight="1" x14ac:dyDescent="0.25">
      <c r="B10" s="20" t="str">
        <f>IF(OR(AND(G10=0,F$3=0),AND(N10=0,F$3&gt;0)),"0/0",IF(F$3=0,K10&amp;"/"&amp;G10&amp;" ("&amp;FIXED(K10*100/G10, 0)&amp;"%)",R10&amp;"/"&amp;N10&amp;" ("&amp;FIXED(R10*100/N10, 0)&amp;"%)"))</f>
        <v>0/0</v>
      </c>
      <c r="C10" s="18" t="s">
        <v>401</v>
      </c>
      <c r="D10" s="20" t="str">
        <f>IF(OR(AND(H10=0,F$3=0),AND(O10=0,F$3&gt;0)),"0/0",IF(F$3=0,L10&amp;"/"&amp;H10&amp;" ("&amp;FIXED(L10*100/H10, 0)&amp;"%)",S10&amp;"/"&amp;O10&amp;" ("&amp;FIXED(S10*100/O10, 0)&amp;"%)"))</f>
        <v>0/0</v>
      </c>
      <c r="F10" t="s">
        <v>366</v>
      </c>
      <c r="G10">
        <f>G7</f>
        <v>0</v>
      </c>
      <c r="H10">
        <f>H7</f>
        <v>0</v>
      </c>
      <c r="J10" t="s">
        <v>405</v>
      </c>
      <c r="K10">
        <f>K8+K9</f>
        <v>0</v>
      </c>
      <c r="L10">
        <f>L8+L9</f>
        <v>0</v>
      </c>
      <c r="N10">
        <f>N7</f>
        <v>0</v>
      </c>
      <c r="O10">
        <f>O7</f>
        <v>0</v>
      </c>
      <c r="R10">
        <f>R8+R9</f>
        <v>0</v>
      </c>
      <c r="S10">
        <f>S8+S9</f>
        <v>0</v>
      </c>
    </row>
    <row r="11" spans="2:19" x14ac:dyDescent="0.25">
      <c r="B11" s="20" t="str">
        <f>IF(OR(AND(G18=0,F$3=0),AND(N18=0,F$3&gt;0)),"0/0",IF(F$3=0,K18&amp;"/"&amp;G18&amp;" ("&amp;FIXED(K18*100/G18, 0)&amp;"%)",R18&amp;"/"&amp;N18&amp;" ("&amp;FIXED(R18*100/N18, 0)&amp;"%)"))</f>
        <v>0/0</v>
      </c>
      <c r="C11" s="18" t="s">
        <v>496</v>
      </c>
      <c r="D11" s="20" t="str">
        <f>IF(OR(AND(H18=0,F$3=0),AND(O18=0,F$3&gt;0)),"0/0",IF(F$3=0,L18&amp;"/"&amp;H18&amp;" ("&amp;FIXED(L18*100/H18, 0)&amp;"%)",S18&amp;"/"&amp;O18&amp;" ("&amp;FIXED(S18*100/O18, 0)&amp;"%)"))</f>
        <v>0/0</v>
      </c>
    </row>
    <row r="12" spans="2:19" x14ac:dyDescent="0.25">
      <c r="B12" s="19" t="str">
        <f>IF(F3=0,K12&amp;"/"&amp;G12,R12&amp;"/"&amp;N12)</f>
        <v>0/0</v>
      </c>
      <c r="C12" s="18" t="s">
        <v>365</v>
      </c>
      <c r="D12" s="19" t="str">
        <f>IF(F3=0,L12&amp;"/"&amp;H12,S12&amp;"/"&amp;O12)</f>
        <v>0/0</v>
      </c>
      <c r="F12" t="s">
        <v>368</v>
      </c>
      <c r="G12">
        <f>COUNTIFS(Points!A18:A500, "=TRUE")</f>
        <v>0</v>
      </c>
      <c r="H12">
        <f>COUNTIFS(Points!B18:B500, "=TRUE")</f>
        <v>0</v>
      </c>
      <c r="J12" t="s">
        <v>369</v>
      </c>
      <c r="K12">
        <f>COUNTIFS(Points!C18:C500, "=TRUE")</f>
        <v>0</v>
      </c>
      <c r="L12">
        <f>COUNTIFS(Points!D18:D500, "=TRUE")</f>
        <v>0</v>
      </c>
      <c r="N12">
        <f>COUNTIFS(Points!A18:A500, "=TRUE", Points!P18:P500, "="&amp;F3)</f>
        <v>0</v>
      </c>
      <c r="O12">
        <f>COUNTIFS(Points!B18:B500, "=TRUE", Points!P18:P500, "="&amp;F3)</f>
        <v>0</v>
      </c>
      <c r="R12">
        <f>COUNTIFS(Points!C18:C500, "=TRUE", Points!P18:P500, "="&amp;F3)</f>
        <v>0</v>
      </c>
      <c r="S12">
        <f>COUNTIFS(Points!D18:D500, "=TRUE", Points!P18:P500, "="&amp;F3)</f>
        <v>0</v>
      </c>
    </row>
    <row r="13" spans="2:19" ht="9" customHeight="1" x14ac:dyDescent="0.25">
      <c r="B13" s="20"/>
      <c r="C13" s="18"/>
      <c r="D13" s="20"/>
    </row>
    <row r="14" spans="2:19" x14ac:dyDescent="0.25">
      <c r="B14" s="19">
        <f>IF(F3=0,G14,N14)</f>
        <v>0</v>
      </c>
      <c r="C14" s="18" t="s">
        <v>362</v>
      </c>
      <c r="D14" s="19">
        <f>IF(F3=0,H14,O14)</f>
        <v>0</v>
      </c>
      <c r="G14">
        <f>COUNTIFS(MATCH!AD18:AD500, "=TRUE", MATCH!AN18:AN500, "=1") + COUNTIFS(MATCH!AF18:AF500, "=TRUE", MATCH!AN18:AN500, "=1")</f>
        <v>0</v>
      </c>
      <c r="H14">
        <f>COUNTIFS(MATCH!AD18:AD500, "=TRUE", MATCH!AN18:AN500, "=2") + COUNTIFS(MATCH!AF18:AF500, "=TRUE", MATCH!AN18:AN500, "=2")</f>
        <v>0</v>
      </c>
      <c r="N14">
        <f>COUNTIFS(MATCH!AD18:AD500, "=TRUE", MATCH!AN18:AN500, "=1", MATCH!BA18:BA500, "="&amp;F3) + COUNTIFS(MATCH!AF18:AF500, "=TRUE", MATCH!AN18:AN500, "=1",MATCH!BA18:BA500, "="&amp;F3)</f>
        <v>0</v>
      </c>
      <c r="O14">
        <f>COUNTIFS(MATCH!AD18:AD500, "=TRUE", MATCH!AN18:AN500, "=2",MATCH!BA18:BA500, "="&amp;F3) + COUNTIFS(MATCH!AF18:AF500, "=TRUE", MATCH!AN18:AN500, "=2",MATCH!BA18:BA500, "="&amp;F3)</f>
        <v>0</v>
      </c>
    </row>
    <row r="15" spans="2:19" x14ac:dyDescent="0.25">
      <c r="B15" s="19">
        <f>IF(F3=0,G15,N15)</f>
        <v>0</v>
      </c>
      <c r="C15" s="18" t="s">
        <v>363</v>
      </c>
      <c r="D15" s="19">
        <f>IF(F3=0,H15,O15)</f>
        <v>0</v>
      </c>
      <c r="G15">
        <f>COUNTIFS(MATCH!AH18:AH500, "=TRUE", MATCH!AN18:AN500, "=2") + COUNTIFS(MATCH!AI18:AI500, "=TRUE", MATCH!AN18:AN500, "=2")</f>
        <v>0</v>
      </c>
      <c r="H15">
        <f>COUNTIFS(MATCH!AH18:AH500, "=TRUE", MATCH!AN18:AN500, "=1") + COUNTIFS(MATCH!AI18:AI500, "=TRUE", MATCH!AN18:AN500, "=1")</f>
        <v>0</v>
      </c>
      <c r="N15">
        <f>COUNTIFS(MATCH!AH18:AH500, "=TRUE", MATCH!AN18:AN500, "=2",MATCH!BA18:BA500, "="&amp;F3) + COUNTIFS(MATCH!AI18:AI500, "=TRUE", MATCH!AN18:AN500, "=2",MATCH!BA18:BA500, "="&amp;F3)</f>
        <v>0</v>
      </c>
      <c r="O15">
        <f>COUNTIFS(MATCH!AH18:AH500, "=TRUE", MATCH!AN18:AN500, "=1",MATCH!BA18:BA500, "="&amp;F3) + COUNTIFS(MATCH!AI18:AI500, "=TRUE", MATCH!AN18:AN500, "=1",MATCH!BA18:BA500, "="&amp;F3)</f>
        <v>0</v>
      </c>
    </row>
    <row r="16" spans="2:19" x14ac:dyDescent="0.25">
      <c r="B16" s="19" t="str">
        <f ca="1">IF(F3=0,K16&amp;"/"&amp;G16,R16&amp;"/"&amp;N16)</f>
        <v>0/0</v>
      </c>
      <c r="C16" s="18" t="s">
        <v>364</v>
      </c>
      <c r="D16" s="19" t="str">
        <f ca="1">IF(F3=0,L16&amp;"/"&amp;H16,S16&amp;"/"&amp;O16)</f>
        <v>0/0</v>
      </c>
      <c r="F16" t="s">
        <v>380</v>
      </c>
      <c r="G16">
        <f ca="1">COUNTIFS(Points!G18:G500, "=TRUE")</f>
        <v>0</v>
      </c>
      <c r="H16">
        <f ca="1">COUNTIFS(Points!H18:H500, "=TRUE")</f>
        <v>0</v>
      </c>
      <c r="J16" t="s">
        <v>381</v>
      </c>
      <c r="K16">
        <f ca="1">COUNTIFS(Points!I18:I500, "=TRUE")</f>
        <v>0</v>
      </c>
      <c r="L16">
        <f ca="1">COUNTIFS(Points!J18:J500, "=TRUE")</f>
        <v>0</v>
      </c>
      <c r="N16">
        <f ca="1">COUNTIFS(Points!G18:G500, "=TRUE", Points!P18:P500, "="&amp;F3)</f>
        <v>0</v>
      </c>
      <c r="O16">
        <f ca="1">COUNTIFS(Points!H18:H500, "=TRUE", Points!P18:P500, "="&amp;F3)</f>
        <v>0</v>
      </c>
      <c r="R16">
        <f ca="1">COUNTIFS(Points!I18:I500, "=TRUE", Points!P18:P500, "="&amp;F3)</f>
        <v>0</v>
      </c>
      <c r="S16">
        <f ca="1">COUNTIFS(Points!J18:J500, "=TRUE", Points!P18:P500, "="&amp;F3)</f>
        <v>0</v>
      </c>
    </row>
    <row r="17" spans="2:19" x14ac:dyDescent="0.25">
      <c r="B17" s="24"/>
      <c r="C17" s="12"/>
      <c r="D17" s="24"/>
    </row>
    <row r="18" spans="2:19" x14ac:dyDescent="0.25">
      <c r="B18" s="13"/>
      <c r="C18" s="25" t="s">
        <v>462</v>
      </c>
      <c r="D18" s="13"/>
      <c r="F18" t="s">
        <v>494</v>
      </c>
      <c r="G18">
        <f>G7+H7</f>
        <v>0</v>
      </c>
      <c r="H18">
        <f>G18</f>
        <v>0</v>
      </c>
      <c r="J18" t="s">
        <v>495</v>
      </c>
      <c r="K18">
        <f>K10+(H10-L10)</f>
        <v>0</v>
      </c>
      <c r="L18">
        <f>L10+(G10-K10)</f>
        <v>0</v>
      </c>
      <c r="N18">
        <f>N7+O7</f>
        <v>0</v>
      </c>
      <c r="O18">
        <f>N18</f>
        <v>0</v>
      </c>
      <c r="R18">
        <f>R10+(O10-S10)</f>
        <v>0</v>
      </c>
      <c r="S18">
        <f>S10+(N10-R10)</f>
        <v>0</v>
      </c>
    </row>
    <row r="19" spans="2:19" ht="9" customHeight="1" x14ac:dyDescent="0.25">
      <c r="B19" s="24"/>
      <c r="C19" s="25"/>
      <c r="D19" s="24"/>
    </row>
    <row r="20" spans="2:19" x14ac:dyDescent="0.25">
      <c r="B20" s="14" t="str">
        <f>K20&amp;"/"&amp;G20&amp;IF(G20&gt;0," ("&amp;FIXED(K20*100/G20, 0)&amp;"%)","")</f>
        <v>0/0</v>
      </c>
      <c r="C20" s="12" t="s">
        <v>408</v>
      </c>
      <c r="D20" s="14" t="str">
        <f>L20&amp;"/"&amp;H20&amp;IF(H20&gt;0," ("&amp;FIXED(L20*100/H20, 0)&amp;"%)","")</f>
        <v>0/0</v>
      </c>
      <c r="G20">
        <f>COUNTIFS(MATCH!AY18:AY500, "&lt;5")</f>
        <v>0</v>
      </c>
      <c r="H20">
        <f>G20</f>
        <v>0</v>
      </c>
      <c r="K20">
        <f>COUNTIFS(MATCH!AY18:AY500, "&lt;5", MATCH!AN18:AN500, "=1")</f>
        <v>0</v>
      </c>
      <c r="L20">
        <f>COUNTIFS(MATCH!AY18:AY500, "&lt;5", MATCH!AN18:AN500, "=2")</f>
        <v>0</v>
      </c>
    </row>
    <row r="21" spans="2:19" x14ac:dyDescent="0.25">
      <c r="B21" s="14" t="str">
        <f>K21&amp;"/"&amp;G21&amp;IF(G21&gt;0," ("&amp;FIXED(K21*100/G21, 0)&amp;"%)","")</f>
        <v>0/0</v>
      </c>
      <c r="C21" s="12" t="s">
        <v>409</v>
      </c>
      <c r="D21" s="14" t="str">
        <f>L21&amp;"/"&amp;H21&amp;IF(H21&gt;0," ("&amp;FIXED(L21*100/H21, 0)&amp;"%)","")</f>
        <v>0/0</v>
      </c>
      <c r="G21">
        <f>COUNTIFS(MATCH!AY18:AY500, "&lt;10", MATCH!AY18:AY500, "&gt;4")</f>
        <v>0</v>
      </c>
      <c r="H21">
        <f>G21</f>
        <v>0</v>
      </c>
      <c r="K21">
        <f>COUNTIFS(MATCH!AY18:AY500, "&gt;4", MATCH!AY18:AY500, "&lt;10", MATCH!AN18:AN500, "=1")</f>
        <v>0</v>
      </c>
      <c r="L21">
        <f>COUNTIFS(MATCH!AY18:AY500, "&gt;4", MATCH!AY18:AY500, "&lt;10", MATCH!AN18:AN500, "=2")</f>
        <v>0</v>
      </c>
    </row>
    <row r="22" spans="2:19" x14ac:dyDescent="0.25">
      <c r="B22" s="14" t="str">
        <f>K22&amp;"/"&amp;G22&amp;IF(G22&gt;0," ("&amp;FIXED(K22*100/G22, 0)&amp;"%)","")</f>
        <v>0/0</v>
      </c>
      <c r="C22" s="12" t="s">
        <v>410</v>
      </c>
      <c r="D22" s="14" t="str">
        <f>L22&amp;"/"&amp;H22&amp;IF(H22&gt;0," ("&amp;FIXED(L22*100/H22, 0)&amp;"%)","")</f>
        <v>0/0</v>
      </c>
      <c r="G22">
        <f>COUNTIFS(MATCH!AY18:AY500, "&gt;9")</f>
        <v>0</v>
      </c>
      <c r="H22">
        <f>G22</f>
        <v>0</v>
      </c>
      <c r="K22">
        <f>COUNTIFS(MATCH!AY18:AY500, "&gt;9", MATCH!AN18:AN500, "=1")</f>
        <v>0</v>
      </c>
      <c r="L22">
        <f>COUNTIFS(MATCH!AY18:AY500, "&gt;9", MATCH!AN18:AN500, "=2")</f>
        <v>0</v>
      </c>
    </row>
    <row r="23" spans="2:19" ht="9" customHeight="1" x14ac:dyDescent="0.25">
      <c r="B23" s="13"/>
      <c r="C23" s="12"/>
      <c r="D23" s="13"/>
    </row>
    <row r="24" spans="2:19" x14ac:dyDescent="0.25">
      <c r="B24" s="13">
        <f>MAX(Points!K18:K500)</f>
        <v>0</v>
      </c>
      <c r="C24" s="12" t="s">
        <v>384</v>
      </c>
      <c r="D24" s="13">
        <f>MAX(Points!L18:L500)</f>
        <v>0</v>
      </c>
      <c r="N24" t="s">
        <v>455</v>
      </c>
    </row>
    <row r="25" spans="2:19" x14ac:dyDescent="0.25">
      <c r="B25" s="13" t="str">
        <f>IF(ISNA(N25),"-",N25)</f>
        <v>-</v>
      </c>
      <c r="C25" s="12" t="s">
        <v>388</v>
      </c>
      <c r="D25" s="21" t="str">
        <f>IF(ISNA(O25),"-",O25)</f>
        <v>-</v>
      </c>
      <c r="F25" t="s">
        <v>389</v>
      </c>
      <c r="G25">
        <f>MAX(Points!M18:M500)</f>
        <v>1</v>
      </c>
      <c r="J25" t="s">
        <v>406</v>
      </c>
      <c r="K25" t="s">
        <v>407</v>
      </c>
      <c r="N25" t="e">
        <f>VLOOKUP(G25-1, Points!M18:N500, 2)</f>
        <v>#N/A</v>
      </c>
      <c r="O25" t="e">
        <f>VLOOKUP(G25-1, Points!M18:O500, 3)</f>
        <v>#N/A</v>
      </c>
    </row>
    <row r="26" spans="2:19" ht="9" customHeight="1" x14ac:dyDescent="0.25">
      <c r="B26" s="13"/>
      <c r="D26" s="13"/>
      <c r="J26" t="e">
        <f>VLOOKUP(1,MATCH!BC$18:BD$505,2,FALSE)</f>
        <v>#N/A</v>
      </c>
      <c r="K26">
        <f>COUNTIFS(MATCH!K18:K500, "=1",MATCH!BA18:BA500, "=1")</f>
        <v>0</v>
      </c>
      <c r="L26" t="str">
        <f>IF(K26&gt;5,J26,"")</f>
        <v/>
      </c>
      <c r="N26" t="str">
        <f>CONCATENATE(L26,L27,L28,L29,L30)</f>
        <v/>
      </c>
    </row>
    <row r="27" spans="2:19" x14ac:dyDescent="0.25">
      <c r="B27" s="40" t="str">
        <f>F27&amp;" "&amp;IF(G27&gt;0,G27&amp;" shots ("&amp;VLOOKUP(G27, MATCH!AY18:BB500,4,FALSE)&amp;")","-")</f>
        <v>Longest rally: -</v>
      </c>
      <c r="C27" s="40"/>
      <c r="D27" s="40"/>
      <c r="F27" s="15" t="s">
        <v>390</v>
      </c>
      <c r="G27">
        <f>MAX(MATCH!AY18:AY500)</f>
        <v>0</v>
      </c>
      <c r="J27" t="e">
        <f>VLOOKUP(2,MATCH!BC$18:BD$505,2,FALSE)</f>
        <v>#N/A</v>
      </c>
      <c r="K27">
        <f>COUNTIFS(MATCH!K18:K500, "=1",MATCH!BA18:BA500, "=2")</f>
        <v>0</v>
      </c>
      <c r="L27" t="str">
        <f>IF(K27&gt;5," "&amp;J27,"")</f>
        <v/>
      </c>
    </row>
    <row r="28" spans="2:19" x14ac:dyDescent="0.25">
      <c r="B28" s="13"/>
      <c r="C28" s="13"/>
      <c r="D28" s="13"/>
      <c r="J28" t="e">
        <f>VLOOKUP(3,MATCH!BC$18:BD$505,2,FALSE)</f>
        <v>#N/A</v>
      </c>
      <c r="K28">
        <f>COUNTIFS(MATCH!K18:K500, "=1",MATCH!BA18:BA500, "=3")</f>
        <v>0</v>
      </c>
      <c r="L28" t="str">
        <f>IF(K28&gt;5," "&amp;J28,"")</f>
        <v/>
      </c>
    </row>
    <row r="29" spans="2:19" x14ac:dyDescent="0.25">
      <c r="B29" s="13"/>
      <c r="D29" s="13"/>
      <c r="J29" t="e">
        <f>VLOOKUP(4,MATCH!BC$18:BD$505,2,FALSE)</f>
        <v>#N/A</v>
      </c>
      <c r="K29">
        <f>COUNTIFS(MATCH!K18:K500, "=1",MATCH!BA18:BA500, "=4")</f>
        <v>0</v>
      </c>
      <c r="L29" t="str">
        <f>IF(K29&gt;5," "&amp;J29,"")</f>
        <v/>
      </c>
    </row>
    <row r="30" spans="2:19" x14ac:dyDescent="0.25">
      <c r="B30" s="13"/>
      <c r="J30" t="e">
        <f>VLOOKUP(5,MATCH!BC$18:BD$505,2,FALSE)</f>
        <v>#N/A</v>
      </c>
      <c r="K30">
        <f>COUNTIFS(MATCH!K18:K500, "=1",MATCH!BA18:BA500, "=5")</f>
        <v>0</v>
      </c>
      <c r="L30" t="str">
        <f>IF(K30&gt;5," "&amp;J30,"")</f>
        <v/>
      </c>
    </row>
  </sheetData>
  <mergeCells count="1">
    <mergeCell ref="B27:D27"/>
  </mergeCells>
  <dataValidations count="1">
    <dataValidation type="list" allowBlank="1" sqref="C1">
      <formula1>SetNames</formula1>
    </dataValidation>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37"/>
  <sheetViews>
    <sheetView workbookViewId="0">
      <selection activeCell="Q1" sqref="Q1"/>
    </sheetView>
  </sheetViews>
  <sheetFormatPr defaultRowHeight="15" x14ac:dyDescent="0.25"/>
  <cols>
    <col min="8" max="10" width="9.140625" style="3"/>
    <col min="17" max="19" width="9.140625" style="3"/>
  </cols>
  <sheetData>
    <row r="1" spans="1:19" x14ac:dyDescent="0.25">
      <c r="A1" t="s">
        <v>27</v>
      </c>
      <c r="B1" t="s">
        <v>31</v>
      </c>
      <c r="C1" t="s">
        <v>28</v>
      </c>
      <c r="E1">
        <v>1</v>
      </c>
      <c r="F1">
        <v>1</v>
      </c>
      <c r="H1" s="3" t="s">
        <v>27</v>
      </c>
      <c r="I1" s="3" t="s">
        <v>55</v>
      </c>
      <c r="J1" s="3" t="s">
        <v>48</v>
      </c>
      <c r="L1" s="3" t="s">
        <v>30</v>
      </c>
      <c r="N1" s="3" t="s">
        <v>398</v>
      </c>
      <c r="O1">
        <v>0</v>
      </c>
      <c r="Q1" s="3" t="s">
        <v>27</v>
      </c>
      <c r="R1" s="17" t="s">
        <v>55</v>
      </c>
      <c r="S1" s="3" t="s">
        <v>48</v>
      </c>
    </row>
    <row r="2" spans="1:19" x14ac:dyDescent="0.25">
      <c r="A2" t="s">
        <v>28</v>
      </c>
      <c r="B2" t="s">
        <v>44</v>
      </c>
      <c r="C2" t="s">
        <v>29</v>
      </c>
      <c r="E2">
        <v>2</v>
      </c>
      <c r="F2">
        <v>2</v>
      </c>
      <c r="H2" s="3" t="s">
        <v>48</v>
      </c>
      <c r="I2" s="3" t="s">
        <v>54</v>
      </c>
      <c r="J2" s="3" t="s">
        <v>49</v>
      </c>
      <c r="L2" s="3" t="s">
        <v>33</v>
      </c>
      <c r="N2" s="3" t="s">
        <v>391</v>
      </c>
      <c r="O2">
        <v>1</v>
      </c>
      <c r="Q2" s="3" t="s">
        <v>48</v>
      </c>
      <c r="R2" s="17" t="s">
        <v>54</v>
      </c>
      <c r="S2" s="3" t="s">
        <v>49</v>
      </c>
    </row>
    <row r="3" spans="1:19" x14ac:dyDescent="0.25">
      <c r="A3" t="s">
        <v>29</v>
      </c>
      <c r="B3" t="s">
        <v>32</v>
      </c>
      <c r="C3" t="s">
        <v>30</v>
      </c>
      <c r="E3">
        <v>3</v>
      </c>
      <c r="F3">
        <v>2</v>
      </c>
      <c r="H3" s="3" t="s">
        <v>49</v>
      </c>
      <c r="I3" s="3" t="s">
        <v>56</v>
      </c>
      <c r="J3" s="3" t="s">
        <v>50</v>
      </c>
      <c r="L3" s="3" t="s">
        <v>37</v>
      </c>
      <c r="N3" s="3" t="s">
        <v>392</v>
      </c>
      <c r="O3">
        <v>2</v>
      </c>
      <c r="Q3" s="3" t="s">
        <v>49</v>
      </c>
      <c r="R3" s="3" t="s">
        <v>56</v>
      </c>
      <c r="S3" s="3" t="s">
        <v>50</v>
      </c>
    </row>
    <row r="4" spans="1:19" x14ac:dyDescent="0.25">
      <c r="A4" t="s">
        <v>30</v>
      </c>
      <c r="B4" t="s">
        <v>33</v>
      </c>
      <c r="C4" t="s">
        <v>45</v>
      </c>
      <c r="E4">
        <v>4</v>
      </c>
      <c r="F4">
        <v>1</v>
      </c>
      <c r="H4" s="3" t="s">
        <v>50</v>
      </c>
      <c r="I4" s="3" t="s">
        <v>57</v>
      </c>
      <c r="J4" s="3" t="s">
        <v>51</v>
      </c>
      <c r="L4" s="3" t="s">
        <v>42</v>
      </c>
      <c r="N4" s="3" t="s">
        <v>393</v>
      </c>
      <c r="O4">
        <v>3</v>
      </c>
      <c r="Q4" s="3" t="s">
        <v>50</v>
      </c>
      <c r="R4" s="3" t="s">
        <v>57</v>
      </c>
      <c r="S4" s="3" t="s">
        <v>51</v>
      </c>
    </row>
    <row r="5" spans="1:19" x14ac:dyDescent="0.25">
      <c r="A5" t="s">
        <v>31</v>
      </c>
      <c r="B5" t="s">
        <v>34</v>
      </c>
      <c r="C5" t="s">
        <v>44</v>
      </c>
      <c r="E5">
        <v>5</v>
      </c>
      <c r="F5">
        <v>1</v>
      </c>
      <c r="H5" s="3" t="s">
        <v>51</v>
      </c>
      <c r="I5" s="3" t="s">
        <v>58</v>
      </c>
      <c r="J5" s="3" t="s">
        <v>52</v>
      </c>
      <c r="N5" s="3" t="s">
        <v>394</v>
      </c>
      <c r="O5">
        <v>4</v>
      </c>
      <c r="Q5" s="3" t="s">
        <v>51</v>
      </c>
      <c r="R5" s="3" t="s">
        <v>58</v>
      </c>
      <c r="S5" s="3" t="s">
        <v>52</v>
      </c>
    </row>
    <row r="6" spans="1:19" x14ac:dyDescent="0.25">
      <c r="A6" t="s">
        <v>44</v>
      </c>
      <c r="B6" t="s">
        <v>35</v>
      </c>
      <c r="C6" t="s">
        <v>32</v>
      </c>
      <c r="E6">
        <v>6</v>
      </c>
      <c r="F6">
        <v>2</v>
      </c>
      <c r="H6" s="3" t="s">
        <v>52</v>
      </c>
      <c r="I6" s="3" t="s">
        <v>59</v>
      </c>
      <c r="J6" s="3" t="s">
        <v>53</v>
      </c>
      <c r="N6" s="3" t="s">
        <v>395</v>
      </c>
      <c r="O6">
        <v>5</v>
      </c>
      <c r="Q6" s="3" t="s">
        <v>52</v>
      </c>
      <c r="R6" s="3" t="s">
        <v>59</v>
      </c>
      <c r="S6" s="3" t="s">
        <v>53</v>
      </c>
    </row>
    <row r="7" spans="1:19" x14ac:dyDescent="0.25">
      <c r="A7" t="s">
        <v>32</v>
      </c>
      <c r="B7" t="s">
        <v>36</v>
      </c>
      <c r="C7" t="s">
        <v>33</v>
      </c>
      <c r="E7">
        <v>7</v>
      </c>
      <c r="F7">
        <v>2</v>
      </c>
      <c r="H7" s="3" t="s">
        <v>53</v>
      </c>
      <c r="I7" s="3" t="s">
        <v>60</v>
      </c>
      <c r="J7" s="3" t="s">
        <v>45</v>
      </c>
      <c r="Q7" s="3" t="s">
        <v>53</v>
      </c>
      <c r="R7" s="3" t="s">
        <v>60</v>
      </c>
      <c r="S7" s="3" t="s">
        <v>411</v>
      </c>
    </row>
    <row r="8" spans="1:19" x14ac:dyDescent="0.25">
      <c r="A8" t="s">
        <v>33</v>
      </c>
      <c r="B8" t="s">
        <v>37</v>
      </c>
      <c r="C8" t="s">
        <v>45</v>
      </c>
      <c r="E8">
        <v>8</v>
      </c>
      <c r="F8">
        <v>1</v>
      </c>
      <c r="H8" s="3" t="s">
        <v>55</v>
      </c>
      <c r="I8" s="3" t="s">
        <v>61</v>
      </c>
      <c r="J8" s="3" t="s">
        <v>54</v>
      </c>
      <c r="Q8" s="3" t="s">
        <v>411</v>
      </c>
      <c r="R8" s="3" t="s">
        <v>414</v>
      </c>
      <c r="S8" s="3" t="s">
        <v>412</v>
      </c>
    </row>
    <row r="9" spans="1:19" x14ac:dyDescent="0.25">
      <c r="A9" t="s">
        <v>34</v>
      </c>
      <c r="B9" t="s">
        <v>38</v>
      </c>
      <c r="C9" t="s">
        <v>35</v>
      </c>
      <c r="E9">
        <v>9</v>
      </c>
      <c r="F9">
        <v>1</v>
      </c>
      <c r="H9" s="3" t="s">
        <v>54</v>
      </c>
      <c r="I9" s="3" t="s">
        <v>62</v>
      </c>
      <c r="J9" s="3" t="s">
        <v>56</v>
      </c>
      <c r="Q9" s="3" t="s">
        <v>412</v>
      </c>
      <c r="R9" s="3" t="s">
        <v>415</v>
      </c>
      <c r="S9" s="3" t="s">
        <v>413</v>
      </c>
    </row>
    <row r="10" spans="1:19" x14ac:dyDescent="0.25">
      <c r="A10" t="s">
        <v>35</v>
      </c>
      <c r="B10" t="s">
        <v>39</v>
      </c>
      <c r="C10" t="s">
        <v>36</v>
      </c>
      <c r="E10">
        <v>10</v>
      </c>
      <c r="F10">
        <v>2</v>
      </c>
      <c r="H10" s="3" t="s">
        <v>56</v>
      </c>
      <c r="I10" s="3" t="s">
        <v>63</v>
      </c>
      <c r="J10" s="3" t="s">
        <v>57</v>
      </c>
      <c r="Q10" s="3" t="s">
        <v>413</v>
      </c>
      <c r="R10" s="3" t="s">
        <v>416</v>
      </c>
      <c r="S10" s="3" t="s">
        <v>45</v>
      </c>
    </row>
    <row r="11" spans="1:19" x14ac:dyDescent="0.25">
      <c r="A11" t="s">
        <v>36</v>
      </c>
      <c r="B11" t="s">
        <v>40</v>
      </c>
      <c r="C11" t="s">
        <v>37</v>
      </c>
      <c r="E11">
        <v>11</v>
      </c>
      <c r="F11">
        <v>2</v>
      </c>
      <c r="H11" s="3" t="s">
        <v>57</v>
      </c>
      <c r="I11" s="3" t="s">
        <v>64</v>
      </c>
      <c r="J11" s="3" t="s">
        <v>58</v>
      </c>
      <c r="Q11" s="17" t="s">
        <v>55</v>
      </c>
      <c r="R11" s="3" t="s">
        <v>61</v>
      </c>
      <c r="S11" s="17" t="s">
        <v>54</v>
      </c>
    </row>
    <row r="12" spans="1:19" x14ac:dyDescent="0.25">
      <c r="A12" t="s">
        <v>37</v>
      </c>
      <c r="B12" t="s">
        <v>41</v>
      </c>
      <c r="C12" t="s">
        <v>45</v>
      </c>
      <c r="E12">
        <v>12</v>
      </c>
      <c r="F12">
        <v>1</v>
      </c>
      <c r="H12" s="3" t="s">
        <v>58</v>
      </c>
      <c r="I12" s="3" t="s">
        <v>65</v>
      </c>
      <c r="J12" s="3" t="s">
        <v>59</v>
      </c>
      <c r="Q12" s="17" t="s">
        <v>54</v>
      </c>
      <c r="R12" s="3" t="s">
        <v>62</v>
      </c>
      <c r="S12" s="3" t="s">
        <v>56</v>
      </c>
    </row>
    <row r="13" spans="1:19" x14ac:dyDescent="0.25">
      <c r="A13" t="s">
        <v>38</v>
      </c>
      <c r="B13" t="s">
        <v>45</v>
      </c>
      <c r="C13" t="s">
        <v>39</v>
      </c>
      <c r="E13">
        <v>13</v>
      </c>
      <c r="F13">
        <v>1</v>
      </c>
      <c r="H13" s="3" t="s">
        <v>59</v>
      </c>
      <c r="I13" s="3" t="s">
        <v>66</v>
      </c>
      <c r="J13" s="3" t="s">
        <v>60</v>
      </c>
      <c r="Q13" s="3" t="s">
        <v>56</v>
      </c>
      <c r="R13" s="3" t="s">
        <v>63</v>
      </c>
      <c r="S13" s="3" t="s">
        <v>57</v>
      </c>
    </row>
    <row r="14" spans="1:19" x14ac:dyDescent="0.25">
      <c r="A14" t="s">
        <v>39</v>
      </c>
      <c r="B14" t="s">
        <v>45</v>
      </c>
      <c r="C14" t="s">
        <v>40</v>
      </c>
      <c r="E14">
        <v>14</v>
      </c>
      <c r="F14">
        <v>2</v>
      </c>
      <c r="H14" s="3" t="s">
        <v>60</v>
      </c>
      <c r="I14" s="3" t="s">
        <v>67</v>
      </c>
      <c r="J14" s="3" t="s">
        <v>45</v>
      </c>
      <c r="Q14" s="3" t="s">
        <v>57</v>
      </c>
      <c r="R14" s="3" t="s">
        <v>64</v>
      </c>
      <c r="S14" s="3" t="s">
        <v>58</v>
      </c>
    </row>
    <row r="15" spans="1:19" x14ac:dyDescent="0.25">
      <c r="A15" t="s">
        <v>40</v>
      </c>
      <c r="B15" t="s">
        <v>45</v>
      </c>
      <c r="C15" t="s">
        <v>41</v>
      </c>
      <c r="E15">
        <v>15</v>
      </c>
      <c r="F15">
        <v>2</v>
      </c>
      <c r="H15" s="3" t="s">
        <v>61</v>
      </c>
      <c r="I15" s="3" t="s">
        <v>68</v>
      </c>
      <c r="J15" s="3" t="s">
        <v>62</v>
      </c>
      <c r="Q15" s="3" t="s">
        <v>58</v>
      </c>
      <c r="R15" s="3" t="s">
        <v>65</v>
      </c>
      <c r="S15" s="3" t="s">
        <v>59</v>
      </c>
    </row>
    <row r="16" spans="1:19" x14ac:dyDescent="0.25">
      <c r="A16" t="s">
        <v>41</v>
      </c>
      <c r="B16" t="s">
        <v>43</v>
      </c>
      <c r="C16" t="s">
        <v>42</v>
      </c>
      <c r="E16">
        <v>16</v>
      </c>
      <c r="F16">
        <v>1</v>
      </c>
      <c r="H16" s="3" t="s">
        <v>62</v>
      </c>
      <c r="I16" s="3" t="s">
        <v>69</v>
      </c>
      <c r="J16" s="3" t="s">
        <v>63</v>
      </c>
      <c r="Q16" s="3" t="s">
        <v>59</v>
      </c>
      <c r="R16" s="3" t="s">
        <v>66</v>
      </c>
      <c r="S16" s="3" t="s">
        <v>60</v>
      </c>
    </row>
    <row r="17" spans="1:19" x14ac:dyDescent="0.25">
      <c r="A17" t="s">
        <v>42</v>
      </c>
      <c r="B17" t="s">
        <v>41</v>
      </c>
      <c r="C17" t="s">
        <v>45</v>
      </c>
      <c r="E17">
        <v>17</v>
      </c>
      <c r="F17">
        <v>1</v>
      </c>
      <c r="H17" s="3" t="s">
        <v>63</v>
      </c>
      <c r="I17" s="3" t="s">
        <v>70</v>
      </c>
      <c r="J17" s="3" t="s">
        <v>64</v>
      </c>
      <c r="Q17" s="3" t="s">
        <v>60</v>
      </c>
      <c r="R17" s="3" t="s">
        <v>67</v>
      </c>
      <c r="S17" s="3" t="s">
        <v>414</v>
      </c>
    </row>
    <row r="18" spans="1:19" x14ac:dyDescent="0.25">
      <c r="A18" t="s">
        <v>43</v>
      </c>
      <c r="B18" t="s">
        <v>45</v>
      </c>
      <c r="C18" t="s">
        <v>41</v>
      </c>
      <c r="E18">
        <v>18</v>
      </c>
      <c r="F18">
        <v>2</v>
      </c>
      <c r="H18" s="3" t="s">
        <v>64</v>
      </c>
      <c r="I18" s="3" t="s">
        <v>71</v>
      </c>
      <c r="J18" s="3" t="s">
        <v>65</v>
      </c>
      <c r="Q18" s="3" t="s">
        <v>414</v>
      </c>
      <c r="R18" s="3" t="s">
        <v>417</v>
      </c>
      <c r="S18" s="3" t="s">
        <v>415</v>
      </c>
    </row>
    <row r="19" spans="1:19" x14ac:dyDescent="0.25">
      <c r="E19">
        <v>19</v>
      </c>
      <c r="F19">
        <v>2</v>
      </c>
      <c r="H19" s="3" t="s">
        <v>65</v>
      </c>
      <c r="I19" s="3" t="s">
        <v>72</v>
      </c>
      <c r="J19" s="3" t="s">
        <v>66</v>
      </c>
      <c r="Q19" s="3" t="s">
        <v>415</v>
      </c>
      <c r="R19" s="3" t="s">
        <v>418</v>
      </c>
      <c r="S19" s="3" t="s">
        <v>416</v>
      </c>
    </row>
    <row r="20" spans="1:19" x14ac:dyDescent="0.25">
      <c r="E20">
        <v>20</v>
      </c>
      <c r="F20">
        <v>1</v>
      </c>
      <c r="H20" s="3" t="s">
        <v>66</v>
      </c>
      <c r="I20" s="3" t="s">
        <v>73</v>
      </c>
      <c r="J20" s="3" t="s">
        <v>67</v>
      </c>
      <c r="Q20" s="3" t="s">
        <v>416</v>
      </c>
      <c r="R20" s="3" t="s">
        <v>419</v>
      </c>
      <c r="S20" s="3" t="s">
        <v>45</v>
      </c>
    </row>
    <row r="21" spans="1:19" x14ac:dyDescent="0.25">
      <c r="E21">
        <v>21</v>
      </c>
      <c r="F21">
        <v>1</v>
      </c>
      <c r="H21" s="3" t="s">
        <v>67</v>
      </c>
      <c r="I21" s="3" t="s">
        <v>74</v>
      </c>
      <c r="J21" s="3" t="s">
        <v>45</v>
      </c>
      <c r="Q21" s="3" t="s">
        <v>61</v>
      </c>
      <c r="R21" s="3" t="s">
        <v>68</v>
      </c>
      <c r="S21" s="3" t="s">
        <v>62</v>
      </c>
    </row>
    <row r="22" spans="1:19" x14ac:dyDescent="0.25">
      <c r="E22">
        <v>22</v>
      </c>
      <c r="F22">
        <v>2</v>
      </c>
      <c r="H22" s="3" t="s">
        <v>68</v>
      </c>
      <c r="I22" s="3" t="s">
        <v>75</v>
      </c>
      <c r="J22" s="3" t="s">
        <v>69</v>
      </c>
      <c r="Q22" s="3" t="s">
        <v>62</v>
      </c>
      <c r="R22" s="3" t="s">
        <v>69</v>
      </c>
      <c r="S22" s="3" t="s">
        <v>63</v>
      </c>
    </row>
    <row r="23" spans="1:19" x14ac:dyDescent="0.25">
      <c r="E23">
        <v>23</v>
      </c>
      <c r="F23">
        <v>2</v>
      </c>
      <c r="H23" s="3" t="s">
        <v>69</v>
      </c>
      <c r="I23" s="3" t="s">
        <v>76</v>
      </c>
      <c r="J23" s="3" t="s">
        <v>70</v>
      </c>
      <c r="Q23" s="3" t="s">
        <v>63</v>
      </c>
      <c r="R23" s="3" t="s">
        <v>70</v>
      </c>
      <c r="S23" s="3" t="s">
        <v>64</v>
      </c>
    </row>
    <row r="24" spans="1:19" x14ac:dyDescent="0.25">
      <c r="E24">
        <v>24</v>
      </c>
      <c r="F24">
        <v>1</v>
      </c>
      <c r="H24" s="3" t="s">
        <v>70</v>
      </c>
      <c r="I24" s="3" t="s">
        <v>77</v>
      </c>
      <c r="J24" s="3" t="s">
        <v>71</v>
      </c>
      <c r="Q24" s="3" t="s">
        <v>64</v>
      </c>
      <c r="R24" s="3" t="s">
        <v>71</v>
      </c>
      <c r="S24" s="3" t="s">
        <v>65</v>
      </c>
    </row>
    <row r="25" spans="1:19" x14ac:dyDescent="0.25">
      <c r="E25">
        <v>25</v>
      </c>
      <c r="F25">
        <v>1</v>
      </c>
      <c r="H25" s="3" t="s">
        <v>71</v>
      </c>
      <c r="I25" s="3" t="s">
        <v>78</v>
      </c>
      <c r="J25" s="3" t="s">
        <v>72</v>
      </c>
      <c r="Q25" s="3" t="s">
        <v>65</v>
      </c>
      <c r="R25" s="3" t="s">
        <v>72</v>
      </c>
      <c r="S25" s="3" t="s">
        <v>66</v>
      </c>
    </row>
    <row r="26" spans="1:19" x14ac:dyDescent="0.25">
      <c r="E26">
        <v>26</v>
      </c>
      <c r="F26">
        <v>2</v>
      </c>
      <c r="H26" s="3" t="s">
        <v>72</v>
      </c>
      <c r="I26" s="3" t="s">
        <v>79</v>
      </c>
      <c r="J26" s="3" t="s">
        <v>73</v>
      </c>
      <c r="Q26" s="3" t="s">
        <v>66</v>
      </c>
      <c r="R26" s="3" t="s">
        <v>73</v>
      </c>
      <c r="S26" s="3" t="s">
        <v>67</v>
      </c>
    </row>
    <row r="27" spans="1:19" x14ac:dyDescent="0.25">
      <c r="E27">
        <v>27</v>
      </c>
      <c r="F27">
        <v>2</v>
      </c>
      <c r="H27" s="3" t="s">
        <v>73</v>
      </c>
      <c r="I27" s="3" t="s">
        <v>80</v>
      </c>
      <c r="J27" s="3" t="s">
        <v>74</v>
      </c>
      <c r="Q27" s="3" t="s">
        <v>67</v>
      </c>
      <c r="R27" s="3" t="s">
        <v>74</v>
      </c>
      <c r="S27" s="3" t="s">
        <v>417</v>
      </c>
    </row>
    <row r="28" spans="1:19" x14ac:dyDescent="0.25">
      <c r="E28">
        <v>28</v>
      </c>
      <c r="F28">
        <v>1</v>
      </c>
      <c r="H28" s="3" t="s">
        <v>74</v>
      </c>
      <c r="I28" s="3" t="s">
        <v>81</v>
      </c>
      <c r="J28" s="3" t="s">
        <v>45</v>
      </c>
      <c r="Q28" s="3" t="s">
        <v>417</v>
      </c>
      <c r="R28" s="3" t="s">
        <v>420</v>
      </c>
      <c r="S28" s="3" t="s">
        <v>418</v>
      </c>
    </row>
    <row r="29" spans="1:19" x14ac:dyDescent="0.25">
      <c r="E29">
        <v>29</v>
      </c>
      <c r="F29">
        <v>1</v>
      </c>
      <c r="H29" s="3" t="s">
        <v>75</v>
      </c>
      <c r="I29" s="3" t="s">
        <v>82</v>
      </c>
      <c r="J29" s="3" t="s">
        <v>76</v>
      </c>
      <c r="Q29" s="3" t="s">
        <v>418</v>
      </c>
      <c r="R29" s="3" t="s">
        <v>421</v>
      </c>
      <c r="S29" s="3" t="s">
        <v>419</v>
      </c>
    </row>
    <row r="30" spans="1:19" x14ac:dyDescent="0.25">
      <c r="E30">
        <v>30</v>
      </c>
      <c r="F30">
        <v>2</v>
      </c>
      <c r="H30" s="3" t="s">
        <v>76</v>
      </c>
      <c r="I30" s="3" t="s">
        <v>83</v>
      </c>
      <c r="J30" s="3" t="s">
        <v>77</v>
      </c>
      <c r="Q30" s="3" t="s">
        <v>419</v>
      </c>
      <c r="R30" s="3" t="s">
        <v>422</v>
      </c>
      <c r="S30" s="3" t="s">
        <v>45</v>
      </c>
    </row>
    <row r="31" spans="1:19" x14ac:dyDescent="0.25">
      <c r="E31">
        <v>31</v>
      </c>
      <c r="F31">
        <v>2</v>
      </c>
      <c r="H31" s="3" t="s">
        <v>77</v>
      </c>
      <c r="I31" s="3" t="s">
        <v>84</v>
      </c>
      <c r="J31" s="3" t="s">
        <v>78</v>
      </c>
      <c r="Q31" s="3" t="s">
        <v>68</v>
      </c>
      <c r="R31" s="3" t="s">
        <v>75</v>
      </c>
      <c r="S31" s="3" t="s">
        <v>69</v>
      </c>
    </row>
    <row r="32" spans="1:19" x14ac:dyDescent="0.25">
      <c r="E32">
        <v>32</v>
      </c>
      <c r="F32">
        <v>1</v>
      </c>
      <c r="H32" s="3" t="s">
        <v>78</v>
      </c>
      <c r="I32" s="3" t="s">
        <v>85</v>
      </c>
      <c r="J32" s="3" t="s">
        <v>79</v>
      </c>
      <c r="Q32" s="3" t="s">
        <v>69</v>
      </c>
      <c r="R32" s="3" t="s">
        <v>76</v>
      </c>
      <c r="S32" s="3" t="s">
        <v>70</v>
      </c>
    </row>
    <row r="33" spans="5:19" x14ac:dyDescent="0.25">
      <c r="E33">
        <v>33</v>
      </c>
      <c r="F33">
        <v>1</v>
      </c>
      <c r="H33" s="3" t="s">
        <v>79</v>
      </c>
      <c r="I33" s="3" t="s">
        <v>86</v>
      </c>
      <c r="J33" s="3" t="s">
        <v>80</v>
      </c>
      <c r="Q33" s="3" t="s">
        <v>70</v>
      </c>
      <c r="R33" s="3" t="s">
        <v>77</v>
      </c>
      <c r="S33" s="3" t="s">
        <v>71</v>
      </c>
    </row>
    <row r="34" spans="5:19" x14ac:dyDescent="0.25">
      <c r="E34">
        <v>34</v>
      </c>
      <c r="F34">
        <v>2</v>
      </c>
      <c r="H34" s="3" t="s">
        <v>80</v>
      </c>
      <c r="I34" s="3" t="s">
        <v>87</v>
      </c>
      <c r="J34" s="3" t="s">
        <v>81</v>
      </c>
      <c r="Q34" s="3" t="s">
        <v>71</v>
      </c>
      <c r="R34" s="3" t="s">
        <v>78</v>
      </c>
      <c r="S34" s="3" t="s">
        <v>72</v>
      </c>
    </row>
    <row r="35" spans="5:19" x14ac:dyDescent="0.25">
      <c r="E35">
        <v>35</v>
      </c>
      <c r="F35">
        <v>2</v>
      </c>
      <c r="H35" s="3" t="s">
        <v>81</v>
      </c>
      <c r="I35" s="3" t="s">
        <v>88</v>
      </c>
      <c r="J35" s="3" t="s">
        <v>45</v>
      </c>
      <c r="Q35" s="3" t="s">
        <v>72</v>
      </c>
      <c r="R35" s="3" t="s">
        <v>79</v>
      </c>
      <c r="S35" s="3" t="s">
        <v>73</v>
      </c>
    </row>
    <row r="36" spans="5:19" x14ac:dyDescent="0.25">
      <c r="E36">
        <v>36</v>
      </c>
      <c r="F36">
        <v>1</v>
      </c>
      <c r="H36" s="3" t="s">
        <v>82</v>
      </c>
      <c r="I36" s="3" t="s">
        <v>89</v>
      </c>
      <c r="J36" s="3" t="s">
        <v>83</v>
      </c>
      <c r="Q36" s="3" t="s">
        <v>73</v>
      </c>
      <c r="R36" s="3" t="s">
        <v>80</v>
      </c>
      <c r="S36" s="3" t="s">
        <v>74</v>
      </c>
    </row>
    <row r="37" spans="5:19" x14ac:dyDescent="0.25">
      <c r="E37">
        <v>37</v>
      </c>
      <c r="F37">
        <v>1</v>
      </c>
      <c r="H37" s="3" t="s">
        <v>83</v>
      </c>
      <c r="I37" s="3" t="s">
        <v>90</v>
      </c>
      <c r="J37" s="3" t="s">
        <v>84</v>
      </c>
      <c r="Q37" s="3" t="s">
        <v>74</v>
      </c>
      <c r="R37" s="3" t="s">
        <v>81</v>
      </c>
      <c r="S37" s="3" t="s">
        <v>420</v>
      </c>
    </row>
    <row r="38" spans="5:19" x14ac:dyDescent="0.25">
      <c r="E38">
        <v>38</v>
      </c>
      <c r="F38">
        <v>2</v>
      </c>
      <c r="H38" s="3" t="s">
        <v>84</v>
      </c>
      <c r="I38" s="3" t="s">
        <v>91</v>
      </c>
      <c r="J38" s="3" t="s">
        <v>85</v>
      </c>
      <c r="Q38" s="3" t="s">
        <v>420</v>
      </c>
      <c r="R38" s="3" t="s">
        <v>423</v>
      </c>
      <c r="S38" s="3" t="s">
        <v>421</v>
      </c>
    </row>
    <row r="39" spans="5:19" x14ac:dyDescent="0.25">
      <c r="E39">
        <v>39</v>
      </c>
      <c r="F39">
        <v>2</v>
      </c>
      <c r="H39" s="3" t="s">
        <v>85</v>
      </c>
      <c r="I39" s="3" t="s">
        <v>92</v>
      </c>
      <c r="J39" s="3" t="s">
        <v>86</v>
      </c>
      <c r="Q39" s="3" t="s">
        <v>421</v>
      </c>
      <c r="R39" s="3" t="s">
        <v>424</v>
      </c>
      <c r="S39" s="3" t="s">
        <v>422</v>
      </c>
    </row>
    <row r="40" spans="5:19" x14ac:dyDescent="0.25">
      <c r="E40">
        <v>40</v>
      </c>
      <c r="F40">
        <v>1</v>
      </c>
      <c r="H40" s="3" t="s">
        <v>86</v>
      </c>
      <c r="I40" s="3" t="s">
        <v>93</v>
      </c>
      <c r="J40" s="3" t="s">
        <v>87</v>
      </c>
      <c r="Q40" s="3" t="s">
        <v>422</v>
      </c>
      <c r="R40" s="3" t="s">
        <v>425</v>
      </c>
      <c r="S40" s="3" t="s">
        <v>45</v>
      </c>
    </row>
    <row r="41" spans="5:19" x14ac:dyDescent="0.25">
      <c r="E41">
        <v>41</v>
      </c>
      <c r="F41">
        <v>1</v>
      </c>
      <c r="H41" s="3" t="s">
        <v>87</v>
      </c>
      <c r="I41" s="3" t="s">
        <v>94</v>
      </c>
      <c r="J41" s="3" t="s">
        <v>88</v>
      </c>
      <c r="Q41" s="3" t="s">
        <v>75</v>
      </c>
      <c r="R41" s="3" t="s">
        <v>82</v>
      </c>
      <c r="S41" s="3" t="s">
        <v>76</v>
      </c>
    </row>
    <row r="42" spans="5:19" x14ac:dyDescent="0.25">
      <c r="E42">
        <v>42</v>
      </c>
      <c r="F42">
        <v>2</v>
      </c>
      <c r="H42" s="3" t="s">
        <v>88</v>
      </c>
      <c r="I42" s="3" t="s">
        <v>95</v>
      </c>
      <c r="J42" s="3" t="s">
        <v>45</v>
      </c>
      <c r="Q42" s="3" t="s">
        <v>76</v>
      </c>
      <c r="R42" s="3" t="s">
        <v>83</v>
      </c>
      <c r="S42" s="3" t="s">
        <v>77</v>
      </c>
    </row>
    <row r="43" spans="5:19" x14ac:dyDescent="0.25">
      <c r="E43">
        <v>43</v>
      </c>
      <c r="F43">
        <v>2</v>
      </c>
      <c r="H43" s="3" t="s">
        <v>89</v>
      </c>
      <c r="I43" s="3" t="s">
        <v>45</v>
      </c>
      <c r="J43" s="3" t="s">
        <v>90</v>
      </c>
      <c r="Q43" s="3" t="s">
        <v>77</v>
      </c>
      <c r="R43" s="3" t="s">
        <v>84</v>
      </c>
      <c r="S43" s="3" t="s">
        <v>78</v>
      </c>
    </row>
    <row r="44" spans="5:19" x14ac:dyDescent="0.25">
      <c r="E44">
        <v>44</v>
      </c>
      <c r="F44">
        <v>1</v>
      </c>
      <c r="H44" s="3" t="s">
        <v>90</v>
      </c>
      <c r="I44" s="3" t="s">
        <v>45</v>
      </c>
      <c r="J44" s="3" t="s">
        <v>91</v>
      </c>
      <c r="Q44" s="3" t="s">
        <v>78</v>
      </c>
      <c r="R44" s="3" t="s">
        <v>85</v>
      </c>
      <c r="S44" s="3" t="s">
        <v>79</v>
      </c>
    </row>
    <row r="45" spans="5:19" x14ac:dyDescent="0.25">
      <c r="E45">
        <v>45</v>
      </c>
      <c r="F45">
        <v>1</v>
      </c>
      <c r="H45" s="3" t="s">
        <v>91</v>
      </c>
      <c r="I45" s="3" t="s">
        <v>45</v>
      </c>
      <c r="J45" s="3" t="s">
        <v>92</v>
      </c>
      <c r="Q45" s="3" t="s">
        <v>79</v>
      </c>
      <c r="R45" s="3" t="s">
        <v>86</v>
      </c>
      <c r="S45" s="3" t="s">
        <v>80</v>
      </c>
    </row>
    <row r="46" spans="5:19" x14ac:dyDescent="0.25">
      <c r="E46">
        <v>46</v>
      </c>
      <c r="F46">
        <v>2</v>
      </c>
      <c r="H46" s="3" t="s">
        <v>92</v>
      </c>
      <c r="I46" s="3" t="s">
        <v>45</v>
      </c>
      <c r="J46" s="3" t="s">
        <v>93</v>
      </c>
      <c r="Q46" s="3" t="s">
        <v>80</v>
      </c>
      <c r="R46" s="3" t="s">
        <v>87</v>
      </c>
      <c r="S46" s="3" t="s">
        <v>81</v>
      </c>
    </row>
    <row r="47" spans="5:19" x14ac:dyDescent="0.25">
      <c r="E47">
        <v>47</v>
      </c>
      <c r="F47">
        <v>2</v>
      </c>
      <c r="H47" s="3" t="s">
        <v>93</v>
      </c>
      <c r="I47" s="3" t="s">
        <v>45</v>
      </c>
      <c r="J47" s="3" t="s">
        <v>94</v>
      </c>
      <c r="Q47" s="3" t="s">
        <v>81</v>
      </c>
      <c r="R47" s="3" t="s">
        <v>88</v>
      </c>
      <c r="S47" s="3" t="s">
        <v>423</v>
      </c>
    </row>
    <row r="48" spans="5:19" x14ac:dyDescent="0.25">
      <c r="E48">
        <v>48</v>
      </c>
      <c r="F48">
        <v>1</v>
      </c>
      <c r="H48" s="3" t="s">
        <v>94</v>
      </c>
      <c r="I48" s="3" t="s">
        <v>45</v>
      </c>
      <c r="J48" s="3" t="s">
        <v>95</v>
      </c>
      <c r="Q48" s="3" t="s">
        <v>423</v>
      </c>
      <c r="R48" s="3" t="s">
        <v>426</v>
      </c>
      <c r="S48" s="3" t="s">
        <v>424</v>
      </c>
    </row>
    <row r="49" spans="5:19" x14ac:dyDescent="0.25">
      <c r="E49">
        <v>49</v>
      </c>
      <c r="F49">
        <v>1</v>
      </c>
      <c r="H49" s="3" t="s">
        <v>95</v>
      </c>
      <c r="I49" s="3" t="s">
        <v>97</v>
      </c>
      <c r="J49" s="3" t="s">
        <v>96</v>
      </c>
      <c r="Q49" s="3" t="s">
        <v>424</v>
      </c>
      <c r="R49" s="3" t="s">
        <v>427</v>
      </c>
      <c r="S49" s="3" t="s">
        <v>425</v>
      </c>
    </row>
    <row r="50" spans="5:19" x14ac:dyDescent="0.25">
      <c r="E50">
        <v>50</v>
      </c>
      <c r="F50">
        <v>2</v>
      </c>
      <c r="H50" s="3" t="s">
        <v>96</v>
      </c>
      <c r="I50" s="3" t="s">
        <v>98</v>
      </c>
      <c r="J50" s="3" t="s">
        <v>45</v>
      </c>
      <c r="Q50" s="3" t="s">
        <v>425</v>
      </c>
      <c r="R50" s="3" t="s">
        <v>428</v>
      </c>
      <c r="S50" s="3" t="s">
        <v>45</v>
      </c>
    </row>
    <row r="51" spans="5:19" x14ac:dyDescent="0.25">
      <c r="H51" s="3" t="s">
        <v>97</v>
      </c>
      <c r="I51" s="3" t="s">
        <v>45</v>
      </c>
      <c r="J51" s="3" t="s">
        <v>98</v>
      </c>
      <c r="Q51" s="3" t="s">
        <v>82</v>
      </c>
      <c r="R51" s="3" t="s">
        <v>89</v>
      </c>
      <c r="S51" s="3" t="s">
        <v>83</v>
      </c>
    </row>
    <row r="52" spans="5:19" x14ac:dyDescent="0.25">
      <c r="H52" s="3" t="s">
        <v>98</v>
      </c>
      <c r="I52" s="3" t="s">
        <v>100</v>
      </c>
      <c r="J52" s="3" t="s">
        <v>99</v>
      </c>
      <c r="Q52" s="3" t="s">
        <v>83</v>
      </c>
      <c r="R52" s="3" t="s">
        <v>90</v>
      </c>
      <c r="S52" s="3" t="s">
        <v>84</v>
      </c>
    </row>
    <row r="53" spans="5:19" x14ac:dyDescent="0.25">
      <c r="H53" s="3" t="s">
        <v>99</v>
      </c>
      <c r="I53" s="3" t="s">
        <v>101</v>
      </c>
      <c r="J53" s="3" t="s">
        <v>45</v>
      </c>
      <c r="Q53" s="3" t="s">
        <v>84</v>
      </c>
      <c r="R53" s="3" t="s">
        <v>91</v>
      </c>
      <c r="S53" s="3" t="s">
        <v>85</v>
      </c>
    </row>
    <row r="54" spans="5:19" x14ac:dyDescent="0.25">
      <c r="H54" s="3" t="s">
        <v>100</v>
      </c>
      <c r="I54" s="3" t="s">
        <v>45</v>
      </c>
      <c r="J54" s="3" t="s">
        <v>101</v>
      </c>
      <c r="Q54" s="3" t="s">
        <v>85</v>
      </c>
      <c r="R54" s="3" t="s">
        <v>92</v>
      </c>
      <c r="S54" s="3" t="s">
        <v>86</v>
      </c>
    </row>
    <row r="55" spans="5:19" x14ac:dyDescent="0.25">
      <c r="H55" s="3" t="s">
        <v>101</v>
      </c>
      <c r="I55" s="3" t="s">
        <v>103</v>
      </c>
      <c r="J55" s="3" t="s">
        <v>102</v>
      </c>
      <c r="Q55" s="3" t="s">
        <v>86</v>
      </c>
      <c r="R55" s="3" t="s">
        <v>93</v>
      </c>
      <c r="S55" s="3" t="s">
        <v>87</v>
      </c>
    </row>
    <row r="56" spans="5:19" x14ac:dyDescent="0.25">
      <c r="H56" s="3" t="s">
        <v>102</v>
      </c>
      <c r="I56" s="3" t="s">
        <v>104</v>
      </c>
      <c r="J56" s="3" t="s">
        <v>45</v>
      </c>
      <c r="Q56" s="3" t="s">
        <v>87</v>
      </c>
      <c r="R56" s="3" t="s">
        <v>94</v>
      </c>
      <c r="S56" s="3" t="s">
        <v>88</v>
      </c>
    </row>
    <row r="57" spans="5:19" x14ac:dyDescent="0.25">
      <c r="H57" s="3" t="s">
        <v>103</v>
      </c>
      <c r="I57" s="3" t="s">
        <v>45</v>
      </c>
      <c r="J57" s="3" t="s">
        <v>104</v>
      </c>
      <c r="Q57" s="3" t="s">
        <v>88</v>
      </c>
      <c r="R57" s="3" t="s">
        <v>95</v>
      </c>
      <c r="S57" s="3" t="s">
        <v>426</v>
      </c>
    </row>
    <row r="58" spans="5:19" x14ac:dyDescent="0.25">
      <c r="H58" s="3" t="s">
        <v>104</v>
      </c>
      <c r="I58" s="3" t="s">
        <v>106</v>
      </c>
      <c r="J58" s="3" t="s">
        <v>105</v>
      </c>
      <c r="Q58" s="3" t="s">
        <v>426</v>
      </c>
      <c r="R58" s="3" t="s">
        <v>96</v>
      </c>
      <c r="S58" s="3" t="s">
        <v>427</v>
      </c>
    </row>
    <row r="59" spans="5:19" x14ac:dyDescent="0.25">
      <c r="H59" s="3" t="s">
        <v>105</v>
      </c>
      <c r="I59" s="3" t="s">
        <v>107</v>
      </c>
      <c r="J59" s="3" t="s">
        <v>45</v>
      </c>
      <c r="Q59" s="3" t="s">
        <v>427</v>
      </c>
      <c r="R59" s="3" t="s">
        <v>429</v>
      </c>
      <c r="S59" s="3" t="s">
        <v>428</v>
      </c>
    </row>
    <row r="60" spans="5:19" x14ac:dyDescent="0.25">
      <c r="H60" s="3" t="s">
        <v>106</v>
      </c>
      <c r="I60" s="3" t="s">
        <v>45</v>
      </c>
      <c r="J60" s="3" t="s">
        <v>107</v>
      </c>
      <c r="Q60" s="3" t="s">
        <v>428</v>
      </c>
      <c r="R60" s="3" t="s">
        <v>430</v>
      </c>
      <c r="S60" s="3" t="s">
        <v>45</v>
      </c>
    </row>
    <row r="61" spans="5:19" x14ac:dyDescent="0.25">
      <c r="H61" s="3" t="s">
        <v>107</v>
      </c>
      <c r="I61" s="3" t="s">
        <v>109</v>
      </c>
      <c r="J61" s="3" t="s">
        <v>108</v>
      </c>
      <c r="Q61" s="3" t="s">
        <v>89</v>
      </c>
      <c r="R61" s="3" t="s">
        <v>432</v>
      </c>
      <c r="S61" s="3" t="s">
        <v>90</v>
      </c>
    </row>
    <row r="62" spans="5:19" x14ac:dyDescent="0.25">
      <c r="H62" s="3" t="s">
        <v>108</v>
      </c>
      <c r="I62" s="3" t="s">
        <v>110</v>
      </c>
      <c r="J62" s="3" t="s">
        <v>45</v>
      </c>
      <c r="Q62" s="3" t="s">
        <v>90</v>
      </c>
      <c r="R62" s="3" t="s">
        <v>431</v>
      </c>
      <c r="S62" s="3" t="s">
        <v>91</v>
      </c>
    </row>
    <row r="63" spans="5:19" x14ac:dyDescent="0.25">
      <c r="H63" s="3" t="s">
        <v>109</v>
      </c>
      <c r="I63" s="3" t="s">
        <v>45</v>
      </c>
      <c r="J63" s="3" t="s">
        <v>110</v>
      </c>
      <c r="Q63" s="3" t="s">
        <v>91</v>
      </c>
      <c r="R63" s="3" t="s">
        <v>433</v>
      </c>
      <c r="S63" s="3" t="s">
        <v>92</v>
      </c>
    </row>
    <row r="64" spans="5:19" x14ac:dyDescent="0.25">
      <c r="H64" s="3" t="s">
        <v>110</v>
      </c>
      <c r="I64" s="3" t="s">
        <v>112</v>
      </c>
      <c r="J64" s="3" t="s">
        <v>111</v>
      </c>
      <c r="Q64" s="3" t="s">
        <v>92</v>
      </c>
      <c r="R64" s="3" t="s">
        <v>434</v>
      </c>
      <c r="S64" s="3" t="s">
        <v>93</v>
      </c>
    </row>
    <row r="65" spans="8:19" x14ac:dyDescent="0.25">
      <c r="H65" s="3" t="s">
        <v>111</v>
      </c>
      <c r="I65" s="3" t="s">
        <v>113</v>
      </c>
      <c r="J65" s="3" t="s">
        <v>45</v>
      </c>
      <c r="Q65" s="3" t="s">
        <v>93</v>
      </c>
      <c r="R65" s="3" t="s">
        <v>435</v>
      </c>
      <c r="S65" s="3" t="s">
        <v>94</v>
      </c>
    </row>
    <row r="66" spans="8:19" x14ac:dyDescent="0.25">
      <c r="H66" s="3" t="s">
        <v>112</v>
      </c>
      <c r="I66" s="3" t="s">
        <v>45</v>
      </c>
      <c r="J66" s="3" t="s">
        <v>113</v>
      </c>
      <c r="Q66" s="3" t="s">
        <v>94</v>
      </c>
      <c r="R66" s="3" t="s">
        <v>436</v>
      </c>
      <c r="S66" s="3" t="s">
        <v>95</v>
      </c>
    </row>
    <row r="67" spans="8:19" x14ac:dyDescent="0.25">
      <c r="H67" s="3" t="s">
        <v>113</v>
      </c>
      <c r="I67" s="3" t="s">
        <v>115</v>
      </c>
      <c r="J67" s="3" t="s">
        <v>114</v>
      </c>
      <c r="Q67" s="3" t="s">
        <v>95</v>
      </c>
      <c r="R67" s="3" t="s">
        <v>97</v>
      </c>
      <c r="S67" s="3" t="s">
        <v>96</v>
      </c>
    </row>
    <row r="68" spans="8:19" x14ac:dyDescent="0.25">
      <c r="H68" s="3" t="s">
        <v>114</v>
      </c>
      <c r="I68" s="3" t="s">
        <v>116</v>
      </c>
      <c r="J68" s="3" t="s">
        <v>45</v>
      </c>
      <c r="Q68" s="3" t="s">
        <v>96</v>
      </c>
      <c r="R68" s="3" t="s">
        <v>98</v>
      </c>
      <c r="S68" s="3" t="s">
        <v>429</v>
      </c>
    </row>
    <row r="69" spans="8:19" x14ac:dyDescent="0.25">
      <c r="H69" s="3" t="s">
        <v>115</v>
      </c>
      <c r="I69" s="3" t="s">
        <v>45</v>
      </c>
      <c r="J69" s="3" t="s">
        <v>116</v>
      </c>
      <c r="Q69" s="3" t="s">
        <v>429</v>
      </c>
      <c r="R69" s="3" t="s">
        <v>99</v>
      </c>
      <c r="S69" s="3" t="s">
        <v>430</v>
      </c>
    </row>
    <row r="70" spans="8:19" x14ac:dyDescent="0.25">
      <c r="H70" s="3" t="s">
        <v>116</v>
      </c>
      <c r="I70" s="3" t="s">
        <v>118</v>
      </c>
      <c r="J70" s="3" t="s">
        <v>117</v>
      </c>
      <c r="Q70" s="3" t="s">
        <v>430</v>
      </c>
      <c r="R70" s="3" t="s">
        <v>437</v>
      </c>
      <c r="S70" s="3" t="s">
        <v>45</v>
      </c>
    </row>
    <row r="71" spans="8:19" x14ac:dyDescent="0.25">
      <c r="H71" s="3" t="s">
        <v>117</v>
      </c>
      <c r="I71" s="3" t="s">
        <v>119</v>
      </c>
      <c r="J71" s="3" t="s">
        <v>45</v>
      </c>
      <c r="Q71" s="3" t="s">
        <v>432</v>
      </c>
      <c r="R71" s="3" t="s">
        <v>438</v>
      </c>
      <c r="S71" s="3" t="s">
        <v>431</v>
      </c>
    </row>
    <row r="72" spans="8:19" x14ac:dyDescent="0.25">
      <c r="H72" s="3" t="s">
        <v>118</v>
      </c>
      <c r="I72" s="3" t="s">
        <v>45</v>
      </c>
      <c r="J72" s="3" t="s">
        <v>119</v>
      </c>
      <c r="Q72" s="3" t="s">
        <v>431</v>
      </c>
      <c r="R72" s="3" t="s">
        <v>439</v>
      </c>
      <c r="S72" s="3" t="s">
        <v>433</v>
      </c>
    </row>
    <row r="73" spans="8:19" x14ac:dyDescent="0.25">
      <c r="H73" s="3" t="s">
        <v>119</v>
      </c>
      <c r="I73" s="3" t="s">
        <v>121</v>
      </c>
      <c r="J73" s="3" t="s">
        <v>120</v>
      </c>
      <c r="Q73" s="3" t="s">
        <v>433</v>
      </c>
      <c r="R73" s="3" t="s">
        <v>440</v>
      </c>
      <c r="S73" s="3" t="s">
        <v>434</v>
      </c>
    </row>
    <row r="74" spans="8:19" x14ac:dyDescent="0.25">
      <c r="H74" s="3" t="s">
        <v>120</v>
      </c>
      <c r="I74" s="3" t="s">
        <v>44</v>
      </c>
      <c r="J74" s="3" t="s">
        <v>45</v>
      </c>
      <c r="Q74" s="3" t="s">
        <v>434</v>
      </c>
      <c r="R74" s="3" t="s">
        <v>441</v>
      </c>
      <c r="S74" s="3" t="s">
        <v>435</v>
      </c>
    </row>
    <row r="75" spans="8:19" x14ac:dyDescent="0.25">
      <c r="H75" s="3" t="s">
        <v>121</v>
      </c>
      <c r="I75" s="3" t="s">
        <v>45</v>
      </c>
      <c r="J75" s="3" t="s">
        <v>44</v>
      </c>
      <c r="Q75" s="3" t="s">
        <v>435</v>
      </c>
      <c r="R75" s="3" t="s">
        <v>442</v>
      </c>
      <c r="S75" s="3" t="s">
        <v>436</v>
      </c>
    </row>
    <row r="76" spans="8:19" x14ac:dyDescent="0.25">
      <c r="H76" s="3" t="s">
        <v>44</v>
      </c>
      <c r="I76" s="3" t="s">
        <v>123</v>
      </c>
      <c r="J76" s="3" t="s">
        <v>122</v>
      </c>
      <c r="Q76" s="3" t="s">
        <v>436</v>
      </c>
      <c r="R76" s="3" t="s">
        <v>443</v>
      </c>
      <c r="S76" s="3" t="s">
        <v>97</v>
      </c>
    </row>
    <row r="77" spans="8:19" x14ac:dyDescent="0.25">
      <c r="H77" s="3" t="s">
        <v>122</v>
      </c>
      <c r="I77" s="3" t="s">
        <v>124</v>
      </c>
      <c r="J77" s="3" t="s">
        <v>45</v>
      </c>
      <c r="Q77" s="3" t="s">
        <v>97</v>
      </c>
      <c r="R77" s="3" t="s">
        <v>444</v>
      </c>
      <c r="S77" s="3" t="s">
        <v>98</v>
      </c>
    </row>
    <row r="78" spans="8:19" x14ac:dyDescent="0.25">
      <c r="H78" s="3" t="s">
        <v>123</v>
      </c>
      <c r="I78" s="3" t="s">
        <v>45</v>
      </c>
      <c r="J78" s="3" t="s">
        <v>124</v>
      </c>
      <c r="Q78" s="3" t="s">
        <v>98</v>
      </c>
      <c r="R78" s="3" t="s">
        <v>100</v>
      </c>
      <c r="S78" s="3" t="s">
        <v>99</v>
      </c>
    </row>
    <row r="79" spans="8:19" x14ac:dyDescent="0.25">
      <c r="H79" s="3" t="s">
        <v>124</v>
      </c>
      <c r="I79" s="3" t="s">
        <v>126</v>
      </c>
      <c r="J79" s="3" t="s">
        <v>125</v>
      </c>
      <c r="Q79" s="3" t="s">
        <v>99</v>
      </c>
      <c r="R79" s="3" t="s">
        <v>101</v>
      </c>
      <c r="S79" s="3" t="s">
        <v>437</v>
      </c>
    </row>
    <row r="80" spans="8:19" x14ac:dyDescent="0.25">
      <c r="H80" s="3" t="s">
        <v>125</v>
      </c>
      <c r="I80" s="3" t="s">
        <v>127</v>
      </c>
      <c r="J80" s="3" t="s">
        <v>45</v>
      </c>
      <c r="Q80" s="3" t="s">
        <v>437</v>
      </c>
      <c r="R80" s="3" t="s">
        <v>102</v>
      </c>
      <c r="S80" s="3" t="s">
        <v>45</v>
      </c>
    </row>
    <row r="81" spans="8:19" x14ac:dyDescent="0.25">
      <c r="H81" s="3" t="s">
        <v>126</v>
      </c>
      <c r="I81" s="3" t="s">
        <v>45</v>
      </c>
      <c r="J81" s="3" t="s">
        <v>127</v>
      </c>
      <c r="Q81" s="3" t="s">
        <v>438</v>
      </c>
      <c r="R81" s="3" t="s">
        <v>445</v>
      </c>
      <c r="S81" s="3" t="s">
        <v>439</v>
      </c>
    </row>
    <row r="82" spans="8:19" x14ac:dyDescent="0.25">
      <c r="H82" s="3" t="s">
        <v>127</v>
      </c>
      <c r="I82" s="3" t="s">
        <v>129</v>
      </c>
      <c r="J82" s="3" t="s">
        <v>128</v>
      </c>
      <c r="Q82" s="3" t="s">
        <v>439</v>
      </c>
      <c r="R82" s="3" t="s">
        <v>446</v>
      </c>
      <c r="S82" s="3" t="s">
        <v>440</v>
      </c>
    </row>
    <row r="83" spans="8:19" x14ac:dyDescent="0.25">
      <c r="H83" s="3" t="s">
        <v>128</v>
      </c>
      <c r="I83" s="3" t="s">
        <v>130</v>
      </c>
      <c r="J83" s="3" t="s">
        <v>45</v>
      </c>
      <c r="Q83" s="3" t="s">
        <v>440</v>
      </c>
      <c r="R83" s="3" t="s">
        <v>447</v>
      </c>
      <c r="S83" s="3" t="s">
        <v>441</v>
      </c>
    </row>
    <row r="84" spans="8:19" x14ac:dyDescent="0.25">
      <c r="H84" s="3" t="s">
        <v>129</v>
      </c>
      <c r="I84" s="3" t="s">
        <v>45</v>
      </c>
      <c r="J84" s="3" t="s">
        <v>130</v>
      </c>
      <c r="Q84" s="3" t="s">
        <v>441</v>
      </c>
      <c r="R84" s="3" t="s">
        <v>448</v>
      </c>
      <c r="S84" s="3" t="s">
        <v>442</v>
      </c>
    </row>
    <row r="85" spans="8:19" x14ac:dyDescent="0.25">
      <c r="H85" s="3" t="s">
        <v>130</v>
      </c>
      <c r="I85" s="3" t="s">
        <v>132</v>
      </c>
      <c r="J85" s="3" t="s">
        <v>131</v>
      </c>
      <c r="Q85" s="3" t="s">
        <v>442</v>
      </c>
      <c r="R85" s="3" t="s">
        <v>449</v>
      </c>
      <c r="S85" s="3" t="s">
        <v>443</v>
      </c>
    </row>
    <row r="86" spans="8:19" x14ac:dyDescent="0.25">
      <c r="H86" s="3" t="s">
        <v>131</v>
      </c>
      <c r="I86" s="3" t="s">
        <v>133</v>
      </c>
      <c r="J86" s="3" t="s">
        <v>45</v>
      </c>
      <c r="Q86" s="3" t="s">
        <v>443</v>
      </c>
      <c r="R86" s="3" t="s">
        <v>450</v>
      </c>
      <c r="S86" s="3" t="s">
        <v>444</v>
      </c>
    </row>
    <row r="87" spans="8:19" x14ac:dyDescent="0.25">
      <c r="H87" s="3" t="s">
        <v>132</v>
      </c>
      <c r="I87" s="3" t="s">
        <v>45</v>
      </c>
      <c r="J87" s="3" t="s">
        <v>133</v>
      </c>
      <c r="Q87" s="3" t="s">
        <v>444</v>
      </c>
      <c r="R87" s="3" t="s">
        <v>451</v>
      </c>
      <c r="S87" s="3" t="s">
        <v>100</v>
      </c>
    </row>
    <row r="88" spans="8:19" x14ac:dyDescent="0.25">
      <c r="H88" s="3" t="s">
        <v>133</v>
      </c>
      <c r="I88" s="3" t="s">
        <v>135</v>
      </c>
      <c r="J88" s="3" t="s">
        <v>134</v>
      </c>
      <c r="Q88" s="3" t="s">
        <v>100</v>
      </c>
      <c r="R88" s="3" t="s">
        <v>452</v>
      </c>
      <c r="S88" s="3" t="s">
        <v>101</v>
      </c>
    </row>
    <row r="89" spans="8:19" x14ac:dyDescent="0.25">
      <c r="H89" s="3" t="s">
        <v>134</v>
      </c>
      <c r="I89" s="3" t="s">
        <v>136</v>
      </c>
      <c r="J89" s="3" t="s">
        <v>45</v>
      </c>
      <c r="Q89" s="3" t="s">
        <v>101</v>
      </c>
      <c r="R89" s="3" t="s">
        <v>103</v>
      </c>
      <c r="S89" s="3" t="s">
        <v>102</v>
      </c>
    </row>
    <row r="90" spans="8:19" x14ac:dyDescent="0.25">
      <c r="H90" s="3" t="s">
        <v>135</v>
      </c>
      <c r="I90" s="3" t="s">
        <v>45</v>
      </c>
      <c r="J90" s="3" t="s">
        <v>136</v>
      </c>
      <c r="Q90" s="3" t="s">
        <v>102</v>
      </c>
      <c r="R90" s="3" t="s">
        <v>104</v>
      </c>
      <c r="S90" s="3" t="s">
        <v>45</v>
      </c>
    </row>
    <row r="91" spans="8:19" x14ac:dyDescent="0.25">
      <c r="H91" s="3" t="s">
        <v>136</v>
      </c>
      <c r="I91" s="3" t="s">
        <v>138</v>
      </c>
      <c r="J91" s="3" t="s">
        <v>137</v>
      </c>
      <c r="Q91" s="3" t="s">
        <v>445</v>
      </c>
      <c r="R91" s="3" t="s">
        <v>45</v>
      </c>
      <c r="S91" s="3" t="s">
        <v>446</v>
      </c>
    </row>
    <row r="92" spans="8:19" x14ac:dyDescent="0.25">
      <c r="H92" s="3" t="s">
        <v>137</v>
      </c>
      <c r="I92" s="3" t="s">
        <v>139</v>
      </c>
      <c r="J92" s="3" t="s">
        <v>45</v>
      </c>
      <c r="Q92" s="3" t="s">
        <v>446</v>
      </c>
      <c r="R92" s="3" t="s">
        <v>45</v>
      </c>
      <c r="S92" s="3" t="s">
        <v>447</v>
      </c>
    </row>
    <row r="93" spans="8:19" x14ac:dyDescent="0.25">
      <c r="H93" s="3" t="s">
        <v>138</v>
      </c>
      <c r="I93" s="3" t="s">
        <v>45</v>
      </c>
      <c r="J93" s="3" t="s">
        <v>139</v>
      </c>
      <c r="Q93" s="3" t="s">
        <v>447</v>
      </c>
      <c r="R93" s="3" t="s">
        <v>45</v>
      </c>
      <c r="S93" s="3" t="s">
        <v>448</v>
      </c>
    </row>
    <row r="94" spans="8:19" x14ac:dyDescent="0.25">
      <c r="H94" s="3" t="s">
        <v>139</v>
      </c>
      <c r="I94" s="3" t="s">
        <v>141</v>
      </c>
      <c r="J94" s="3" t="s">
        <v>140</v>
      </c>
      <c r="Q94" s="3" t="s">
        <v>448</v>
      </c>
      <c r="R94" s="3" t="s">
        <v>45</v>
      </c>
      <c r="S94" s="3" t="s">
        <v>449</v>
      </c>
    </row>
    <row r="95" spans="8:19" x14ac:dyDescent="0.25">
      <c r="H95" s="3" t="s">
        <v>140</v>
      </c>
      <c r="I95" s="3" t="s">
        <v>142</v>
      </c>
      <c r="J95" s="3" t="s">
        <v>45</v>
      </c>
      <c r="Q95" s="3" t="s">
        <v>449</v>
      </c>
      <c r="R95" s="3" t="s">
        <v>45</v>
      </c>
      <c r="S95" s="3" t="s">
        <v>450</v>
      </c>
    </row>
    <row r="96" spans="8:19" x14ac:dyDescent="0.25">
      <c r="Q96" s="3" t="s">
        <v>450</v>
      </c>
      <c r="R96" s="3" t="s">
        <v>45</v>
      </c>
      <c r="S96" s="3" t="s">
        <v>451</v>
      </c>
    </row>
    <row r="97" spans="17:19" x14ac:dyDescent="0.25">
      <c r="Q97" s="3" t="s">
        <v>451</v>
      </c>
      <c r="R97" s="3" t="s">
        <v>45</v>
      </c>
      <c r="S97" s="3" t="s">
        <v>452</v>
      </c>
    </row>
    <row r="98" spans="17:19" x14ac:dyDescent="0.25">
      <c r="Q98" s="3" t="s">
        <v>452</v>
      </c>
      <c r="R98" s="3" t="s">
        <v>45</v>
      </c>
      <c r="S98" s="3" t="s">
        <v>103</v>
      </c>
    </row>
    <row r="99" spans="17:19" x14ac:dyDescent="0.25">
      <c r="Q99" s="3" t="s">
        <v>103</v>
      </c>
      <c r="R99" s="3" t="s">
        <v>45</v>
      </c>
      <c r="S99" s="3" t="s">
        <v>104</v>
      </c>
    </row>
    <row r="100" spans="17:19" x14ac:dyDescent="0.25">
      <c r="Q100" s="3" t="s">
        <v>104</v>
      </c>
      <c r="R100" s="3" t="s">
        <v>106</v>
      </c>
      <c r="S100" s="3" t="s">
        <v>105</v>
      </c>
    </row>
    <row r="101" spans="17:19" x14ac:dyDescent="0.25">
      <c r="Q101" s="3" t="s">
        <v>105</v>
      </c>
      <c r="R101" s="3" t="s">
        <v>107</v>
      </c>
      <c r="S101" s="3" t="s">
        <v>45</v>
      </c>
    </row>
    <row r="102" spans="17:19" x14ac:dyDescent="0.25">
      <c r="Q102" s="3" t="s">
        <v>106</v>
      </c>
      <c r="R102" s="3" t="s">
        <v>45</v>
      </c>
      <c r="S102" s="3" t="s">
        <v>107</v>
      </c>
    </row>
    <row r="103" spans="17:19" x14ac:dyDescent="0.25">
      <c r="Q103" s="3" t="s">
        <v>107</v>
      </c>
      <c r="R103" s="3" t="s">
        <v>109</v>
      </c>
      <c r="S103" s="3" t="s">
        <v>108</v>
      </c>
    </row>
    <row r="104" spans="17:19" x14ac:dyDescent="0.25">
      <c r="Q104" s="3" t="s">
        <v>108</v>
      </c>
      <c r="R104" s="3" t="s">
        <v>110</v>
      </c>
      <c r="S104" s="3" t="s">
        <v>45</v>
      </c>
    </row>
    <row r="105" spans="17:19" x14ac:dyDescent="0.25">
      <c r="Q105" s="3" t="s">
        <v>109</v>
      </c>
      <c r="R105" s="3" t="s">
        <v>45</v>
      </c>
      <c r="S105" s="3" t="s">
        <v>110</v>
      </c>
    </row>
    <row r="106" spans="17:19" x14ac:dyDescent="0.25">
      <c r="Q106" s="3" t="s">
        <v>110</v>
      </c>
      <c r="R106" s="3" t="s">
        <v>112</v>
      </c>
      <c r="S106" s="3" t="s">
        <v>111</v>
      </c>
    </row>
    <row r="107" spans="17:19" x14ac:dyDescent="0.25">
      <c r="Q107" s="3" t="s">
        <v>111</v>
      </c>
      <c r="R107" s="3" t="s">
        <v>113</v>
      </c>
      <c r="S107" s="3" t="s">
        <v>45</v>
      </c>
    </row>
    <row r="108" spans="17:19" x14ac:dyDescent="0.25">
      <c r="Q108" s="3" t="s">
        <v>112</v>
      </c>
      <c r="R108" s="3" t="s">
        <v>45</v>
      </c>
      <c r="S108" s="3" t="s">
        <v>113</v>
      </c>
    </row>
    <row r="109" spans="17:19" x14ac:dyDescent="0.25">
      <c r="Q109" s="3" t="s">
        <v>113</v>
      </c>
      <c r="R109" s="3" t="s">
        <v>115</v>
      </c>
      <c r="S109" s="3" t="s">
        <v>114</v>
      </c>
    </row>
    <row r="110" spans="17:19" x14ac:dyDescent="0.25">
      <c r="Q110" s="3" t="s">
        <v>114</v>
      </c>
      <c r="R110" s="3" t="s">
        <v>116</v>
      </c>
      <c r="S110" s="3" t="s">
        <v>45</v>
      </c>
    </row>
    <row r="111" spans="17:19" x14ac:dyDescent="0.25">
      <c r="Q111" s="3" t="s">
        <v>115</v>
      </c>
      <c r="R111" s="3" t="s">
        <v>45</v>
      </c>
      <c r="S111" s="3" t="s">
        <v>116</v>
      </c>
    </row>
    <row r="112" spans="17:19" x14ac:dyDescent="0.25">
      <c r="Q112" s="3" t="s">
        <v>116</v>
      </c>
      <c r="R112" s="3" t="s">
        <v>118</v>
      </c>
      <c r="S112" s="3" t="s">
        <v>117</v>
      </c>
    </row>
    <row r="113" spans="17:19" x14ac:dyDescent="0.25">
      <c r="Q113" s="3" t="s">
        <v>117</v>
      </c>
      <c r="R113" s="3" t="s">
        <v>119</v>
      </c>
      <c r="S113" s="3" t="s">
        <v>45</v>
      </c>
    </row>
    <row r="114" spans="17:19" x14ac:dyDescent="0.25">
      <c r="Q114" s="3" t="s">
        <v>118</v>
      </c>
      <c r="R114" s="3" t="s">
        <v>45</v>
      </c>
      <c r="S114" s="3" t="s">
        <v>119</v>
      </c>
    </row>
    <row r="115" spans="17:19" x14ac:dyDescent="0.25">
      <c r="Q115" s="3" t="s">
        <v>119</v>
      </c>
      <c r="R115" s="3" t="s">
        <v>121</v>
      </c>
      <c r="S115" s="3" t="s">
        <v>120</v>
      </c>
    </row>
    <row r="116" spans="17:19" x14ac:dyDescent="0.25">
      <c r="Q116" s="3" t="s">
        <v>120</v>
      </c>
      <c r="R116" s="3" t="s">
        <v>44</v>
      </c>
      <c r="S116" s="3" t="s">
        <v>45</v>
      </c>
    </row>
    <row r="117" spans="17:19" x14ac:dyDescent="0.25">
      <c r="Q117" s="3" t="s">
        <v>121</v>
      </c>
      <c r="R117" s="3" t="s">
        <v>45</v>
      </c>
      <c r="S117" s="3" t="s">
        <v>44</v>
      </c>
    </row>
    <row r="118" spans="17:19" x14ac:dyDescent="0.25">
      <c r="Q118" s="3" t="s">
        <v>44</v>
      </c>
      <c r="R118" s="3" t="s">
        <v>123</v>
      </c>
      <c r="S118" s="3" t="s">
        <v>122</v>
      </c>
    </row>
    <row r="119" spans="17:19" x14ac:dyDescent="0.25">
      <c r="Q119" s="3" t="s">
        <v>122</v>
      </c>
      <c r="R119" s="3" t="s">
        <v>124</v>
      </c>
      <c r="S119" s="3" t="s">
        <v>45</v>
      </c>
    </row>
    <row r="120" spans="17:19" x14ac:dyDescent="0.25">
      <c r="Q120" s="3" t="s">
        <v>123</v>
      </c>
      <c r="R120" s="3" t="s">
        <v>45</v>
      </c>
      <c r="S120" s="3" t="s">
        <v>124</v>
      </c>
    </row>
    <row r="121" spans="17:19" x14ac:dyDescent="0.25">
      <c r="Q121" s="3" t="s">
        <v>124</v>
      </c>
      <c r="R121" s="3" t="s">
        <v>126</v>
      </c>
      <c r="S121" s="3" t="s">
        <v>125</v>
      </c>
    </row>
    <row r="122" spans="17:19" x14ac:dyDescent="0.25">
      <c r="Q122" s="3" t="s">
        <v>125</v>
      </c>
      <c r="R122" s="3" t="s">
        <v>127</v>
      </c>
      <c r="S122" s="3" t="s">
        <v>45</v>
      </c>
    </row>
    <row r="123" spans="17:19" x14ac:dyDescent="0.25">
      <c r="Q123" s="3" t="s">
        <v>126</v>
      </c>
      <c r="R123" s="3" t="s">
        <v>45</v>
      </c>
      <c r="S123" s="3" t="s">
        <v>127</v>
      </c>
    </row>
    <row r="124" spans="17:19" x14ac:dyDescent="0.25">
      <c r="Q124" s="3" t="s">
        <v>127</v>
      </c>
      <c r="R124" s="3" t="s">
        <v>129</v>
      </c>
      <c r="S124" s="3" t="s">
        <v>128</v>
      </c>
    </row>
    <row r="125" spans="17:19" x14ac:dyDescent="0.25">
      <c r="Q125" s="3" t="s">
        <v>128</v>
      </c>
      <c r="R125" s="3" t="s">
        <v>130</v>
      </c>
      <c r="S125" s="3" t="s">
        <v>45</v>
      </c>
    </row>
    <row r="126" spans="17:19" x14ac:dyDescent="0.25">
      <c r="Q126" s="3" t="s">
        <v>129</v>
      </c>
      <c r="R126" s="3" t="s">
        <v>45</v>
      </c>
      <c r="S126" s="3" t="s">
        <v>130</v>
      </c>
    </row>
    <row r="127" spans="17:19" x14ac:dyDescent="0.25">
      <c r="Q127" s="3" t="s">
        <v>130</v>
      </c>
      <c r="R127" s="3" t="s">
        <v>132</v>
      </c>
      <c r="S127" s="3" t="s">
        <v>131</v>
      </c>
    </row>
    <row r="128" spans="17:19" x14ac:dyDescent="0.25">
      <c r="Q128" s="3" t="s">
        <v>131</v>
      </c>
      <c r="R128" s="3" t="s">
        <v>133</v>
      </c>
      <c r="S128" s="3" t="s">
        <v>45</v>
      </c>
    </row>
    <row r="129" spans="17:19" x14ac:dyDescent="0.25">
      <c r="Q129" s="3" t="s">
        <v>132</v>
      </c>
      <c r="R129" s="3" t="s">
        <v>45</v>
      </c>
      <c r="S129" s="3" t="s">
        <v>133</v>
      </c>
    </row>
    <row r="130" spans="17:19" x14ac:dyDescent="0.25">
      <c r="Q130" s="3" t="s">
        <v>133</v>
      </c>
      <c r="R130" s="3" t="s">
        <v>135</v>
      </c>
      <c r="S130" s="3" t="s">
        <v>134</v>
      </c>
    </row>
    <row r="131" spans="17:19" x14ac:dyDescent="0.25">
      <c r="Q131" s="3" t="s">
        <v>134</v>
      </c>
      <c r="R131" s="3" t="s">
        <v>136</v>
      </c>
      <c r="S131" s="3" t="s">
        <v>45</v>
      </c>
    </row>
    <row r="132" spans="17:19" x14ac:dyDescent="0.25">
      <c r="Q132" s="3" t="s">
        <v>135</v>
      </c>
      <c r="R132" s="3" t="s">
        <v>45</v>
      </c>
      <c r="S132" s="3" t="s">
        <v>136</v>
      </c>
    </row>
    <row r="133" spans="17:19" x14ac:dyDescent="0.25">
      <c r="Q133" s="3" t="s">
        <v>136</v>
      </c>
      <c r="R133" s="3" t="s">
        <v>138</v>
      </c>
      <c r="S133" s="3" t="s">
        <v>137</v>
      </c>
    </row>
    <row r="134" spans="17:19" x14ac:dyDescent="0.25">
      <c r="Q134" s="3" t="s">
        <v>137</v>
      </c>
      <c r="R134" s="3" t="s">
        <v>139</v>
      </c>
      <c r="S134" s="3" t="s">
        <v>45</v>
      </c>
    </row>
    <row r="135" spans="17:19" x14ac:dyDescent="0.25">
      <c r="Q135" s="3" t="s">
        <v>138</v>
      </c>
      <c r="R135" s="3" t="s">
        <v>45</v>
      </c>
      <c r="S135" s="3" t="s">
        <v>139</v>
      </c>
    </row>
    <row r="136" spans="17:19" x14ac:dyDescent="0.25">
      <c r="Q136" s="3" t="s">
        <v>139</v>
      </c>
      <c r="R136" s="3" t="s">
        <v>141</v>
      </c>
      <c r="S136" s="3" t="s">
        <v>140</v>
      </c>
    </row>
    <row r="137" spans="17:19" x14ac:dyDescent="0.25">
      <c r="Q137" s="3" t="s">
        <v>140</v>
      </c>
      <c r="R137" s="3" t="s">
        <v>142</v>
      </c>
      <c r="S137" s="3"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7:P500"/>
  <sheetViews>
    <sheetView topLeftCell="A7" workbookViewId="0">
      <selection activeCell="P28" sqref="P28"/>
    </sheetView>
  </sheetViews>
  <sheetFormatPr defaultRowHeight="15" x14ac:dyDescent="0.25"/>
  <sheetData>
    <row r="17" spans="1:16" x14ac:dyDescent="0.25">
      <c r="A17" t="s">
        <v>370</v>
      </c>
      <c r="B17" t="s">
        <v>371</v>
      </c>
      <c r="C17" t="s">
        <v>372</v>
      </c>
      <c r="D17" t="s">
        <v>373</v>
      </c>
      <c r="E17" t="s">
        <v>374</v>
      </c>
      <c r="F17" t="s">
        <v>375</v>
      </c>
      <c r="G17" t="s">
        <v>376</v>
      </c>
      <c r="H17" t="s">
        <v>377</v>
      </c>
      <c r="I17" t="s">
        <v>378</v>
      </c>
      <c r="J17" t="s">
        <v>379</v>
      </c>
      <c r="K17" t="s">
        <v>382</v>
      </c>
      <c r="L17" t="s">
        <v>383</v>
      </c>
      <c r="M17" t="s">
        <v>387</v>
      </c>
      <c r="N17" t="s">
        <v>385</v>
      </c>
      <c r="O17" t="s">
        <v>386</v>
      </c>
      <c r="P17" t="s">
        <v>397</v>
      </c>
    </row>
    <row r="18" spans="1:16" x14ac:dyDescent="0.25">
      <c r="A18" t="b">
        <f>AND(MATCH!K18=2, COUNTIF(Tables!L$1:L$4, MATCH!F18))</f>
        <v>0</v>
      </c>
      <c r="B18" t="b">
        <f>AND(MATCH!K18=1, COUNTIF(Tables!L$1:L$4, MATCH!F18))</f>
        <v>0</v>
      </c>
      <c r="C18" t="b">
        <f>AND(A18, MATCH!AO18=0)</f>
        <v>0</v>
      </c>
      <c r="D18" t="b">
        <f>AND(B18, MATCH!AO18=0)</f>
        <v>0</v>
      </c>
      <c r="E18" t="e">
        <f ca="1">isNetPoint(MATCH!AC18)</f>
        <v>#NAME?</v>
      </c>
      <c r="F18" t="b">
        <f>OR(MATCH!S18=1, MATCH!T18=1)</f>
        <v>0</v>
      </c>
      <c r="G18" t="e">
        <f ca="1">IF(MATCH!K18=1,OR(E18="1",E18="3",F18=TRUE),OR(E18="2",E18="3"))</f>
        <v>#NAME?</v>
      </c>
      <c r="H18" t="e">
        <f ca="1">IF(MATCH!K18=2,OR(E18="1",E18="3",F18=TRUE),OR(E18="2",E18="3"))</f>
        <v>#NAME?</v>
      </c>
      <c r="I18" t="e">
        <f ca="1">AND(G18=TRUE,MATCH!AN18=1)</f>
        <v>#NAME?</v>
      </c>
      <c r="J18" t="e">
        <f ca="1">AND(H18=TRUE,MATCH!AN18=2)</f>
        <v>#NAME?</v>
      </c>
      <c r="K18">
        <f>IF(MATCH!AN18=1,1,0)</f>
        <v>0</v>
      </c>
      <c r="L18">
        <f>IF(MATCH!AN18=2,1,0)</f>
        <v>0</v>
      </c>
      <c r="M18">
        <f>MATCH!A18</f>
        <v>1</v>
      </c>
      <c r="P18" t="str">
        <f>MATCH!BA18</f>
        <v/>
      </c>
    </row>
    <row r="19" spans="1:16" x14ac:dyDescent="0.25">
      <c r="A19" t="b">
        <f>AND(MATCH!K19=2, COUNTIF(Tables!L$1:L$4, MATCH!F19))</f>
        <v>0</v>
      </c>
      <c r="B19" t="b">
        <f>AND(MATCH!K19=1, COUNTIF(Tables!L$1:L$4, MATCH!F19))</f>
        <v>0</v>
      </c>
      <c r="C19" t="b">
        <f>AND(A19, MATCH!AO19=0)</f>
        <v>0</v>
      </c>
      <c r="D19" t="b">
        <f>AND(B19, MATCH!AO19=0)</f>
        <v>0</v>
      </c>
      <c r="E19" t="e">
        <f ca="1">isNetPoint(MATCH!AC19)</f>
        <v>#NAME?</v>
      </c>
      <c r="F19" t="b">
        <f>OR(MATCH!S19=1, MATCH!T19=1)</f>
        <v>0</v>
      </c>
      <c r="G19" t="e">
        <f ca="1">IF(MATCH!K19=1,OR(E19="1",E19="3",F19=TRUE),OR(E19="2",E19="3"))</f>
        <v>#NAME?</v>
      </c>
      <c r="H19" t="e">
        <f ca="1">IF(MATCH!K19=2,OR(E19="1",E19="3",F19=TRUE),OR(E19="2",E19="3"))</f>
        <v>#NAME?</v>
      </c>
      <c r="I19" t="e">
        <f ca="1">AND(G19=TRUE,MATCH!AN19=1)</f>
        <v>#NAME?</v>
      </c>
      <c r="J19" t="e">
        <f ca="1">AND(H19=TRUE,MATCH!AN19=2)</f>
        <v>#NAME?</v>
      </c>
      <c r="K19">
        <f>IF(MATCH!AN19=1,K18+1,0)</f>
        <v>0</v>
      </c>
      <c r="L19">
        <f>IF(MATCH!AN19=2,L18+1,0)</f>
        <v>0</v>
      </c>
      <c r="M19" t="str">
        <f>MATCH!A19</f>
        <v/>
      </c>
      <c r="P19" t="str">
        <f>MATCH!BA19</f>
        <v/>
      </c>
    </row>
    <row r="20" spans="1:16" x14ac:dyDescent="0.25">
      <c r="A20" t="b">
        <f>AND(MATCH!K20=2, COUNTIF(Tables!L$1:L$4, MATCH!F20))</f>
        <v>0</v>
      </c>
      <c r="B20" t="b">
        <f>AND(MATCH!K20=1, COUNTIF(Tables!L$1:L$4, MATCH!F20))</f>
        <v>0</v>
      </c>
      <c r="C20" t="b">
        <f>AND(A20, MATCH!AO20=0)</f>
        <v>0</v>
      </c>
      <c r="D20" t="b">
        <f>AND(B20, MATCH!AO20=0)</f>
        <v>0</v>
      </c>
      <c r="E20" t="e">
        <f ca="1">isNetPoint(MATCH!AC20)</f>
        <v>#NAME?</v>
      </c>
      <c r="F20" t="b">
        <f>OR(MATCH!S20=1, MATCH!T20=1)</f>
        <v>0</v>
      </c>
      <c r="G20" t="e">
        <f ca="1">IF(MATCH!K20=1,OR(E20="1",E20="3",F20=TRUE),OR(E20="2",E20="3"))</f>
        <v>#NAME?</v>
      </c>
      <c r="H20" t="e">
        <f ca="1">IF(MATCH!K20=2,OR(E20="1",E20="3",F20=TRUE),OR(E20="2",E20="3"))</f>
        <v>#NAME?</v>
      </c>
      <c r="I20" t="e">
        <f ca="1">AND(G20=TRUE,MATCH!AN20=1)</f>
        <v>#NAME?</v>
      </c>
      <c r="J20" t="e">
        <f ca="1">AND(H20=TRUE,MATCH!AN20=2)</f>
        <v>#NAME?</v>
      </c>
      <c r="K20">
        <f>IF(MATCH!AN20=1,K19+1,0)</f>
        <v>0</v>
      </c>
      <c r="L20">
        <f>IF(MATCH!AN20=2,L19+1,0)</f>
        <v>0</v>
      </c>
      <c r="M20" t="str">
        <f>MATCH!A20</f>
        <v/>
      </c>
      <c r="P20" t="str">
        <f>MATCH!BA20</f>
        <v/>
      </c>
    </row>
    <row r="21" spans="1:16" x14ac:dyDescent="0.25">
      <c r="A21" t="b">
        <f>AND(MATCH!K21=2, COUNTIF(Tables!L$1:L$4, MATCH!F21))</f>
        <v>0</v>
      </c>
      <c r="B21" t="b">
        <f>AND(MATCH!K21=1, COUNTIF(Tables!L$1:L$4, MATCH!F21))</f>
        <v>0</v>
      </c>
      <c r="C21" t="b">
        <f>AND(A21, MATCH!AO21=0)</f>
        <v>0</v>
      </c>
      <c r="D21" t="b">
        <f>AND(B21, MATCH!AO21=0)</f>
        <v>0</v>
      </c>
      <c r="E21" t="e">
        <f ca="1">isNetPoint(MATCH!AC21)</f>
        <v>#NAME?</v>
      </c>
      <c r="F21" t="b">
        <f>OR(MATCH!S21=1, MATCH!T21=1)</f>
        <v>0</v>
      </c>
      <c r="G21" t="e">
        <f ca="1">IF(MATCH!K21=1,OR(E21="1",E21="3",F21=TRUE),OR(E21="2",E21="3"))</f>
        <v>#NAME?</v>
      </c>
      <c r="H21" t="e">
        <f ca="1">IF(MATCH!K21=2,OR(E21="1",E21="3",F21=TRUE),OR(E21="2",E21="3"))</f>
        <v>#NAME?</v>
      </c>
      <c r="I21" t="e">
        <f ca="1">AND(G21=TRUE,MATCH!AN21=1)</f>
        <v>#NAME?</v>
      </c>
      <c r="J21" t="e">
        <f ca="1">AND(H21=TRUE,MATCH!AN21=2)</f>
        <v>#NAME?</v>
      </c>
      <c r="K21">
        <f>IF(MATCH!AN21=1,K20+1,0)</f>
        <v>0</v>
      </c>
      <c r="L21">
        <f>IF(MATCH!AN21=2,L20+1,0)</f>
        <v>0</v>
      </c>
      <c r="M21" t="str">
        <f>MATCH!A21</f>
        <v/>
      </c>
      <c r="P21" t="str">
        <f>MATCH!BA21</f>
        <v/>
      </c>
    </row>
    <row r="22" spans="1:16" x14ac:dyDescent="0.25">
      <c r="A22" t="b">
        <f>AND(MATCH!K22=2, COUNTIF(Tables!L$1:L$4, MATCH!F22))</f>
        <v>0</v>
      </c>
      <c r="B22" t="b">
        <f>AND(MATCH!K22=1, COUNTIF(Tables!L$1:L$4, MATCH!F22))</f>
        <v>0</v>
      </c>
      <c r="C22" t="b">
        <f>AND(A22, MATCH!AO22=0)</f>
        <v>0</v>
      </c>
      <c r="D22" t="b">
        <f>AND(B22, MATCH!AO22=0)</f>
        <v>0</v>
      </c>
      <c r="E22" t="e">
        <f ca="1">isNetPoint(MATCH!AC22)</f>
        <v>#NAME?</v>
      </c>
      <c r="F22" t="b">
        <f>OR(MATCH!S22=1, MATCH!T22=1)</f>
        <v>0</v>
      </c>
      <c r="G22" t="e">
        <f ca="1">IF(MATCH!K22=1,OR(E22="1",E22="3",F22=TRUE),OR(E22="2",E22="3"))</f>
        <v>#NAME?</v>
      </c>
      <c r="H22" t="e">
        <f ca="1">IF(MATCH!K22=2,OR(E22="1",E22="3",F22=TRUE),OR(E22="2",E22="3"))</f>
        <v>#NAME?</v>
      </c>
      <c r="I22" t="e">
        <f ca="1">AND(G22=TRUE,MATCH!AN22=1)</f>
        <v>#NAME?</v>
      </c>
      <c r="J22" t="e">
        <f ca="1">AND(H22=TRUE,MATCH!AN22=2)</f>
        <v>#NAME?</v>
      </c>
      <c r="K22">
        <f>IF(MATCH!AN22=1,K21+1,0)</f>
        <v>0</v>
      </c>
      <c r="L22">
        <f>IF(MATCH!AN22=2,L21+1,0)</f>
        <v>0</v>
      </c>
      <c r="M22" t="str">
        <f>MATCH!A22</f>
        <v/>
      </c>
      <c r="P22" t="str">
        <f>MATCH!BA22</f>
        <v/>
      </c>
    </row>
    <row r="23" spans="1:16" x14ac:dyDescent="0.25">
      <c r="A23" t="b">
        <f>AND(MATCH!K23=2, COUNTIF(Tables!L$1:L$4, MATCH!F23))</f>
        <v>0</v>
      </c>
      <c r="B23" t="b">
        <f>AND(MATCH!K23=1, COUNTIF(Tables!L$1:L$4, MATCH!F23))</f>
        <v>0</v>
      </c>
      <c r="C23" t="b">
        <f>AND(A23, MATCH!AO23=0)</f>
        <v>0</v>
      </c>
      <c r="D23" t="b">
        <f>AND(B23, MATCH!AO23=0)</f>
        <v>0</v>
      </c>
      <c r="E23" t="e">
        <f ca="1">isNetPoint(MATCH!AC23)</f>
        <v>#NAME?</v>
      </c>
      <c r="F23" t="b">
        <f>OR(MATCH!S23=1, MATCH!T23=1)</f>
        <v>0</v>
      </c>
      <c r="G23" t="e">
        <f ca="1">IF(MATCH!K23=1,OR(E23="1",E23="3",F23=TRUE),OR(E23="2",E23="3"))</f>
        <v>#NAME?</v>
      </c>
      <c r="H23" t="e">
        <f ca="1">IF(MATCH!K23=2,OR(E23="1",E23="3",F23=TRUE),OR(E23="2",E23="3"))</f>
        <v>#NAME?</v>
      </c>
      <c r="I23" t="e">
        <f ca="1">AND(G23=TRUE,MATCH!AN23=1)</f>
        <v>#NAME?</v>
      </c>
      <c r="J23" t="e">
        <f ca="1">AND(H23=TRUE,MATCH!AN23=2)</f>
        <v>#NAME?</v>
      </c>
      <c r="K23">
        <f>IF(MATCH!AN23=1,K22+1,0)</f>
        <v>0</v>
      </c>
      <c r="L23">
        <f>IF(MATCH!AN23=2,L22+1,0)</f>
        <v>0</v>
      </c>
      <c r="M23" t="str">
        <f>MATCH!A23</f>
        <v/>
      </c>
      <c r="P23" t="str">
        <f>MATCH!BA23</f>
        <v/>
      </c>
    </row>
    <row r="24" spans="1:16" x14ac:dyDescent="0.25">
      <c r="A24" t="b">
        <f>AND(MATCH!K24=2, COUNTIF(Tables!L$1:L$4, MATCH!F24))</f>
        <v>0</v>
      </c>
      <c r="B24" t="b">
        <f>AND(MATCH!K24=1, COUNTIF(Tables!L$1:L$4, MATCH!F24))</f>
        <v>0</v>
      </c>
      <c r="C24" t="b">
        <f>AND(A24, MATCH!AO24=0)</f>
        <v>0</v>
      </c>
      <c r="D24" t="b">
        <f>AND(B24, MATCH!AO24=0)</f>
        <v>0</v>
      </c>
      <c r="E24" t="e">
        <f ca="1">isNetPoint(MATCH!AC24)</f>
        <v>#NAME?</v>
      </c>
      <c r="F24" t="b">
        <f>OR(MATCH!S24=1, MATCH!T24=1)</f>
        <v>0</v>
      </c>
      <c r="G24" t="e">
        <f ca="1">IF(MATCH!K24=1,OR(E24="1",E24="3",F24=TRUE),OR(E24="2",E24="3"))</f>
        <v>#NAME?</v>
      </c>
      <c r="H24" t="e">
        <f ca="1">IF(MATCH!K24=2,OR(E24="1",E24="3",F24=TRUE),OR(E24="2",E24="3"))</f>
        <v>#NAME?</v>
      </c>
      <c r="I24" t="e">
        <f ca="1">AND(G24=TRUE,MATCH!AN24=1)</f>
        <v>#NAME?</v>
      </c>
      <c r="J24" t="e">
        <f ca="1">AND(H24=TRUE,MATCH!AN24=2)</f>
        <v>#NAME?</v>
      </c>
      <c r="K24">
        <f>IF(MATCH!AN24=1,K23+1,0)</f>
        <v>0</v>
      </c>
      <c r="L24">
        <f>IF(MATCH!AN24=2,L23+1,0)</f>
        <v>0</v>
      </c>
      <c r="M24" t="str">
        <f>MATCH!A24</f>
        <v/>
      </c>
      <c r="P24" t="str">
        <f>MATCH!BA24</f>
        <v/>
      </c>
    </row>
    <row r="25" spans="1:16" x14ac:dyDescent="0.25">
      <c r="A25" t="b">
        <f>AND(MATCH!K25=2, COUNTIF(Tables!L$1:L$4, MATCH!F25))</f>
        <v>0</v>
      </c>
      <c r="B25" t="b">
        <f>AND(MATCH!K25=1, COUNTIF(Tables!L$1:L$4, MATCH!F25))</f>
        <v>0</v>
      </c>
      <c r="C25" t="b">
        <f>AND(A25, MATCH!AO25=0)</f>
        <v>0</v>
      </c>
      <c r="D25" t="b">
        <f>AND(B25, MATCH!AO25=0)</f>
        <v>0</v>
      </c>
      <c r="E25" t="e">
        <f ca="1">isNetPoint(MATCH!AC25)</f>
        <v>#NAME?</v>
      </c>
      <c r="F25" t="b">
        <f>OR(MATCH!S25=1, MATCH!T25=1)</f>
        <v>0</v>
      </c>
      <c r="G25" t="e">
        <f ca="1">IF(MATCH!K25=1,OR(E25="1",E25="3",F25=TRUE),OR(E25="2",E25="3"))</f>
        <v>#NAME?</v>
      </c>
      <c r="H25" t="e">
        <f ca="1">IF(MATCH!K25=2,OR(E25="1",E25="3",F25=TRUE),OR(E25="2",E25="3"))</f>
        <v>#NAME?</v>
      </c>
      <c r="I25" t="e">
        <f ca="1">AND(G25=TRUE,MATCH!AN25=1)</f>
        <v>#NAME?</v>
      </c>
      <c r="J25" t="e">
        <f ca="1">AND(H25=TRUE,MATCH!AN25=2)</f>
        <v>#NAME?</v>
      </c>
      <c r="K25">
        <f>IF(MATCH!AN25=1,K24+1,0)</f>
        <v>0</v>
      </c>
      <c r="L25">
        <f>IF(MATCH!AN25=2,L24+1,0)</f>
        <v>0</v>
      </c>
      <c r="M25" t="str">
        <f>MATCH!A25</f>
        <v/>
      </c>
      <c r="P25" t="str">
        <f>MATCH!BA25</f>
        <v/>
      </c>
    </row>
    <row r="26" spans="1:16" x14ac:dyDescent="0.25">
      <c r="A26" t="b">
        <f>AND(MATCH!K26=2, COUNTIF(Tables!L$1:L$4, MATCH!F26))</f>
        <v>0</v>
      </c>
      <c r="B26" t="b">
        <f>AND(MATCH!K26=1, COUNTIF(Tables!L$1:L$4, MATCH!F26))</f>
        <v>0</v>
      </c>
      <c r="C26" t="b">
        <f>AND(A26, MATCH!AO26=0)</f>
        <v>0</v>
      </c>
      <c r="D26" t="b">
        <f>AND(B26, MATCH!AO26=0)</f>
        <v>0</v>
      </c>
      <c r="E26" t="e">
        <f ca="1">isNetPoint(MATCH!AC26)</f>
        <v>#NAME?</v>
      </c>
      <c r="F26" t="b">
        <f>OR(MATCH!S26=1, MATCH!T26=1)</f>
        <v>0</v>
      </c>
      <c r="G26" t="e">
        <f ca="1">IF(MATCH!K26=1,OR(E26="1",E26="3",F26=TRUE),OR(E26="2",E26="3"))</f>
        <v>#NAME?</v>
      </c>
      <c r="H26" t="e">
        <f ca="1">IF(MATCH!K26=2,OR(E26="1",E26="3",F26=TRUE),OR(E26="2",E26="3"))</f>
        <v>#NAME?</v>
      </c>
      <c r="I26" t="e">
        <f ca="1">AND(G26=TRUE,MATCH!AN26=1)</f>
        <v>#NAME?</v>
      </c>
      <c r="J26" t="e">
        <f ca="1">AND(H26=TRUE,MATCH!AN26=2)</f>
        <v>#NAME?</v>
      </c>
      <c r="K26">
        <f>IF(MATCH!AN26=1,K25+1,0)</f>
        <v>0</v>
      </c>
      <c r="L26">
        <f>IF(MATCH!AN26=2,L25+1,0)</f>
        <v>0</v>
      </c>
      <c r="M26" t="str">
        <f>MATCH!A26</f>
        <v/>
      </c>
      <c r="P26" t="str">
        <f>MATCH!BA26</f>
        <v/>
      </c>
    </row>
    <row r="27" spans="1:16" x14ac:dyDescent="0.25">
      <c r="A27" t="b">
        <f>AND(MATCH!K27=2, COUNTIF(Tables!L$1:L$4, MATCH!F27))</f>
        <v>0</v>
      </c>
      <c r="B27" t="b">
        <f>AND(MATCH!K27=1, COUNTIF(Tables!L$1:L$4, MATCH!F27))</f>
        <v>0</v>
      </c>
      <c r="C27" t="b">
        <f>AND(A27, MATCH!AO27=0)</f>
        <v>0</v>
      </c>
      <c r="D27" t="b">
        <f>AND(B27, MATCH!AO27=0)</f>
        <v>0</v>
      </c>
      <c r="E27" t="e">
        <f ca="1">isNetPoint(MATCH!AC27)</f>
        <v>#NAME?</v>
      </c>
      <c r="F27" t="b">
        <f>OR(MATCH!S27=1, MATCH!T27=1)</f>
        <v>0</v>
      </c>
      <c r="G27" t="e">
        <f ca="1">IF(MATCH!K27=1,OR(E27="1",E27="3",F27=TRUE),OR(E27="2",E27="3"))</f>
        <v>#NAME?</v>
      </c>
      <c r="H27" t="e">
        <f ca="1">IF(MATCH!K27=2,OR(E27="1",E27="3",F27=TRUE),OR(E27="2",E27="3"))</f>
        <v>#NAME?</v>
      </c>
      <c r="I27" t="e">
        <f ca="1">AND(G27=TRUE,MATCH!AN27=1)</f>
        <v>#NAME?</v>
      </c>
      <c r="J27" t="e">
        <f ca="1">AND(H27=TRUE,MATCH!AN27=2)</f>
        <v>#NAME?</v>
      </c>
      <c r="K27">
        <f>IF(MATCH!AN27=1,K26+1,0)</f>
        <v>0</v>
      </c>
      <c r="L27">
        <f>IF(MATCH!AN27=2,L26+1,0)</f>
        <v>0</v>
      </c>
      <c r="M27" t="str">
        <f>MATCH!A27</f>
        <v/>
      </c>
      <c r="N27">
        <f>COUNTIFS(MATCH!AN18:AN27, "=1")</f>
        <v>0</v>
      </c>
      <c r="O27">
        <f>COUNTIFS(MATCH!AN18:AN27, "=2")</f>
        <v>0</v>
      </c>
      <c r="P27" t="str">
        <f>MATCH!BA27</f>
        <v/>
      </c>
    </row>
    <row r="28" spans="1:16" x14ac:dyDescent="0.25">
      <c r="A28" t="b">
        <f>AND(MATCH!K28=2, COUNTIF(Tables!L$1:L$4, MATCH!F28))</f>
        <v>0</v>
      </c>
      <c r="B28" t="b">
        <f>AND(MATCH!K28=1, COUNTIF(Tables!L$1:L$4, MATCH!F28))</f>
        <v>0</v>
      </c>
      <c r="C28" t="b">
        <f>AND(A28, MATCH!AO28=0)</f>
        <v>0</v>
      </c>
      <c r="D28" t="b">
        <f>AND(B28, MATCH!AO28=0)</f>
        <v>0</v>
      </c>
      <c r="E28" t="e">
        <f ca="1">isNetPoint(MATCH!AC28)</f>
        <v>#NAME?</v>
      </c>
      <c r="F28" t="b">
        <f>OR(MATCH!S28=1, MATCH!T28=1)</f>
        <v>0</v>
      </c>
      <c r="G28" t="e">
        <f ca="1">IF(MATCH!K28=1,OR(E28="1",E28="3",F28=TRUE),OR(E28="2",E28="3"))</f>
        <v>#NAME?</v>
      </c>
      <c r="H28" t="e">
        <f ca="1">IF(MATCH!K28=2,OR(E28="1",E28="3",F28=TRUE),OR(E28="2",E28="3"))</f>
        <v>#NAME?</v>
      </c>
      <c r="I28" t="e">
        <f ca="1">AND(G28=TRUE,MATCH!AN28=1)</f>
        <v>#NAME?</v>
      </c>
      <c r="J28" t="e">
        <f ca="1">AND(H28=TRUE,MATCH!AN28=2)</f>
        <v>#NAME?</v>
      </c>
      <c r="K28">
        <f>IF(MATCH!AN28=1,K27+1,0)</f>
        <v>0</v>
      </c>
      <c r="L28">
        <f>IF(MATCH!AN28=2,L27+1,0)</f>
        <v>0</v>
      </c>
      <c r="M28" t="str">
        <f>MATCH!A28</f>
        <v/>
      </c>
      <c r="N28">
        <f>COUNTIFS(MATCH!AN19:AN28, "=1")</f>
        <v>0</v>
      </c>
      <c r="O28">
        <f>COUNTIFS(MATCH!AN19:AN28, "=2")</f>
        <v>0</v>
      </c>
      <c r="P28" t="str">
        <f>MATCH!BA28</f>
        <v/>
      </c>
    </row>
    <row r="29" spans="1:16" x14ac:dyDescent="0.25">
      <c r="A29" t="b">
        <f>AND(MATCH!K29=2, COUNTIF(Tables!L$1:L$4, MATCH!F29))</f>
        <v>0</v>
      </c>
      <c r="B29" t="b">
        <f>AND(MATCH!K29=1, COUNTIF(Tables!L$1:L$4, MATCH!F29))</f>
        <v>0</v>
      </c>
      <c r="C29" t="b">
        <f>AND(A29, MATCH!AO29=0)</f>
        <v>0</v>
      </c>
      <c r="D29" t="b">
        <f>AND(B29, MATCH!AO29=0)</f>
        <v>0</v>
      </c>
      <c r="E29" t="e">
        <f ca="1">isNetPoint(MATCH!AC29)</f>
        <v>#NAME?</v>
      </c>
      <c r="F29" t="b">
        <f>OR(MATCH!S29=1, MATCH!T29=1)</f>
        <v>0</v>
      </c>
      <c r="G29" t="e">
        <f ca="1">IF(MATCH!K29=1,OR(E29="1",E29="3",F29=TRUE),OR(E29="2",E29="3"))</f>
        <v>#NAME?</v>
      </c>
      <c r="H29" t="e">
        <f ca="1">IF(MATCH!K29=2,OR(E29="1",E29="3",F29=TRUE),OR(E29="2",E29="3"))</f>
        <v>#NAME?</v>
      </c>
      <c r="I29" t="e">
        <f ca="1">AND(G29=TRUE,MATCH!AN29=1)</f>
        <v>#NAME?</v>
      </c>
      <c r="J29" t="e">
        <f ca="1">AND(H29=TRUE,MATCH!AN29=2)</f>
        <v>#NAME?</v>
      </c>
      <c r="K29">
        <f>IF(MATCH!AN29=1,K28+1,0)</f>
        <v>0</v>
      </c>
      <c r="L29">
        <f>IF(MATCH!AN29=2,L28+1,0)</f>
        <v>0</v>
      </c>
      <c r="M29" t="str">
        <f>MATCH!A29</f>
        <v/>
      </c>
      <c r="N29">
        <f>COUNTIFS(MATCH!AN20:AN29, "=1")</f>
        <v>0</v>
      </c>
      <c r="O29">
        <f>COUNTIFS(MATCH!AN20:AN29, "=2")</f>
        <v>0</v>
      </c>
      <c r="P29" t="str">
        <f>MATCH!BA29</f>
        <v/>
      </c>
    </row>
    <row r="30" spans="1:16" x14ac:dyDescent="0.25">
      <c r="A30" t="b">
        <f>AND(MATCH!K30=2, COUNTIF(Tables!L$1:L$4, MATCH!F30))</f>
        <v>0</v>
      </c>
      <c r="B30" t="b">
        <f>AND(MATCH!K30=1, COUNTIF(Tables!L$1:L$4, MATCH!F30))</f>
        <v>0</v>
      </c>
      <c r="C30" t="b">
        <f>AND(A30, MATCH!AO30=0)</f>
        <v>0</v>
      </c>
      <c r="D30" t="b">
        <f>AND(B30, MATCH!AO30=0)</f>
        <v>0</v>
      </c>
      <c r="E30" t="e">
        <f ca="1">isNetPoint(MATCH!AC30)</f>
        <v>#NAME?</v>
      </c>
      <c r="F30" t="b">
        <f>OR(MATCH!S30=1, MATCH!T30=1)</f>
        <v>0</v>
      </c>
      <c r="G30" t="e">
        <f ca="1">IF(MATCH!K30=1,OR(E30="1",E30="3",F30=TRUE),OR(E30="2",E30="3"))</f>
        <v>#NAME?</v>
      </c>
      <c r="H30" t="e">
        <f ca="1">IF(MATCH!K30=2,OR(E30="1",E30="3",F30=TRUE),OR(E30="2",E30="3"))</f>
        <v>#NAME?</v>
      </c>
      <c r="I30" t="e">
        <f ca="1">AND(G30=TRUE,MATCH!AN30=1)</f>
        <v>#NAME?</v>
      </c>
      <c r="J30" t="e">
        <f ca="1">AND(H30=TRUE,MATCH!AN30=2)</f>
        <v>#NAME?</v>
      </c>
      <c r="K30">
        <f>IF(MATCH!AN30=1,K29+1,0)</f>
        <v>0</v>
      </c>
      <c r="L30">
        <f>IF(MATCH!AN30=2,L29+1,0)</f>
        <v>0</v>
      </c>
      <c r="M30" t="str">
        <f>MATCH!A30</f>
        <v/>
      </c>
      <c r="N30">
        <f>COUNTIFS(MATCH!AN21:AN30, "=1")</f>
        <v>0</v>
      </c>
      <c r="O30">
        <f>COUNTIFS(MATCH!AN21:AN30, "=2")</f>
        <v>0</v>
      </c>
      <c r="P30" t="str">
        <f>MATCH!BA30</f>
        <v/>
      </c>
    </row>
    <row r="31" spans="1:16" x14ac:dyDescent="0.25">
      <c r="A31" t="b">
        <f>AND(MATCH!K31=2, COUNTIF(Tables!L$1:L$4, MATCH!F31))</f>
        <v>0</v>
      </c>
      <c r="B31" t="b">
        <f>AND(MATCH!K31=1, COUNTIF(Tables!L$1:L$4, MATCH!F31))</f>
        <v>0</v>
      </c>
      <c r="C31" t="b">
        <f>AND(A31, MATCH!AO31=0)</f>
        <v>0</v>
      </c>
      <c r="D31" t="b">
        <f>AND(B31, MATCH!AO31=0)</f>
        <v>0</v>
      </c>
      <c r="E31" t="e">
        <f ca="1">isNetPoint(MATCH!AC31)</f>
        <v>#NAME?</v>
      </c>
      <c r="F31" t="b">
        <f>OR(MATCH!S31=1, MATCH!T31=1)</f>
        <v>0</v>
      </c>
      <c r="G31" t="e">
        <f ca="1">IF(MATCH!K31=1,OR(E31="1",E31="3",F31=TRUE),OR(E31="2",E31="3"))</f>
        <v>#NAME?</v>
      </c>
      <c r="H31" t="e">
        <f ca="1">IF(MATCH!K31=2,OR(E31="1",E31="3",F31=TRUE),OR(E31="2",E31="3"))</f>
        <v>#NAME?</v>
      </c>
      <c r="I31" t="e">
        <f ca="1">AND(G31=TRUE,MATCH!AN31=1)</f>
        <v>#NAME?</v>
      </c>
      <c r="J31" t="e">
        <f ca="1">AND(H31=TRUE,MATCH!AN31=2)</f>
        <v>#NAME?</v>
      </c>
      <c r="K31">
        <f>IF(MATCH!AN31=1,K30+1,0)</f>
        <v>0</v>
      </c>
      <c r="L31">
        <f>IF(MATCH!AN31=2,L30+1,0)</f>
        <v>0</v>
      </c>
      <c r="M31" t="str">
        <f>MATCH!A31</f>
        <v/>
      </c>
      <c r="N31">
        <f>COUNTIFS(MATCH!AN22:AN31, "=1")</f>
        <v>0</v>
      </c>
      <c r="O31">
        <f>COUNTIFS(MATCH!AN22:AN31, "=2")</f>
        <v>0</v>
      </c>
      <c r="P31" t="str">
        <f>MATCH!BA31</f>
        <v/>
      </c>
    </row>
    <row r="32" spans="1:16" x14ac:dyDescent="0.25">
      <c r="A32" t="b">
        <f>AND(MATCH!K32=2, COUNTIF(Tables!L$1:L$4, MATCH!F32))</f>
        <v>0</v>
      </c>
      <c r="B32" t="b">
        <f>AND(MATCH!K32=1, COUNTIF(Tables!L$1:L$4, MATCH!F32))</f>
        <v>0</v>
      </c>
      <c r="C32" t="b">
        <f>AND(A32, MATCH!AO32=0)</f>
        <v>0</v>
      </c>
      <c r="D32" t="b">
        <f>AND(B32, MATCH!AO32=0)</f>
        <v>0</v>
      </c>
      <c r="E32" t="e">
        <f ca="1">isNetPoint(MATCH!AC32)</f>
        <v>#NAME?</v>
      </c>
      <c r="F32" t="b">
        <f>OR(MATCH!S32=1, MATCH!T32=1)</f>
        <v>0</v>
      </c>
      <c r="G32" t="e">
        <f ca="1">IF(MATCH!K32=1,OR(E32="1",E32="3",F32=TRUE),OR(E32="2",E32="3"))</f>
        <v>#NAME?</v>
      </c>
      <c r="H32" t="e">
        <f ca="1">IF(MATCH!K32=2,OR(E32="1",E32="3",F32=TRUE),OR(E32="2",E32="3"))</f>
        <v>#NAME?</v>
      </c>
      <c r="I32" t="e">
        <f ca="1">AND(G32=TRUE,MATCH!AN32=1)</f>
        <v>#NAME?</v>
      </c>
      <c r="J32" t="e">
        <f ca="1">AND(H32=TRUE,MATCH!AN32=2)</f>
        <v>#NAME?</v>
      </c>
      <c r="K32">
        <f>IF(MATCH!AN32=1,K31+1,0)</f>
        <v>0</v>
      </c>
      <c r="L32">
        <f>IF(MATCH!AN32=2,L31+1,0)</f>
        <v>0</v>
      </c>
      <c r="M32" t="str">
        <f>MATCH!A32</f>
        <v/>
      </c>
      <c r="N32">
        <f>COUNTIFS(MATCH!AN23:AN32, "=1")</f>
        <v>0</v>
      </c>
      <c r="O32">
        <f>COUNTIFS(MATCH!AN23:AN32, "=2")</f>
        <v>0</v>
      </c>
      <c r="P32" t="str">
        <f>MATCH!BA32</f>
        <v/>
      </c>
    </row>
    <row r="33" spans="1:16" x14ac:dyDescent="0.25">
      <c r="A33" t="b">
        <f>AND(MATCH!K33=2, COUNTIF(Tables!L$1:L$4, MATCH!F33))</f>
        <v>0</v>
      </c>
      <c r="B33" t="b">
        <f>AND(MATCH!K33=1, COUNTIF(Tables!L$1:L$4, MATCH!F33))</f>
        <v>0</v>
      </c>
      <c r="C33" t="b">
        <f>AND(A33, MATCH!AO33=0)</f>
        <v>0</v>
      </c>
      <c r="D33" t="b">
        <f>AND(B33, MATCH!AO33=0)</f>
        <v>0</v>
      </c>
      <c r="E33" t="e">
        <f ca="1">isNetPoint(MATCH!AC33)</f>
        <v>#NAME?</v>
      </c>
      <c r="F33" t="b">
        <f>OR(MATCH!S33=1, MATCH!T33=1)</f>
        <v>0</v>
      </c>
      <c r="G33" t="e">
        <f ca="1">IF(MATCH!K33=1,OR(E33="1",E33="3",F33=TRUE),OR(E33="2",E33="3"))</f>
        <v>#NAME?</v>
      </c>
      <c r="H33" t="e">
        <f ca="1">IF(MATCH!K33=2,OR(E33="1",E33="3",F33=TRUE),OR(E33="2",E33="3"))</f>
        <v>#NAME?</v>
      </c>
      <c r="I33" t="e">
        <f ca="1">AND(G33=TRUE,MATCH!AN33=1)</f>
        <v>#NAME?</v>
      </c>
      <c r="J33" t="e">
        <f ca="1">AND(H33=TRUE,MATCH!AN33=2)</f>
        <v>#NAME?</v>
      </c>
      <c r="K33">
        <f>IF(MATCH!AN33=1,K32+1,0)</f>
        <v>0</v>
      </c>
      <c r="L33">
        <f>IF(MATCH!AN33=2,L32+1,0)</f>
        <v>0</v>
      </c>
      <c r="M33" t="str">
        <f>MATCH!A33</f>
        <v/>
      </c>
      <c r="N33">
        <f>COUNTIFS(MATCH!AN24:AN33, "=1")</f>
        <v>0</v>
      </c>
      <c r="O33">
        <f>COUNTIFS(MATCH!AN24:AN33, "=2")</f>
        <v>0</v>
      </c>
      <c r="P33" t="str">
        <f>MATCH!BA33</f>
        <v/>
      </c>
    </row>
    <row r="34" spans="1:16" x14ac:dyDescent="0.25">
      <c r="A34" t="b">
        <f>AND(MATCH!K34=2, COUNTIF(Tables!L$1:L$4, MATCH!F34))</f>
        <v>0</v>
      </c>
      <c r="B34" t="b">
        <f>AND(MATCH!K34=1, COUNTIF(Tables!L$1:L$4, MATCH!F34))</f>
        <v>0</v>
      </c>
      <c r="C34" t="b">
        <f>AND(A34, MATCH!AO34=0)</f>
        <v>0</v>
      </c>
      <c r="D34" t="b">
        <f>AND(B34, MATCH!AO34=0)</f>
        <v>0</v>
      </c>
      <c r="E34" t="e">
        <f ca="1">isNetPoint(MATCH!AC34)</f>
        <v>#NAME?</v>
      </c>
      <c r="F34" t="b">
        <f>OR(MATCH!S34=1, MATCH!T34=1)</f>
        <v>0</v>
      </c>
      <c r="G34" t="e">
        <f ca="1">IF(MATCH!K34=1,OR(E34="1",E34="3",F34=TRUE),OR(E34="2",E34="3"))</f>
        <v>#NAME?</v>
      </c>
      <c r="H34" t="e">
        <f ca="1">IF(MATCH!K34=2,OR(E34="1",E34="3",F34=TRUE),OR(E34="2",E34="3"))</f>
        <v>#NAME?</v>
      </c>
      <c r="I34" t="e">
        <f ca="1">AND(G34=TRUE,MATCH!AN34=1)</f>
        <v>#NAME?</v>
      </c>
      <c r="J34" t="e">
        <f ca="1">AND(H34=TRUE,MATCH!AN34=2)</f>
        <v>#NAME?</v>
      </c>
      <c r="K34">
        <f>IF(MATCH!AN34=1,K33+1,0)</f>
        <v>0</v>
      </c>
      <c r="L34">
        <f>IF(MATCH!AN34=2,L33+1,0)</f>
        <v>0</v>
      </c>
      <c r="M34" t="str">
        <f>MATCH!A34</f>
        <v/>
      </c>
      <c r="N34">
        <f>COUNTIFS(MATCH!AN25:AN34, "=1")</f>
        <v>0</v>
      </c>
      <c r="O34">
        <f>COUNTIFS(MATCH!AN25:AN34, "=2")</f>
        <v>0</v>
      </c>
      <c r="P34" t="str">
        <f>MATCH!BA34</f>
        <v/>
      </c>
    </row>
    <row r="35" spans="1:16" x14ac:dyDescent="0.25">
      <c r="A35" t="b">
        <f>AND(MATCH!K35=2, COUNTIF(Tables!L$1:L$4, MATCH!F35))</f>
        <v>0</v>
      </c>
      <c r="B35" t="b">
        <f>AND(MATCH!K35=1, COUNTIF(Tables!L$1:L$4, MATCH!F35))</f>
        <v>0</v>
      </c>
      <c r="C35" t="b">
        <f>AND(A35, MATCH!AO35=0)</f>
        <v>0</v>
      </c>
      <c r="D35" t="b">
        <f>AND(B35, MATCH!AO35=0)</f>
        <v>0</v>
      </c>
      <c r="E35" t="e">
        <f ca="1">isNetPoint(MATCH!AC35)</f>
        <v>#NAME?</v>
      </c>
      <c r="F35" t="b">
        <f>OR(MATCH!S35=1, MATCH!T35=1)</f>
        <v>0</v>
      </c>
      <c r="G35" t="e">
        <f ca="1">IF(MATCH!K35=1,OR(E35="1",E35="3",F35=TRUE),OR(E35="2",E35="3"))</f>
        <v>#NAME?</v>
      </c>
      <c r="H35" t="e">
        <f ca="1">IF(MATCH!K35=2,OR(E35="1",E35="3",F35=TRUE),OR(E35="2",E35="3"))</f>
        <v>#NAME?</v>
      </c>
      <c r="I35" t="e">
        <f ca="1">AND(G35=TRUE,MATCH!AN35=1)</f>
        <v>#NAME?</v>
      </c>
      <c r="J35" t="e">
        <f ca="1">AND(H35=TRUE,MATCH!AN35=2)</f>
        <v>#NAME?</v>
      </c>
      <c r="K35">
        <f>IF(MATCH!AN35=1,K34+1,0)</f>
        <v>0</v>
      </c>
      <c r="L35">
        <f>IF(MATCH!AN35=2,L34+1,0)</f>
        <v>0</v>
      </c>
      <c r="M35" t="str">
        <f>MATCH!A35</f>
        <v/>
      </c>
      <c r="N35">
        <f>COUNTIFS(MATCH!AN26:AN35, "=1")</f>
        <v>0</v>
      </c>
      <c r="O35">
        <f>COUNTIFS(MATCH!AN26:AN35, "=2")</f>
        <v>0</v>
      </c>
      <c r="P35" t="str">
        <f>MATCH!BA35</f>
        <v/>
      </c>
    </row>
    <row r="36" spans="1:16" x14ac:dyDescent="0.25">
      <c r="A36" t="b">
        <f>AND(MATCH!K36=2, COUNTIF(Tables!L$1:L$4, MATCH!F36))</f>
        <v>0</v>
      </c>
      <c r="B36" t="b">
        <f>AND(MATCH!K36=1, COUNTIF(Tables!L$1:L$4, MATCH!F36))</f>
        <v>0</v>
      </c>
      <c r="C36" t="b">
        <f>AND(A36, MATCH!AO36=0)</f>
        <v>0</v>
      </c>
      <c r="D36" t="b">
        <f>AND(B36, MATCH!AO36=0)</f>
        <v>0</v>
      </c>
      <c r="E36" t="e">
        <f ca="1">isNetPoint(MATCH!AC36)</f>
        <v>#NAME?</v>
      </c>
      <c r="F36" t="b">
        <f>OR(MATCH!S36=1, MATCH!T36=1)</f>
        <v>0</v>
      </c>
      <c r="G36" t="e">
        <f ca="1">IF(MATCH!K36=1,OR(E36="1",E36="3",F36=TRUE),OR(E36="2",E36="3"))</f>
        <v>#NAME?</v>
      </c>
      <c r="H36" t="e">
        <f ca="1">IF(MATCH!K36=2,OR(E36="1",E36="3",F36=TRUE),OR(E36="2",E36="3"))</f>
        <v>#NAME?</v>
      </c>
      <c r="I36" t="e">
        <f ca="1">AND(G36=TRUE,MATCH!AN36=1)</f>
        <v>#NAME?</v>
      </c>
      <c r="J36" t="e">
        <f ca="1">AND(H36=TRUE,MATCH!AN36=2)</f>
        <v>#NAME?</v>
      </c>
      <c r="K36">
        <f>IF(MATCH!AN36=1,K35+1,0)</f>
        <v>0</v>
      </c>
      <c r="L36">
        <f>IF(MATCH!AN36=2,L35+1,0)</f>
        <v>0</v>
      </c>
      <c r="M36" t="str">
        <f>MATCH!A36</f>
        <v/>
      </c>
      <c r="N36">
        <f>COUNTIFS(MATCH!AN27:AN36, "=1")</f>
        <v>0</v>
      </c>
      <c r="O36">
        <f>COUNTIFS(MATCH!AN27:AN36, "=2")</f>
        <v>0</v>
      </c>
      <c r="P36" t="str">
        <f>MATCH!BA36</f>
        <v/>
      </c>
    </row>
    <row r="37" spans="1:16" x14ac:dyDescent="0.25">
      <c r="A37" t="b">
        <f>AND(MATCH!K37=2, COUNTIF(Tables!L$1:L$4, MATCH!F37))</f>
        <v>0</v>
      </c>
      <c r="B37" t="b">
        <f>AND(MATCH!K37=1, COUNTIF(Tables!L$1:L$4, MATCH!F37))</f>
        <v>0</v>
      </c>
      <c r="C37" t="b">
        <f>AND(A37, MATCH!AO37=0)</f>
        <v>0</v>
      </c>
      <c r="D37" t="b">
        <f>AND(B37, MATCH!AO37=0)</f>
        <v>0</v>
      </c>
      <c r="E37" t="e">
        <f ca="1">isNetPoint(MATCH!AC37)</f>
        <v>#NAME?</v>
      </c>
      <c r="F37" t="b">
        <f>OR(MATCH!S37=1, MATCH!T37=1)</f>
        <v>0</v>
      </c>
      <c r="G37" t="e">
        <f ca="1">IF(MATCH!K37=1,OR(E37="1",E37="3",F37=TRUE),OR(E37="2",E37="3"))</f>
        <v>#NAME?</v>
      </c>
      <c r="H37" t="e">
        <f ca="1">IF(MATCH!K37=2,OR(E37="1",E37="3",F37=TRUE),OR(E37="2",E37="3"))</f>
        <v>#NAME?</v>
      </c>
      <c r="I37" t="e">
        <f ca="1">AND(G37=TRUE,MATCH!AN37=1)</f>
        <v>#NAME?</v>
      </c>
      <c r="J37" t="e">
        <f ca="1">AND(H37=TRUE,MATCH!AN37=2)</f>
        <v>#NAME?</v>
      </c>
      <c r="K37">
        <f>IF(MATCH!AN37=1,K36+1,0)</f>
        <v>0</v>
      </c>
      <c r="L37">
        <f>IF(MATCH!AN37=2,L36+1,0)</f>
        <v>0</v>
      </c>
      <c r="M37" t="str">
        <f>MATCH!A37</f>
        <v/>
      </c>
      <c r="N37">
        <f>COUNTIFS(MATCH!AN28:AN37, "=1")</f>
        <v>0</v>
      </c>
      <c r="O37">
        <f>COUNTIFS(MATCH!AN28:AN37, "=2")</f>
        <v>0</v>
      </c>
      <c r="P37" t="str">
        <f>MATCH!BA37</f>
        <v/>
      </c>
    </row>
    <row r="38" spans="1:16" x14ac:dyDescent="0.25">
      <c r="A38" t="b">
        <f>AND(MATCH!K38=2, COUNTIF(Tables!L$1:L$4, MATCH!F38))</f>
        <v>0</v>
      </c>
      <c r="B38" t="b">
        <f>AND(MATCH!K38=1, COUNTIF(Tables!L$1:L$4, MATCH!F38))</f>
        <v>0</v>
      </c>
      <c r="C38" t="b">
        <f>AND(A38, MATCH!AO38=0)</f>
        <v>0</v>
      </c>
      <c r="D38" t="b">
        <f>AND(B38, MATCH!AO38=0)</f>
        <v>0</v>
      </c>
      <c r="E38" t="e">
        <f ca="1">isNetPoint(MATCH!AC38)</f>
        <v>#NAME?</v>
      </c>
      <c r="F38" t="b">
        <f>OR(MATCH!S38=1, MATCH!T38=1)</f>
        <v>0</v>
      </c>
      <c r="G38" t="e">
        <f ca="1">IF(MATCH!K38=1,OR(E38="1",E38="3",F38=TRUE),OR(E38="2",E38="3"))</f>
        <v>#NAME?</v>
      </c>
      <c r="H38" t="e">
        <f ca="1">IF(MATCH!K38=2,OR(E38="1",E38="3",F38=TRUE),OR(E38="2",E38="3"))</f>
        <v>#NAME?</v>
      </c>
      <c r="I38" t="e">
        <f ca="1">AND(G38=TRUE,MATCH!AN38=1)</f>
        <v>#NAME?</v>
      </c>
      <c r="J38" t="e">
        <f ca="1">AND(H38=TRUE,MATCH!AN38=2)</f>
        <v>#NAME?</v>
      </c>
      <c r="K38">
        <f>IF(MATCH!AN38=1,K37+1,0)</f>
        <v>0</v>
      </c>
      <c r="L38">
        <f>IF(MATCH!AN38=2,L37+1,0)</f>
        <v>0</v>
      </c>
      <c r="M38" t="str">
        <f>MATCH!A38</f>
        <v/>
      </c>
      <c r="N38">
        <f>COUNTIFS(MATCH!AN29:AN38, "=1")</f>
        <v>0</v>
      </c>
      <c r="O38">
        <f>COUNTIFS(MATCH!AN29:AN38, "=2")</f>
        <v>0</v>
      </c>
      <c r="P38" t="str">
        <f>MATCH!BA38</f>
        <v/>
      </c>
    </row>
    <row r="39" spans="1:16" x14ac:dyDescent="0.25">
      <c r="A39" t="b">
        <f>AND(MATCH!K39=2, COUNTIF(Tables!L$1:L$4, MATCH!F39))</f>
        <v>0</v>
      </c>
      <c r="B39" t="b">
        <f>AND(MATCH!K39=1, COUNTIF(Tables!L$1:L$4, MATCH!F39))</f>
        <v>0</v>
      </c>
      <c r="C39" t="b">
        <f>AND(A39, MATCH!AO39=0)</f>
        <v>0</v>
      </c>
      <c r="D39" t="b">
        <f>AND(B39, MATCH!AO39=0)</f>
        <v>0</v>
      </c>
      <c r="E39" t="e">
        <f ca="1">isNetPoint(MATCH!AC39)</f>
        <v>#NAME?</v>
      </c>
      <c r="F39" t="b">
        <f>OR(MATCH!S39=1, MATCH!T39=1)</f>
        <v>0</v>
      </c>
      <c r="G39" t="e">
        <f ca="1">IF(MATCH!K39=1,OR(E39="1",E39="3",F39=TRUE),OR(E39="2",E39="3"))</f>
        <v>#NAME?</v>
      </c>
      <c r="H39" t="e">
        <f ca="1">IF(MATCH!K39=2,OR(E39="1",E39="3",F39=TRUE),OR(E39="2",E39="3"))</f>
        <v>#NAME?</v>
      </c>
      <c r="I39" t="e">
        <f ca="1">AND(G39=TRUE,MATCH!AN39=1)</f>
        <v>#NAME?</v>
      </c>
      <c r="J39" t="e">
        <f ca="1">AND(H39=TRUE,MATCH!AN39=2)</f>
        <v>#NAME?</v>
      </c>
      <c r="K39">
        <f>IF(MATCH!AN39=1,K38+1,0)</f>
        <v>0</v>
      </c>
      <c r="L39">
        <f>IF(MATCH!AN39=2,L38+1,0)</f>
        <v>0</v>
      </c>
      <c r="M39" t="str">
        <f>MATCH!A39</f>
        <v/>
      </c>
      <c r="N39">
        <f>COUNTIFS(MATCH!AN30:AN39, "=1")</f>
        <v>0</v>
      </c>
      <c r="O39">
        <f>COUNTIFS(MATCH!AN30:AN39, "=2")</f>
        <v>0</v>
      </c>
      <c r="P39" t="str">
        <f>MATCH!BA39</f>
        <v/>
      </c>
    </row>
    <row r="40" spans="1:16" x14ac:dyDescent="0.25">
      <c r="A40" t="b">
        <f>AND(MATCH!K40=2, COUNTIF(Tables!L$1:L$4, MATCH!F40))</f>
        <v>0</v>
      </c>
      <c r="B40" t="b">
        <f>AND(MATCH!K40=1, COUNTIF(Tables!L$1:L$4, MATCH!F40))</f>
        <v>0</v>
      </c>
      <c r="C40" t="b">
        <f>AND(A40, MATCH!AO40=0)</f>
        <v>0</v>
      </c>
      <c r="D40" t="b">
        <f>AND(B40, MATCH!AO40=0)</f>
        <v>0</v>
      </c>
      <c r="E40" t="e">
        <f ca="1">isNetPoint(MATCH!AC40)</f>
        <v>#NAME?</v>
      </c>
      <c r="F40" t="b">
        <f>OR(MATCH!S40=1, MATCH!T40=1)</f>
        <v>0</v>
      </c>
      <c r="G40" t="e">
        <f ca="1">IF(MATCH!K40=1,OR(E40="1",E40="3",F40=TRUE),OR(E40="2",E40="3"))</f>
        <v>#NAME?</v>
      </c>
      <c r="H40" t="e">
        <f ca="1">IF(MATCH!K40=2,OR(E40="1",E40="3",F40=TRUE),OR(E40="2",E40="3"))</f>
        <v>#NAME?</v>
      </c>
      <c r="I40" t="e">
        <f ca="1">AND(G40=TRUE,MATCH!AN40=1)</f>
        <v>#NAME?</v>
      </c>
      <c r="J40" t="e">
        <f ca="1">AND(H40=TRUE,MATCH!AN40=2)</f>
        <v>#NAME?</v>
      </c>
      <c r="K40">
        <f>IF(MATCH!AN40=1,K39+1,0)</f>
        <v>0</v>
      </c>
      <c r="L40">
        <f>IF(MATCH!AN40=2,L39+1,0)</f>
        <v>0</v>
      </c>
      <c r="M40" t="str">
        <f>MATCH!A40</f>
        <v/>
      </c>
      <c r="N40">
        <f>COUNTIFS(MATCH!AN31:AN40, "=1")</f>
        <v>0</v>
      </c>
      <c r="O40">
        <f>COUNTIFS(MATCH!AN31:AN40, "=2")</f>
        <v>0</v>
      </c>
      <c r="P40" t="str">
        <f>MATCH!BA40</f>
        <v/>
      </c>
    </row>
    <row r="41" spans="1:16" x14ac:dyDescent="0.25">
      <c r="A41" t="b">
        <f>AND(MATCH!K41=2, COUNTIF(Tables!L$1:L$4, MATCH!F41))</f>
        <v>0</v>
      </c>
      <c r="B41" t="b">
        <f>AND(MATCH!K41=1, COUNTIF(Tables!L$1:L$4, MATCH!F41))</f>
        <v>0</v>
      </c>
      <c r="C41" t="b">
        <f>AND(A41, MATCH!AO41=0)</f>
        <v>0</v>
      </c>
      <c r="D41" t="b">
        <f>AND(B41, MATCH!AO41=0)</f>
        <v>0</v>
      </c>
      <c r="E41" t="e">
        <f ca="1">isNetPoint(MATCH!AC41)</f>
        <v>#NAME?</v>
      </c>
      <c r="F41" t="b">
        <f>OR(MATCH!S41=1, MATCH!T41=1)</f>
        <v>0</v>
      </c>
      <c r="G41" t="e">
        <f ca="1">IF(MATCH!K41=1,OR(E41="1",E41="3",F41=TRUE),OR(E41="2",E41="3"))</f>
        <v>#NAME?</v>
      </c>
      <c r="H41" t="e">
        <f ca="1">IF(MATCH!K41=2,OR(E41="1",E41="3",F41=TRUE),OR(E41="2",E41="3"))</f>
        <v>#NAME?</v>
      </c>
      <c r="I41" t="e">
        <f ca="1">AND(G41=TRUE,MATCH!AN41=1)</f>
        <v>#NAME?</v>
      </c>
      <c r="J41" t="e">
        <f ca="1">AND(H41=TRUE,MATCH!AN41=2)</f>
        <v>#NAME?</v>
      </c>
      <c r="K41">
        <f>IF(MATCH!AN41=1,K40+1,0)</f>
        <v>0</v>
      </c>
      <c r="L41">
        <f>IF(MATCH!AN41=2,L40+1,0)</f>
        <v>0</v>
      </c>
      <c r="M41" t="str">
        <f>MATCH!A41</f>
        <v/>
      </c>
      <c r="N41">
        <f>COUNTIFS(MATCH!AN32:AN41, "=1")</f>
        <v>0</v>
      </c>
      <c r="O41">
        <f>COUNTIFS(MATCH!AN32:AN41, "=2")</f>
        <v>0</v>
      </c>
      <c r="P41" t="str">
        <f>MATCH!BA41</f>
        <v/>
      </c>
    </row>
    <row r="42" spans="1:16" x14ac:dyDescent="0.25">
      <c r="A42" t="b">
        <f>AND(MATCH!K42=2, COUNTIF(Tables!L$1:L$4, MATCH!F42))</f>
        <v>0</v>
      </c>
      <c r="B42" t="b">
        <f>AND(MATCH!K42=1, COUNTIF(Tables!L$1:L$4, MATCH!F42))</f>
        <v>0</v>
      </c>
      <c r="C42" t="b">
        <f>AND(A42, MATCH!AO42=0)</f>
        <v>0</v>
      </c>
      <c r="D42" t="b">
        <f>AND(B42, MATCH!AO42=0)</f>
        <v>0</v>
      </c>
      <c r="E42" t="e">
        <f ca="1">isNetPoint(MATCH!AC42)</f>
        <v>#NAME?</v>
      </c>
      <c r="F42" t="b">
        <f>OR(MATCH!S42=1, MATCH!T42=1)</f>
        <v>0</v>
      </c>
      <c r="G42" t="e">
        <f ca="1">IF(MATCH!K42=1,OR(E42="1",E42="3",F42=TRUE),OR(E42="2",E42="3"))</f>
        <v>#NAME?</v>
      </c>
      <c r="H42" t="e">
        <f ca="1">IF(MATCH!K42=2,OR(E42="1",E42="3",F42=TRUE),OR(E42="2",E42="3"))</f>
        <v>#NAME?</v>
      </c>
      <c r="I42" t="e">
        <f ca="1">AND(G42=TRUE,MATCH!AN42=1)</f>
        <v>#NAME?</v>
      </c>
      <c r="J42" t="e">
        <f ca="1">AND(H42=TRUE,MATCH!AN42=2)</f>
        <v>#NAME?</v>
      </c>
      <c r="K42">
        <f>IF(MATCH!AN42=1,K41+1,0)</f>
        <v>0</v>
      </c>
      <c r="L42">
        <f>IF(MATCH!AN42=2,L41+1,0)</f>
        <v>0</v>
      </c>
      <c r="M42" t="str">
        <f>MATCH!A42</f>
        <v/>
      </c>
      <c r="N42">
        <f>COUNTIFS(MATCH!AN33:AN42, "=1")</f>
        <v>0</v>
      </c>
      <c r="O42">
        <f>COUNTIFS(MATCH!AN33:AN42, "=2")</f>
        <v>0</v>
      </c>
      <c r="P42" t="str">
        <f>MATCH!BA42</f>
        <v/>
      </c>
    </row>
    <row r="43" spans="1:16" x14ac:dyDescent="0.25">
      <c r="A43" t="b">
        <f>AND(MATCH!K43=2, COUNTIF(Tables!L$1:L$4, MATCH!F43))</f>
        <v>0</v>
      </c>
      <c r="B43" t="b">
        <f>AND(MATCH!K43=1, COUNTIF(Tables!L$1:L$4, MATCH!F43))</f>
        <v>0</v>
      </c>
      <c r="C43" t="b">
        <f>AND(A43, MATCH!AO43=0)</f>
        <v>0</v>
      </c>
      <c r="D43" t="b">
        <f>AND(B43, MATCH!AO43=0)</f>
        <v>0</v>
      </c>
      <c r="E43" t="e">
        <f ca="1">isNetPoint(MATCH!AC43)</f>
        <v>#NAME?</v>
      </c>
      <c r="F43" t="b">
        <f>OR(MATCH!S43=1, MATCH!T43=1)</f>
        <v>0</v>
      </c>
      <c r="G43" t="e">
        <f ca="1">IF(MATCH!K43=1,OR(E43="1",E43="3",F43=TRUE),OR(E43="2",E43="3"))</f>
        <v>#NAME?</v>
      </c>
      <c r="H43" t="e">
        <f ca="1">IF(MATCH!K43=2,OR(E43="1",E43="3",F43=TRUE),OR(E43="2",E43="3"))</f>
        <v>#NAME?</v>
      </c>
      <c r="I43" t="e">
        <f ca="1">AND(G43=TRUE,MATCH!AN43=1)</f>
        <v>#NAME?</v>
      </c>
      <c r="J43" t="e">
        <f ca="1">AND(H43=TRUE,MATCH!AN43=2)</f>
        <v>#NAME?</v>
      </c>
      <c r="K43">
        <f>IF(MATCH!AN43=1,K42+1,0)</f>
        <v>0</v>
      </c>
      <c r="L43">
        <f>IF(MATCH!AN43=2,L42+1,0)</f>
        <v>0</v>
      </c>
      <c r="M43" t="str">
        <f>MATCH!A43</f>
        <v/>
      </c>
      <c r="N43">
        <f>COUNTIFS(MATCH!AN34:AN43, "=1")</f>
        <v>0</v>
      </c>
      <c r="O43">
        <f>COUNTIFS(MATCH!AN34:AN43, "=2")</f>
        <v>0</v>
      </c>
      <c r="P43" t="str">
        <f>MATCH!BA43</f>
        <v/>
      </c>
    </row>
    <row r="44" spans="1:16" x14ac:dyDescent="0.25">
      <c r="A44" t="b">
        <f>AND(MATCH!K44=2, COUNTIF(Tables!L$1:L$4, MATCH!F44))</f>
        <v>0</v>
      </c>
      <c r="B44" t="b">
        <f>AND(MATCH!K44=1, COUNTIF(Tables!L$1:L$4, MATCH!F44))</f>
        <v>0</v>
      </c>
      <c r="C44" t="b">
        <f>AND(A44, MATCH!AO44=0)</f>
        <v>0</v>
      </c>
      <c r="D44" t="b">
        <f>AND(B44, MATCH!AO44=0)</f>
        <v>0</v>
      </c>
      <c r="E44" t="e">
        <f ca="1">isNetPoint(MATCH!AC44)</f>
        <v>#NAME?</v>
      </c>
      <c r="F44" t="b">
        <f>OR(MATCH!S44=1, MATCH!T44=1)</f>
        <v>0</v>
      </c>
      <c r="G44" t="e">
        <f ca="1">IF(MATCH!K44=1,OR(E44="1",E44="3",F44=TRUE),OR(E44="2",E44="3"))</f>
        <v>#NAME?</v>
      </c>
      <c r="H44" t="e">
        <f ca="1">IF(MATCH!K44=2,OR(E44="1",E44="3",F44=TRUE),OR(E44="2",E44="3"))</f>
        <v>#NAME?</v>
      </c>
      <c r="I44" t="e">
        <f ca="1">AND(G44=TRUE,MATCH!AN44=1)</f>
        <v>#NAME?</v>
      </c>
      <c r="J44" t="e">
        <f ca="1">AND(H44=TRUE,MATCH!AN44=2)</f>
        <v>#NAME?</v>
      </c>
      <c r="K44">
        <f>IF(MATCH!AN44=1,K43+1,0)</f>
        <v>0</v>
      </c>
      <c r="L44">
        <f>IF(MATCH!AN44=2,L43+1,0)</f>
        <v>0</v>
      </c>
      <c r="M44" t="str">
        <f>MATCH!A44</f>
        <v/>
      </c>
      <c r="N44">
        <f>COUNTIFS(MATCH!AN35:AN44, "=1")</f>
        <v>0</v>
      </c>
      <c r="O44">
        <f>COUNTIFS(MATCH!AN35:AN44, "=2")</f>
        <v>0</v>
      </c>
      <c r="P44" t="str">
        <f>MATCH!BA44</f>
        <v/>
      </c>
    </row>
    <row r="45" spans="1:16" x14ac:dyDescent="0.25">
      <c r="A45" t="b">
        <f>AND(MATCH!K45=2, COUNTIF(Tables!L$1:L$4, MATCH!F45))</f>
        <v>0</v>
      </c>
      <c r="B45" t="b">
        <f>AND(MATCH!K45=1, COUNTIF(Tables!L$1:L$4, MATCH!F45))</f>
        <v>0</v>
      </c>
      <c r="C45" t="b">
        <f>AND(A45, MATCH!AO45=0)</f>
        <v>0</v>
      </c>
      <c r="D45" t="b">
        <f>AND(B45, MATCH!AO45=0)</f>
        <v>0</v>
      </c>
      <c r="E45" t="e">
        <f ca="1">isNetPoint(MATCH!AC45)</f>
        <v>#NAME?</v>
      </c>
      <c r="F45" t="b">
        <f>OR(MATCH!S45=1, MATCH!T45=1)</f>
        <v>0</v>
      </c>
      <c r="G45" t="e">
        <f ca="1">IF(MATCH!K45=1,OR(E45="1",E45="3",F45=TRUE),OR(E45="2",E45="3"))</f>
        <v>#NAME?</v>
      </c>
      <c r="H45" t="e">
        <f ca="1">IF(MATCH!K45=2,OR(E45="1",E45="3",F45=TRUE),OR(E45="2",E45="3"))</f>
        <v>#NAME?</v>
      </c>
      <c r="I45" t="e">
        <f ca="1">AND(G45=TRUE,MATCH!AN45=1)</f>
        <v>#NAME?</v>
      </c>
      <c r="J45" t="e">
        <f ca="1">AND(H45=TRUE,MATCH!AN45=2)</f>
        <v>#NAME?</v>
      </c>
      <c r="K45">
        <f>IF(MATCH!AN45=1,K44+1,0)</f>
        <v>0</v>
      </c>
      <c r="L45">
        <f>IF(MATCH!AN45=2,L44+1,0)</f>
        <v>0</v>
      </c>
      <c r="M45" t="str">
        <f>MATCH!A45</f>
        <v/>
      </c>
      <c r="N45">
        <f>COUNTIFS(MATCH!AN36:AN45, "=1")</f>
        <v>0</v>
      </c>
      <c r="O45">
        <f>COUNTIFS(MATCH!AN36:AN45, "=2")</f>
        <v>0</v>
      </c>
      <c r="P45" t="str">
        <f>MATCH!BA45</f>
        <v/>
      </c>
    </row>
    <row r="46" spans="1:16" x14ac:dyDescent="0.25">
      <c r="A46" t="b">
        <f>AND(MATCH!K46=2, COUNTIF(Tables!L$1:L$4, MATCH!F46))</f>
        <v>0</v>
      </c>
      <c r="B46" t="b">
        <f>AND(MATCH!K46=1, COUNTIF(Tables!L$1:L$4, MATCH!F46))</f>
        <v>0</v>
      </c>
      <c r="C46" t="b">
        <f>AND(A46, MATCH!AO46=0)</f>
        <v>0</v>
      </c>
      <c r="D46" t="b">
        <f>AND(B46, MATCH!AO46=0)</f>
        <v>0</v>
      </c>
      <c r="E46" t="e">
        <f ca="1">isNetPoint(MATCH!AC46)</f>
        <v>#NAME?</v>
      </c>
      <c r="F46" t="b">
        <f>OR(MATCH!S46=1, MATCH!T46=1)</f>
        <v>0</v>
      </c>
      <c r="G46" t="e">
        <f ca="1">IF(MATCH!K46=1,OR(E46="1",E46="3",F46=TRUE),OR(E46="2",E46="3"))</f>
        <v>#NAME?</v>
      </c>
      <c r="H46" t="e">
        <f ca="1">IF(MATCH!K46=2,OR(E46="1",E46="3",F46=TRUE),OR(E46="2",E46="3"))</f>
        <v>#NAME?</v>
      </c>
      <c r="I46" t="e">
        <f ca="1">AND(G46=TRUE,MATCH!AN46=1)</f>
        <v>#NAME?</v>
      </c>
      <c r="J46" t="e">
        <f ca="1">AND(H46=TRUE,MATCH!AN46=2)</f>
        <v>#NAME?</v>
      </c>
      <c r="K46">
        <f>IF(MATCH!AN46=1,K45+1,0)</f>
        <v>0</v>
      </c>
      <c r="L46">
        <f>IF(MATCH!AN46=2,L45+1,0)</f>
        <v>0</v>
      </c>
      <c r="M46" t="str">
        <f>MATCH!A46</f>
        <v/>
      </c>
      <c r="N46">
        <f>COUNTIFS(MATCH!AN37:AN46, "=1")</f>
        <v>0</v>
      </c>
      <c r="O46">
        <f>COUNTIFS(MATCH!AN37:AN46, "=2")</f>
        <v>0</v>
      </c>
      <c r="P46" t="str">
        <f>MATCH!BA46</f>
        <v/>
      </c>
    </row>
    <row r="47" spans="1:16" x14ac:dyDescent="0.25">
      <c r="A47" t="b">
        <f>AND(MATCH!K47=2, COUNTIF(Tables!L$1:L$4, MATCH!F47))</f>
        <v>0</v>
      </c>
      <c r="B47" t="b">
        <f>AND(MATCH!K47=1, COUNTIF(Tables!L$1:L$4, MATCH!F47))</f>
        <v>0</v>
      </c>
      <c r="C47" t="b">
        <f>AND(A47, MATCH!AO47=0)</f>
        <v>0</v>
      </c>
      <c r="D47" t="b">
        <f>AND(B47, MATCH!AO47=0)</f>
        <v>0</v>
      </c>
      <c r="E47" t="e">
        <f ca="1">isNetPoint(MATCH!AC47)</f>
        <v>#NAME?</v>
      </c>
      <c r="F47" t="b">
        <f>OR(MATCH!S47=1, MATCH!T47=1)</f>
        <v>0</v>
      </c>
      <c r="G47" t="e">
        <f ca="1">IF(MATCH!K47=1,OR(E47="1",E47="3",F47=TRUE),OR(E47="2",E47="3"))</f>
        <v>#NAME?</v>
      </c>
      <c r="H47" t="e">
        <f ca="1">IF(MATCH!K47=2,OR(E47="1",E47="3",F47=TRUE),OR(E47="2",E47="3"))</f>
        <v>#NAME?</v>
      </c>
      <c r="I47" t="e">
        <f ca="1">AND(G47=TRUE,MATCH!AN47=1)</f>
        <v>#NAME?</v>
      </c>
      <c r="J47" t="e">
        <f ca="1">AND(H47=TRUE,MATCH!AN47=2)</f>
        <v>#NAME?</v>
      </c>
      <c r="K47">
        <f>IF(MATCH!AN47=1,K46+1,0)</f>
        <v>0</v>
      </c>
      <c r="L47">
        <f>IF(MATCH!AN47=2,L46+1,0)</f>
        <v>0</v>
      </c>
      <c r="M47" t="str">
        <f>MATCH!A47</f>
        <v/>
      </c>
      <c r="N47">
        <f>COUNTIFS(MATCH!AN38:AN47, "=1")</f>
        <v>0</v>
      </c>
      <c r="O47">
        <f>COUNTIFS(MATCH!AN38:AN47, "=2")</f>
        <v>0</v>
      </c>
      <c r="P47" t="str">
        <f>MATCH!BA47</f>
        <v/>
      </c>
    </row>
    <row r="48" spans="1:16" x14ac:dyDescent="0.25">
      <c r="A48" t="b">
        <f>AND(MATCH!K48=2, COUNTIF(Tables!L$1:L$4, MATCH!F48))</f>
        <v>0</v>
      </c>
      <c r="B48" t="b">
        <f>AND(MATCH!K48=1, COUNTIF(Tables!L$1:L$4, MATCH!F48))</f>
        <v>0</v>
      </c>
      <c r="C48" t="b">
        <f>AND(A48, MATCH!AO48=0)</f>
        <v>0</v>
      </c>
      <c r="D48" t="b">
        <f>AND(B48, MATCH!AO48=0)</f>
        <v>0</v>
      </c>
      <c r="E48" t="e">
        <f ca="1">isNetPoint(MATCH!AC48)</f>
        <v>#NAME?</v>
      </c>
      <c r="F48" t="b">
        <f>OR(MATCH!S48=1, MATCH!T48=1)</f>
        <v>0</v>
      </c>
      <c r="G48" t="e">
        <f ca="1">IF(MATCH!K48=1,OR(E48="1",E48="3",F48=TRUE),OR(E48="2",E48="3"))</f>
        <v>#NAME?</v>
      </c>
      <c r="H48" t="e">
        <f ca="1">IF(MATCH!K48=2,OR(E48="1",E48="3",F48=TRUE),OR(E48="2",E48="3"))</f>
        <v>#NAME?</v>
      </c>
      <c r="I48" t="e">
        <f ca="1">AND(G48=TRUE,MATCH!AN48=1)</f>
        <v>#NAME?</v>
      </c>
      <c r="J48" t="e">
        <f ca="1">AND(H48=TRUE,MATCH!AN48=2)</f>
        <v>#NAME?</v>
      </c>
      <c r="K48">
        <f>IF(MATCH!AN48=1,K47+1,0)</f>
        <v>0</v>
      </c>
      <c r="L48">
        <f>IF(MATCH!AN48=2,L47+1,0)</f>
        <v>0</v>
      </c>
      <c r="M48" t="str">
        <f>MATCH!A48</f>
        <v/>
      </c>
      <c r="N48">
        <f>COUNTIFS(MATCH!AN39:AN48, "=1")</f>
        <v>0</v>
      </c>
      <c r="O48">
        <f>COUNTIFS(MATCH!AN39:AN48, "=2")</f>
        <v>0</v>
      </c>
      <c r="P48" t="str">
        <f>MATCH!BA48</f>
        <v/>
      </c>
    </row>
    <row r="49" spans="1:16" x14ac:dyDescent="0.25">
      <c r="A49" t="b">
        <f>AND(MATCH!K49=2, COUNTIF(Tables!L$1:L$4, MATCH!F49))</f>
        <v>0</v>
      </c>
      <c r="B49" t="b">
        <f>AND(MATCH!K49=1, COUNTIF(Tables!L$1:L$4, MATCH!F49))</f>
        <v>0</v>
      </c>
      <c r="C49" t="b">
        <f>AND(A49, MATCH!AO49=0)</f>
        <v>0</v>
      </c>
      <c r="D49" t="b">
        <f>AND(B49, MATCH!AO49=0)</f>
        <v>0</v>
      </c>
      <c r="E49" t="e">
        <f ca="1">isNetPoint(MATCH!AC49)</f>
        <v>#NAME?</v>
      </c>
      <c r="F49" t="b">
        <f>OR(MATCH!S49=1, MATCH!T49=1)</f>
        <v>0</v>
      </c>
      <c r="G49" t="e">
        <f ca="1">IF(MATCH!K49=1,OR(E49="1",E49="3",F49=TRUE),OR(E49="2",E49="3"))</f>
        <v>#NAME?</v>
      </c>
      <c r="H49" t="e">
        <f ca="1">IF(MATCH!K49=2,OR(E49="1",E49="3",F49=TRUE),OR(E49="2",E49="3"))</f>
        <v>#NAME?</v>
      </c>
      <c r="I49" t="e">
        <f ca="1">AND(G49=TRUE,MATCH!AN49=1)</f>
        <v>#NAME?</v>
      </c>
      <c r="J49" t="e">
        <f ca="1">AND(H49=TRUE,MATCH!AN49=2)</f>
        <v>#NAME?</v>
      </c>
      <c r="K49">
        <f>IF(MATCH!AN49=1,K48+1,0)</f>
        <v>0</v>
      </c>
      <c r="L49">
        <f>IF(MATCH!AN49=2,L48+1,0)</f>
        <v>0</v>
      </c>
      <c r="M49" t="str">
        <f>MATCH!A49</f>
        <v/>
      </c>
      <c r="N49">
        <f>COUNTIFS(MATCH!AN40:AN49, "=1")</f>
        <v>0</v>
      </c>
      <c r="O49">
        <f>COUNTIFS(MATCH!AN40:AN49, "=2")</f>
        <v>0</v>
      </c>
      <c r="P49" t="str">
        <f>MATCH!BA49</f>
        <v/>
      </c>
    </row>
    <row r="50" spans="1:16" x14ac:dyDescent="0.25">
      <c r="A50" t="b">
        <f>AND(MATCH!K50=2, COUNTIF(Tables!L$1:L$4, MATCH!F50))</f>
        <v>0</v>
      </c>
      <c r="B50" t="b">
        <f>AND(MATCH!K50=1, COUNTIF(Tables!L$1:L$4, MATCH!F50))</f>
        <v>0</v>
      </c>
      <c r="C50" t="b">
        <f>AND(A50, MATCH!AO50=0)</f>
        <v>0</v>
      </c>
      <c r="D50" t="b">
        <f>AND(B50, MATCH!AO50=0)</f>
        <v>0</v>
      </c>
      <c r="E50" t="e">
        <f ca="1">isNetPoint(MATCH!AC50)</f>
        <v>#NAME?</v>
      </c>
      <c r="F50" t="b">
        <f>OR(MATCH!S50=1, MATCH!T50=1)</f>
        <v>0</v>
      </c>
      <c r="G50" t="e">
        <f ca="1">IF(MATCH!K50=1,OR(E50="1",E50="3",F50=TRUE),OR(E50="2",E50="3"))</f>
        <v>#NAME?</v>
      </c>
      <c r="H50" t="e">
        <f ca="1">IF(MATCH!K50=2,OR(E50="1",E50="3",F50=TRUE),OR(E50="2",E50="3"))</f>
        <v>#NAME?</v>
      </c>
      <c r="I50" t="e">
        <f ca="1">AND(G50=TRUE,MATCH!AN50=1)</f>
        <v>#NAME?</v>
      </c>
      <c r="J50" t="e">
        <f ca="1">AND(H50=TRUE,MATCH!AN50=2)</f>
        <v>#NAME?</v>
      </c>
      <c r="K50">
        <f>IF(MATCH!AN50=1,K49+1,0)</f>
        <v>0</v>
      </c>
      <c r="L50">
        <f>IF(MATCH!AN50=2,L49+1,0)</f>
        <v>0</v>
      </c>
      <c r="M50" t="str">
        <f>MATCH!A50</f>
        <v/>
      </c>
      <c r="N50">
        <f>COUNTIFS(MATCH!AN41:AN50, "=1")</f>
        <v>0</v>
      </c>
      <c r="O50">
        <f>COUNTIFS(MATCH!AN41:AN50, "=2")</f>
        <v>0</v>
      </c>
      <c r="P50" t="str">
        <f>MATCH!BA50</f>
        <v/>
      </c>
    </row>
    <row r="51" spans="1:16" x14ac:dyDescent="0.25">
      <c r="A51" t="b">
        <f>AND(MATCH!K51=2, COUNTIF(Tables!L$1:L$4, MATCH!F51))</f>
        <v>0</v>
      </c>
      <c r="B51" t="b">
        <f>AND(MATCH!K51=1, COUNTIF(Tables!L$1:L$4, MATCH!F51))</f>
        <v>0</v>
      </c>
      <c r="C51" t="b">
        <f>AND(A51, MATCH!AO51=0)</f>
        <v>0</v>
      </c>
      <c r="D51" t="b">
        <f>AND(B51, MATCH!AO51=0)</f>
        <v>0</v>
      </c>
      <c r="E51" t="e">
        <f ca="1">isNetPoint(MATCH!AC51)</f>
        <v>#NAME?</v>
      </c>
      <c r="F51" t="b">
        <f>OR(MATCH!S51=1, MATCH!T51=1)</f>
        <v>0</v>
      </c>
      <c r="G51" t="e">
        <f ca="1">IF(MATCH!K51=1,OR(E51="1",E51="3",F51=TRUE),OR(E51="2",E51="3"))</f>
        <v>#NAME?</v>
      </c>
      <c r="H51" t="e">
        <f ca="1">IF(MATCH!K51=2,OR(E51="1",E51="3",F51=TRUE),OR(E51="2",E51="3"))</f>
        <v>#NAME?</v>
      </c>
      <c r="I51" t="e">
        <f ca="1">AND(G51=TRUE,MATCH!AN51=1)</f>
        <v>#NAME?</v>
      </c>
      <c r="J51" t="e">
        <f ca="1">AND(H51=TRUE,MATCH!AN51=2)</f>
        <v>#NAME?</v>
      </c>
      <c r="K51">
        <f>IF(MATCH!AN51=1,K50+1,0)</f>
        <v>0</v>
      </c>
      <c r="L51">
        <f>IF(MATCH!AN51=2,L50+1,0)</f>
        <v>0</v>
      </c>
      <c r="M51" t="str">
        <f>MATCH!A51</f>
        <v/>
      </c>
      <c r="N51">
        <f>COUNTIFS(MATCH!AN42:AN51, "=1")</f>
        <v>0</v>
      </c>
      <c r="O51">
        <f>COUNTIFS(MATCH!AN42:AN51, "=2")</f>
        <v>0</v>
      </c>
      <c r="P51" t="str">
        <f>MATCH!BA51</f>
        <v/>
      </c>
    </row>
    <row r="52" spans="1:16" x14ac:dyDescent="0.25">
      <c r="A52" t="b">
        <f>AND(MATCH!K52=2, COUNTIF(Tables!L$1:L$4, MATCH!F52))</f>
        <v>0</v>
      </c>
      <c r="B52" t="b">
        <f>AND(MATCH!K52=1, COUNTIF(Tables!L$1:L$4, MATCH!F52))</f>
        <v>0</v>
      </c>
      <c r="C52" t="b">
        <f>AND(A52, MATCH!AO52=0)</f>
        <v>0</v>
      </c>
      <c r="D52" t="b">
        <f>AND(B52, MATCH!AO52=0)</f>
        <v>0</v>
      </c>
      <c r="E52" t="e">
        <f ca="1">isNetPoint(MATCH!AC52)</f>
        <v>#NAME?</v>
      </c>
      <c r="F52" t="b">
        <f>OR(MATCH!S52=1, MATCH!T52=1)</f>
        <v>0</v>
      </c>
      <c r="G52" t="e">
        <f ca="1">IF(MATCH!K52=1,OR(E52="1",E52="3",F52=TRUE),OR(E52="2",E52="3"))</f>
        <v>#NAME?</v>
      </c>
      <c r="H52" t="e">
        <f ca="1">IF(MATCH!K52=2,OR(E52="1",E52="3",F52=TRUE),OR(E52="2",E52="3"))</f>
        <v>#NAME?</v>
      </c>
      <c r="I52" t="e">
        <f ca="1">AND(G52=TRUE,MATCH!AN52=1)</f>
        <v>#NAME?</v>
      </c>
      <c r="J52" t="e">
        <f ca="1">AND(H52=TRUE,MATCH!AN52=2)</f>
        <v>#NAME?</v>
      </c>
      <c r="K52">
        <f>IF(MATCH!AN52=1,K51+1,0)</f>
        <v>0</v>
      </c>
      <c r="L52">
        <f>IF(MATCH!AN52=2,L51+1,0)</f>
        <v>0</v>
      </c>
      <c r="M52" t="str">
        <f>MATCH!A52</f>
        <v/>
      </c>
      <c r="N52">
        <f>COUNTIFS(MATCH!AN43:AN52, "=1")</f>
        <v>0</v>
      </c>
      <c r="O52">
        <f>COUNTIFS(MATCH!AN43:AN52, "=2")</f>
        <v>0</v>
      </c>
      <c r="P52" t="str">
        <f>MATCH!BA52</f>
        <v/>
      </c>
    </row>
    <row r="53" spans="1:16" x14ac:dyDescent="0.25">
      <c r="A53" t="b">
        <f>AND(MATCH!K53=2, COUNTIF(Tables!L$1:L$4, MATCH!F53))</f>
        <v>0</v>
      </c>
      <c r="B53" t="b">
        <f>AND(MATCH!K53=1, COUNTIF(Tables!L$1:L$4, MATCH!F53))</f>
        <v>0</v>
      </c>
      <c r="C53" t="b">
        <f>AND(A53, MATCH!AO53=0)</f>
        <v>0</v>
      </c>
      <c r="D53" t="b">
        <f>AND(B53, MATCH!AO53=0)</f>
        <v>0</v>
      </c>
      <c r="E53" t="e">
        <f ca="1">isNetPoint(MATCH!AC53)</f>
        <v>#NAME?</v>
      </c>
      <c r="F53" t="b">
        <f>OR(MATCH!S53=1, MATCH!T53=1)</f>
        <v>0</v>
      </c>
      <c r="G53" t="e">
        <f ca="1">IF(MATCH!K53=1,OR(E53="1",E53="3",F53=TRUE),OR(E53="2",E53="3"))</f>
        <v>#NAME?</v>
      </c>
      <c r="H53" t="e">
        <f ca="1">IF(MATCH!K53=2,OR(E53="1",E53="3",F53=TRUE),OR(E53="2",E53="3"))</f>
        <v>#NAME?</v>
      </c>
      <c r="I53" t="e">
        <f ca="1">AND(G53=TRUE,MATCH!AN53=1)</f>
        <v>#NAME?</v>
      </c>
      <c r="J53" t="e">
        <f ca="1">AND(H53=TRUE,MATCH!AN53=2)</f>
        <v>#NAME?</v>
      </c>
      <c r="K53">
        <f>IF(MATCH!AN53=1,K52+1,0)</f>
        <v>0</v>
      </c>
      <c r="L53">
        <f>IF(MATCH!AN53=2,L52+1,0)</f>
        <v>0</v>
      </c>
      <c r="M53" t="str">
        <f>MATCH!A53</f>
        <v/>
      </c>
      <c r="N53">
        <f>COUNTIFS(MATCH!AN44:AN53, "=1")</f>
        <v>0</v>
      </c>
      <c r="O53">
        <f>COUNTIFS(MATCH!AN44:AN53, "=2")</f>
        <v>0</v>
      </c>
      <c r="P53" t="str">
        <f>MATCH!BA53</f>
        <v/>
      </c>
    </row>
    <row r="54" spans="1:16" x14ac:dyDescent="0.25">
      <c r="A54" t="b">
        <f>AND(MATCH!K54=2, COUNTIF(Tables!L$1:L$4, MATCH!F54))</f>
        <v>0</v>
      </c>
      <c r="B54" t="b">
        <f>AND(MATCH!K54=1, COUNTIF(Tables!L$1:L$4, MATCH!F54))</f>
        <v>0</v>
      </c>
      <c r="C54" t="b">
        <f>AND(A54, MATCH!AO54=0)</f>
        <v>0</v>
      </c>
      <c r="D54" t="b">
        <f>AND(B54, MATCH!AO54=0)</f>
        <v>0</v>
      </c>
      <c r="E54" t="e">
        <f ca="1">isNetPoint(MATCH!AC54)</f>
        <v>#NAME?</v>
      </c>
      <c r="F54" t="b">
        <f>OR(MATCH!S54=1, MATCH!T54=1)</f>
        <v>0</v>
      </c>
      <c r="G54" t="e">
        <f ca="1">IF(MATCH!K54=1,OR(E54="1",E54="3",F54=TRUE),OR(E54="2",E54="3"))</f>
        <v>#NAME?</v>
      </c>
      <c r="H54" t="e">
        <f ca="1">IF(MATCH!K54=2,OR(E54="1",E54="3",F54=TRUE),OR(E54="2",E54="3"))</f>
        <v>#NAME?</v>
      </c>
      <c r="I54" t="e">
        <f ca="1">AND(G54=TRUE,MATCH!AN54=1)</f>
        <v>#NAME?</v>
      </c>
      <c r="J54" t="e">
        <f ca="1">AND(H54=TRUE,MATCH!AN54=2)</f>
        <v>#NAME?</v>
      </c>
      <c r="K54">
        <f>IF(MATCH!AN54=1,K53+1,0)</f>
        <v>0</v>
      </c>
      <c r="L54">
        <f>IF(MATCH!AN54=2,L53+1,0)</f>
        <v>0</v>
      </c>
      <c r="M54" t="str">
        <f>MATCH!A54</f>
        <v/>
      </c>
      <c r="N54">
        <f>COUNTIFS(MATCH!AN45:AN54, "=1")</f>
        <v>0</v>
      </c>
      <c r="O54">
        <f>COUNTIFS(MATCH!AN45:AN54, "=2")</f>
        <v>0</v>
      </c>
      <c r="P54" t="str">
        <f>MATCH!BA54</f>
        <v/>
      </c>
    </row>
    <row r="55" spans="1:16" x14ac:dyDescent="0.25">
      <c r="A55" t="b">
        <f>AND(MATCH!K55=2, COUNTIF(Tables!L$1:L$4, MATCH!F55))</f>
        <v>0</v>
      </c>
      <c r="B55" t="b">
        <f>AND(MATCH!K55=1, COUNTIF(Tables!L$1:L$4, MATCH!F55))</f>
        <v>0</v>
      </c>
      <c r="C55" t="b">
        <f>AND(A55, MATCH!AO55=0)</f>
        <v>0</v>
      </c>
      <c r="D55" t="b">
        <f>AND(B55, MATCH!AO55=0)</f>
        <v>0</v>
      </c>
      <c r="E55" t="e">
        <f ca="1">isNetPoint(MATCH!AC55)</f>
        <v>#NAME?</v>
      </c>
      <c r="F55" t="b">
        <f>OR(MATCH!S55=1, MATCH!T55=1)</f>
        <v>0</v>
      </c>
      <c r="G55" t="e">
        <f ca="1">IF(MATCH!K55=1,OR(E55="1",E55="3",F55=TRUE),OR(E55="2",E55="3"))</f>
        <v>#NAME?</v>
      </c>
      <c r="H55" t="e">
        <f ca="1">IF(MATCH!K55=2,OR(E55="1",E55="3",F55=TRUE),OR(E55="2",E55="3"))</f>
        <v>#NAME?</v>
      </c>
      <c r="I55" t="e">
        <f ca="1">AND(G55=TRUE,MATCH!AN55=1)</f>
        <v>#NAME?</v>
      </c>
      <c r="J55" t="e">
        <f ca="1">AND(H55=TRUE,MATCH!AN55=2)</f>
        <v>#NAME?</v>
      </c>
      <c r="K55">
        <f>IF(MATCH!AN55=1,K54+1,0)</f>
        <v>0</v>
      </c>
      <c r="L55">
        <f>IF(MATCH!AN55=2,L54+1,0)</f>
        <v>0</v>
      </c>
      <c r="M55" t="str">
        <f>MATCH!A55</f>
        <v/>
      </c>
      <c r="N55">
        <f>COUNTIFS(MATCH!AN46:AN55, "=1")</f>
        <v>0</v>
      </c>
      <c r="O55">
        <f>COUNTIFS(MATCH!AN46:AN55, "=2")</f>
        <v>0</v>
      </c>
      <c r="P55" t="str">
        <f>MATCH!BA55</f>
        <v/>
      </c>
    </row>
    <row r="56" spans="1:16" x14ac:dyDescent="0.25">
      <c r="A56" t="b">
        <f>AND(MATCH!K56=2, COUNTIF(Tables!L$1:L$4, MATCH!F56))</f>
        <v>0</v>
      </c>
      <c r="B56" t="b">
        <f>AND(MATCH!K56=1, COUNTIF(Tables!L$1:L$4, MATCH!F56))</f>
        <v>0</v>
      </c>
      <c r="C56" t="b">
        <f>AND(A56, MATCH!AO56=0)</f>
        <v>0</v>
      </c>
      <c r="D56" t="b">
        <f>AND(B56, MATCH!AO56=0)</f>
        <v>0</v>
      </c>
      <c r="E56" t="e">
        <f ca="1">isNetPoint(MATCH!AC56)</f>
        <v>#NAME?</v>
      </c>
      <c r="F56" t="b">
        <f>OR(MATCH!S56=1, MATCH!T56=1)</f>
        <v>0</v>
      </c>
      <c r="G56" t="e">
        <f ca="1">IF(MATCH!K56=1,OR(E56="1",E56="3",F56=TRUE),OR(E56="2",E56="3"))</f>
        <v>#NAME?</v>
      </c>
      <c r="H56" t="e">
        <f ca="1">IF(MATCH!K56=2,OR(E56="1",E56="3",F56=TRUE),OR(E56="2",E56="3"))</f>
        <v>#NAME?</v>
      </c>
      <c r="I56" t="e">
        <f ca="1">AND(G56=TRUE,MATCH!AN56=1)</f>
        <v>#NAME?</v>
      </c>
      <c r="J56" t="e">
        <f ca="1">AND(H56=TRUE,MATCH!AN56=2)</f>
        <v>#NAME?</v>
      </c>
      <c r="K56">
        <f>IF(MATCH!AN56=1,K55+1,0)</f>
        <v>0</v>
      </c>
      <c r="L56">
        <f>IF(MATCH!AN56=2,L55+1,0)</f>
        <v>0</v>
      </c>
      <c r="M56" t="str">
        <f>MATCH!A56</f>
        <v/>
      </c>
      <c r="N56">
        <f>COUNTIFS(MATCH!AN47:AN56, "=1")</f>
        <v>0</v>
      </c>
      <c r="O56">
        <f>COUNTIFS(MATCH!AN47:AN56, "=2")</f>
        <v>0</v>
      </c>
      <c r="P56" t="str">
        <f>MATCH!BA56</f>
        <v/>
      </c>
    </row>
    <row r="57" spans="1:16" x14ac:dyDescent="0.25">
      <c r="A57" t="b">
        <f>AND(MATCH!K57=2, COUNTIF(Tables!L$1:L$4, MATCH!F57))</f>
        <v>0</v>
      </c>
      <c r="B57" t="b">
        <f>AND(MATCH!K57=1, COUNTIF(Tables!L$1:L$4, MATCH!F57))</f>
        <v>0</v>
      </c>
      <c r="C57" t="b">
        <f>AND(A57, MATCH!AO57=0)</f>
        <v>0</v>
      </c>
      <c r="D57" t="b">
        <f>AND(B57, MATCH!AO57=0)</f>
        <v>0</v>
      </c>
      <c r="E57" t="e">
        <f ca="1">isNetPoint(MATCH!AC57)</f>
        <v>#NAME?</v>
      </c>
      <c r="F57" t="b">
        <f>OR(MATCH!S57=1, MATCH!T57=1)</f>
        <v>0</v>
      </c>
      <c r="G57" t="e">
        <f ca="1">IF(MATCH!K57=1,OR(E57="1",E57="3",F57=TRUE),OR(E57="2",E57="3"))</f>
        <v>#NAME?</v>
      </c>
      <c r="H57" t="e">
        <f ca="1">IF(MATCH!K57=2,OR(E57="1",E57="3",F57=TRUE),OR(E57="2",E57="3"))</f>
        <v>#NAME?</v>
      </c>
      <c r="I57" t="e">
        <f ca="1">AND(G57=TRUE,MATCH!AN57=1)</f>
        <v>#NAME?</v>
      </c>
      <c r="J57" t="e">
        <f ca="1">AND(H57=TRUE,MATCH!AN57=2)</f>
        <v>#NAME?</v>
      </c>
      <c r="K57">
        <f>IF(MATCH!AN57=1,K56+1,0)</f>
        <v>0</v>
      </c>
      <c r="L57">
        <f>IF(MATCH!AN57=2,L56+1,0)</f>
        <v>0</v>
      </c>
      <c r="M57" t="str">
        <f>MATCH!A57</f>
        <v/>
      </c>
      <c r="N57">
        <f>COUNTIFS(MATCH!AN48:AN57, "=1")</f>
        <v>0</v>
      </c>
      <c r="O57">
        <f>COUNTIFS(MATCH!AN48:AN57, "=2")</f>
        <v>0</v>
      </c>
      <c r="P57" t="str">
        <f>MATCH!BA57</f>
        <v/>
      </c>
    </row>
    <row r="58" spans="1:16" x14ac:dyDescent="0.25">
      <c r="A58" t="b">
        <f>AND(MATCH!K58=2, COUNTIF(Tables!L$1:L$4, MATCH!F58))</f>
        <v>0</v>
      </c>
      <c r="B58" t="b">
        <f>AND(MATCH!K58=1, COUNTIF(Tables!L$1:L$4, MATCH!F58))</f>
        <v>0</v>
      </c>
      <c r="C58" t="b">
        <f>AND(A58, MATCH!AO58=0)</f>
        <v>0</v>
      </c>
      <c r="D58" t="b">
        <f>AND(B58, MATCH!AO58=0)</f>
        <v>0</v>
      </c>
      <c r="E58" t="e">
        <f ca="1">isNetPoint(MATCH!AC58)</f>
        <v>#NAME?</v>
      </c>
      <c r="F58" t="b">
        <f>OR(MATCH!S58=1, MATCH!T58=1)</f>
        <v>0</v>
      </c>
      <c r="G58" t="e">
        <f ca="1">IF(MATCH!K58=1,OR(E58="1",E58="3",F58=TRUE),OR(E58="2",E58="3"))</f>
        <v>#NAME?</v>
      </c>
      <c r="H58" t="e">
        <f ca="1">IF(MATCH!K58=2,OR(E58="1",E58="3",F58=TRUE),OR(E58="2",E58="3"))</f>
        <v>#NAME?</v>
      </c>
      <c r="I58" t="e">
        <f ca="1">AND(G58=TRUE,MATCH!AN58=1)</f>
        <v>#NAME?</v>
      </c>
      <c r="J58" t="e">
        <f ca="1">AND(H58=TRUE,MATCH!AN58=2)</f>
        <v>#NAME?</v>
      </c>
      <c r="K58">
        <f>IF(MATCH!AN58=1,K57+1,0)</f>
        <v>0</v>
      </c>
      <c r="L58">
        <f>IF(MATCH!AN58=2,L57+1,0)</f>
        <v>0</v>
      </c>
      <c r="M58" t="str">
        <f>MATCH!A58</f>
        <v/>
      </c>
      <c r="N58">
        <f>COUNTIFS(MATCH!AN49:AN58, "=1")</f>
        <v>0</v>
      </c>
      <c r="O58">
        <f>COUNTIFS(MATCH!AN49:AN58, "=2")</f>
        <v>0</v>
      </c>
      <c r="P58" t="str">
        <f>MATCH!BA58</f>
        <v/>
      </c>
    </row>
    <row r="59" spans="1:16" x14ac:dyDescent="0.25">
      <c r="A59" t="b">
        <f>AND(MATCH!K59=2, COUNTIF(Tables!L$1:L$4, MATCH!F59))</f>
        <v>0</v>
      </c>
      <c r="B59" t="b">
        <f>AND(MATCH!K59=1, COUNTIF(Tables!L$1:L$4, MATCH!F59))</f>
        <v>0</v>
      </c>
      <c r="C59" t="b">
        <f>AND(A59, MATCH!AO59=0)</f>
        <v>0</v>
      </c>
      <c r="D59" t="b">
        <f>AND(B59, MATCH!AO59=0)</f>
        <v>0</v>
      </c>
      <c r="E59" t="e">
        <f ca="1">isNetPoint(MATCH!AC59)</f>
        <v>#NAME?</v>
      </c>
      <c r="F59" t="b">
        <f>OR(MATCH!S59=1, MATCH!T59=1)</f>
        <v>0</v>
      </c>
      <c r="G59" t="e">
        <f ca="1">IF(MATCH!K59=1,OR(E59="1",E59="3",F59=TRUE),OR(E59="2",E59="3"))</f>
        <v>#NAME?</v>
      </c>
      <c r="H59" t="e">
        <f ca="1">IF(MATCH!K59=2,OR(E59="1",E59="3",F59=TRUE),OR(E59="2",E59="3"))</f>
        <v>#NAME?</v>
      </c>
      <c r="I59" t="e">
        <f ca="1">AND(G59=TRUE,MATCH!AN59=1)</f>
        <v>#NAME?</v>
      </c>
      <c r="J59" t="e">
        <f ca="1">AND(H59=TRUE,MATCH!AN59=2)</f>
        <v>#NAME?</v>
      </c>
      <c r="K59">
        <f>IF(MATCH!AN59=1,K58+1,0)</f>
        <v>0</v>
      </c>
      <c r="L59">
        <f>IF(MATCH!AN59=2,L58+1,0)</f>
        <v>0</v>
      </c>
      <c r="M59" t="str">
        <f>MATCH!A59</f>
        <v/>
      </c>
      <c r="N59">
        <f>COUNTIFS(MATCH!AN50:AN59, "=1")</f>
        <v>0</v>
      </c>
      <c r="O59">
        <f>COUNTIFS(MATCH!AN50:AN59, "=2")</f>
        <v>0</v>
      </c>
      <c r="P59" t="str">
        <f>MATCH!BA59</f>
        <v/>
      </c>
    </row>
    <row r="60" spans="1:16" x14ac:dyDescent="0.25">
      <c r="A60" t="b">
        <f>AND(MATCH!K60=2, COUNTIF(Tables!L$1:L$4, MATCH!F60))</f>
        <v>0</v>
      </c>
      <c r="B60" t="b">
        <f>AND(MATCH!K60=1, COUNTIF(Tables!L$1:L$4, MATCH!F60))</f>
        <v>0</v>
      </c>
      <c r="C60" t="b">
        <f>AND(A60, MATCH!AO60=0)</f>
        <v>0</v>
      </c>
      <c r="D60" t="b">
        <f>AND(B60, MATCH!AO60=0)</f>
        <v>0</v>
      </c>
      <c r="E60" t="e">
        <f ca="1">isNetPoint(MATCH!AC60)</f>
        <v>#NAME?</v>
      </c>
      <c r="F60" t="b">
        <f>OR(MATCH!S60=1, MATCH!T60=1)</f>
        <v>0</v>
      </c>
      <c r="G60" t="e">
        <f ca="1">IF(MATCH!K60=1,OR(E60="1",E60="3",F60=TRUE),OR(E60="2",E60="3"))</f>
        <v>#NAME?</v>
      </c>
      <c r="H60" t="e">
        <f ca="1">IF(MATCH!K60=2,OR(E60="1",E60="3",F60=TRUE),OR(E60="2",E60="3"))</f>
        <v>#NAME?</v>
      </c>
      <c r="I60" t="e">
        <f ca="1">AND(G60=TRUE,MATCH!AN60=1)</f>
        <v>#NAME?</v>
      </c>
      <c r="J60" t="e">
        <f ca="1">AND(H60=TRUE,MATCH!AN60=2)</f>
        <v>#NAME?</v>
      </c>
      <c r="K60">
        <f>IF(MATCH!AN60=1,K59+1,0)</f>
        <v>0</v>
      </c>
      <c r="L60">
        <f>IF(MATCH!AN60=2,L59+1,0)</f>
        <v>0</v>
      </c>
      <c r="M60" t="str">
        <f>MATCH!A60</f>
        <v/>
      </c>
      <c r="N60">
        <f>COUNTIFS(MATCH!AN51:AN60, "=1")</f>
        <v>0</v>
      </c>
      <c r="O60">
        <f>COUNTIFS(MATCH!AN51:AN60, "=2")</f>
        <v>0</v>
      </c>
      <c r="P60" t="str">
        <f>MATCH!BA60</f>
        <v/>
      </c>
    </row>
    <row r="61" spans="1:16" x14ac:dyDescent="0.25">
      <c r="A61" t="b">
        <f>AND(MATCH!K61=2, COUNTIF(Tables!L$1:L$4, MATCH!F61))</f>
        <v>0</v>
      </c>
      <c r="B61" t="b">
        <f>AND(MATCH!K61=1, COUNTIF(Tables!L$1:L$4, MATCH!F61))</f>
        <v>0</v>
      </c>
      <c r="C61" t="b">
        <f>AND(A61, MATCH!AO61=0)</f>
        <v>0</v>
      </c>
      <c r="D61" t="b">
        <f>AND(B61, MATCH!AO61=0)</f>
        <v>0</v>
      </c>
      <c r="E61" t="e">
        <f ca="1">isNetPoint(MATCH!AC61)</f>
        <v>#NAME?</v>
      </c>
      <c r="F61" t="b">
        <f>OR(MATCH!S61=1, MATCH!T61=1)</f>
        <v>0</v>
      </c>
      <c r="G61" t="e">
        <f ca="1">IF(MATCH!K61=1,OR(E61="1",E61="3",F61=TRUE),OR(E61="2",E61="3"))</f>
        <v>#NAME?</v>
      </c>
      <c r="H61" t="e">
        <f ca="1">IF(MATCH!K61=2,OR(E61="1",E61="3",F61=TRUE),OR(E61="2",E61="3"))</f>
        <v>#NAME?</v>
      </c>
      <c r="I61" t="e">
        <f ca="1">AND(G61=TRUE,MATCH!AN61=1)</f>
        <v>#NAME?</v>
      </c>
      <c r="J61" t="e">
        <f ca="1">AND(H61=TRUE,MATCH!AN61=2)</f>
        <v>#NAME?</v>
      </c>
      <c r="K61">
        <f>IF(MATCH!AN61=1,K60+1,0)</f>
        <v>0</v>
      </c>
      <c r="L61">
        <f>IF(MATCH!AN61=2,L60+1,0)</f>
        <v>0</v>
      </c>
      <c r="M61" t="str">
        <f>MATCH!A61</f>
        <v/>
      </c>
      <c r="N61">
        <f>COUNTIFS(MATCH!AN52:AN61, "=1")</f>
        <v>0</v>
      </c>
      <c r="O61">
        <f>COUNTIFS(MATCH!AN52:AN61, "=2")</f>
        <v>0</v>
      </c>
      <c r="P61" t="str">
        <f>MATCH!BA61</f>
        <v/>
      </c>
    </row>
    <row r="62" spans="1:16" x14ac:dyDescent="0.25">
      <c r="A62" t="b">
        <f>AND(MATCH!K62=2, COUNTIF(Tables!L$1:L$4, MATCH!F62))</f>
        <v>0</v>
      </c>
      <c r="B62" t="b">
        <f>AND(MATCH!K62=1, COUNTIF(Tables!L$1:L$4, MATCH!F62))</f>
        <v>0</v>
      </c>
      <c r="C62" t="b">
        <f>AND(A62, MATCH!AO62=0)</f>
        <v>0</v>
      </c>
      <c r="D62" t="b">
        <f>AND(B62, MATCH!AO62=0)</f>
        <v>0</v>
      </c>
      <c r="E62" t="e">
        <f ca="1">isNetPoint(MATCH!AC62)</f>
        <v>#NAME?</v>
      </c>
      <c r="F62" t="b">
        <f>OR(MATCH!S62=1, MATCH!T62=1)</f>
        <v>0</v>
      </c>
      <c r="G62" t="e">
        <f ca="1">IF(MATCH!K62=1,OR(E62="1",E62="3",F62=TRUE),OR(E62="2",E62="3"))</f>
        <v>#NAME?</v>
      </c>
      <c r="H62" t="e">
        <f ca="1">IF(MATCH!K62=2,OR(E62="1",E62="3",F62=TRUE),OR(E62="2",E62="3"))</f>
        <v>#NAME?</v>
      </c>
      <c r="I62" t="e">
        <f ca="1">AND(G62=TRUE,MATCH!AN62=1)</f>
        <v>#NAME?</v>
      </c>
      <c r="J62" t="e">
        <f ca="1">AND(H62=TRUE,MATCH!AN62=2)</f>
        <v>#NAME?</v>
      </c>
      <c r="K62">
        <f>IF(MATCH!AN62=1,K61+1,0)</f>
        <v>0</v>
      </c>
      <c r="L62">
        <f>IF(MATCH!AN62=2,L61+1,0)</f>
        <v>0</v>
      </c>
      <c r="M62" t="str">
        <f>MATCH!A62</f>
        <v/>
      </c>
      <c r="N62">
        <f>COUNTIFS(MATCH!AN53:AN62, "=1")</f>
        <v>0</v>
      </c>
      <c r="O62">
        <f>COUNTIFS(MATCH!AN53:AN62, "=2")</f>
        <v>0</v>
      </c>
      <c r="P62" t="str">
        <f>MATCH!BA62</f>
        <v/>
      </c>
    </row>
    <row r="63" spans="1:16" x14ac:dyDescent="0.25">
      <c r="A63" t="b">
        <f>AND(MATCH!K63=2, COUNTIF(Tables!L$1:L$4, MATCH!F63))</f>
        <v>0</v>
      </c>
      <c r="B63" t="b">
        <f>AND(MATCH!K63=1, COUNTIF(Tables!L$1:L$4, MATCH!F63))</f>
        <v>0</v>
      </c>
      <c r="C63" t="b">
        <f>AND(A63, MATCH!AO63=0)</f>
        <v>0</v>
      </c>
      <c r="D63" t="b">
        <f>AND(B63, MATCH!AO63=0)</f>
        <v>0</v>
      </c>
      <c r="E63" t="e">
        <f ca="1">isNetPoint(MATCH!AC63)</f>
        <v>#NAME?</v>
      </c>
      <c r="F63" t="b">
        <f>OR(MATCH!S63=1, MATCH!T63=1)</f>
        <v>0</v>
      </c>
      <c r="G63" t="e">
        <f ca="1">IF(MATCH!K63=1,OR(E63="1",E63="3",F63=TRUE),OR(E63="2",E63="3"))</f>
        <v>#NAME?</v>
      </c>
      <c r="H63" t="e">
        <f ca="1">IF(MATCH!K63=2,OR(E63="1",E63="3",F63=TRUE),OR(E63="2",E63="3"))</f>
        <v>#NAME?</v>
      </c>
      <c r="I63" t="e">
        <f ca="1">AND(G63=TRUE,MATCH!AN63=1)</f>
        <v>#NAME?</v>
      </c>
      <c r="J63" t="e">
        <f ca="1">AND(H63=TRUE,MATCH!AN63=2)</f>
        <v>#NAME?</v>
      </c>
      <c r="K63">
        <f>IF(MATCH!AN63=1,K62+1,0)</f>
        <v>0</v>
      </c>
      <c r="L63">
        <f>IF(MATCH!AN63=2,L62+1,0)</f>
        <v>0</v>
      </c>
      <c r="M63" t="str">
        <f>MATCH!A63</f>
        <v/>
      </c>
      <c r="N63">
        <f>COUNTIFS(MATCH!AN54:AN63, "=1")</f>
        <v>0</v>
      </c>
      <c r="O63">
        <f>COUNTIFS(MATCH!AN54:AN63, "=2")</f>
        <v>0</v>
      </c>
      <c r="P63" t="str">
        <f>MATCH!BA63</f>
        <v/>
      </c>
    </row>
    <row r="64" spans="1:16" x14ac:dyDescent="0.25">
      <c r="A64" t="b">
        <f>AND(MATCH!K64=2, COUNTIF(Tables!L$1:L$4, MATCH!F64))</f>
        <v>0</v>
      </c>
      <c r="B64" t="b">
        <f>AND(MATCH!K64=1, COUNTIF(Tables!L$1:L$4, MATCH!F64))</f>
        <v>0</v>
      </c>
      <c r="C64" t="b">
        <f>AND(A64, MATCH!AO64=0)</f>
        <v>0</v>
      </c>
      <c r="D64" t="b">
        <f>AND(B64, MATCH!AO64=0)</f>
        <v>0</v>
      </c>
      <c r="E64" t="e">
        <f ca="1">isNetPoint(MATCH!AC64)</f>
        <v>#NAME?</v>
      </c>
      <c r="F64" t="b">
        <f>OR(MATCH!S64=1, MATCH!T64=1)</f>
        <v>0</v>
      </c>
      <c r="G64" t="e">
        <f ca="1">IF(MATCH!K64=1,OR(E64="1",E64="3",F64=TRUE),OR(E64="2",E64="3"))</f>
        <v>#NAME?</v>
      </c>
      <c r="H64" t="e">
        <f ca="1">IF(MATCH!K64=2,OR(E64="1",E64="3",F64=TRUE),OR(E64="2",E64="3"))</f>
        <v>#NAME?</v>
      </c>
      <c r="I64" t="e">
        <f ca="1">AND(G64=TRUE,MATCH!AN64=1)</f>
        <v>#NAME?</v>
      </c>
      <c r="J64" t="e">
        <f ca="1">AND(H64=TRUE,MATCH!AN64=2)</f>
        <v>#NAME?</v>
      </c>
      <c r="K64">
        <f>IF(MATCH!AN64=1,K63+1,0)</f>
        <v>0</v>
      </c>
      <c r="L64">
        <f>IF(MATCH!AN64=2,L63+1,0)</f>
        <v>0</v>
      </c>
      <c r="M64" t="str">
        <f>MATCH!A64</f>
        <v/>
      </c>
      <c r="N64">
        <f>COUNTIFS(MATCH!AN55:AN64, "=1")</f>
        <v>0</v>
      </c>
      <c r="O64">
        <f>COUNTIFS(MATCH!AN55:AN64, "=2")</f>
        <v>0</v>
      </c>
      <c r="P64" t="str">
        <f>MATCH!BA64</f>
        <v/>
      </c>
    </row>
    <row r="65" spans="1:16" x14ac:dyDescent="0.25">
      <c r="A65" t="b">
        <f>AND(MATCH!K65=2, COUNTIF(Tables!L$1:L$4, MATCH!F65))</f>
        <v>0</v>
      </c>
      <c r="B65" t="b">
        <f>AND(MATCH!K65=1, COUNTIF(Tables!L$1:L$4, MATCH!F65))</f>
        <v>0</v>
      </c>
      <c r="C65" t="b">
        <f>AND(A65, MATCH!AO65=0)</f>
        <v>0</v>
      </c>
      <c r="D65" t="b">
        <f>AND(B65, MATCH!AO65=0)</f>
        <v>0</v>
      </c>
      <c r="E65" t="e">
        <f ca="1">isNetPoint(MATCH!AC65)</f>
        <v>#NAME?</v>
      </c>
      <c r="F65" t="b">
        <f>OR(MATCH!S65=1, MATCH!T65=1)</f>
        <v>0</v>
      </c>
      <c r="G65" t="e">
        <f ca="1">IF(MATCH!K65=1,OR(E65="1",E65="3",F65=TRUE),OR(E65="2",E65="3"))</f>
        <v>#NAME?</v>
      </c>
      <c r="H65" t="e">
        <f ca="1">IF(MATCH!K65=2,OR(E65="1",E65="3",F65=TRUE),OR(E65="2",E65="3"))</f>
        <v>#NAME?</v>
      </c>
      <c r="I65" t="e">
        <f ca="1">AND(G65=TRUE,MATCH!AN65=1)</f>
        <v>#NAME?</v>
      </c>
      <c r="J65" t="e">
        <f ca="1">AND(H65=TRUE,MATCH!AN65=2)</f>
        <v>#NAME?</v>
      </c>
      <c r="K65">
        <f>IF(MATCH!AN65=1,K64+1,0)</f>
        <v>0</v>
      </c>
      <c r="L65">
        <f>IF(MATCH!AN65=2,L64+1,0)</f>
        <v>0</v>
      </c>
      <c r="M65" t="str">
        <f>MATCH!A65</f>
        <v/>
      </c>
      <c r="N65">
        <f>COUNTIFS(MATCH!AN56:AN65, "=1")</f>
        <v>0</v>
      </c>
      <c r="O65">
        <f>COUNTIFS(MATCH!AN56:AN65, "=2")</f>
        <v>0</v>
      </c>
      <c r="P65" t="str">
        <f>MATCH!BA65</f>
        <v/>
      </c>
    </row>
    <row r="66" spans="1:16" x14ac:dyDescent="0.25">
      <c r="A66" t="b">
        <f>AND(MATCH!K66=2, COUNTIF(Tables!L$1:L$4, MATCH!F66))</f>
        <v>0</v>
      </c>
      <c r="B66" t="b">
        <f>AND(MATCH!K66=1, COUNTIF(Tables!L$1:L$4, MATCH!F66))</f>
        <v>0</v>
      </c>
      <c r="C66" t="b">
        <f>AND(A66, MATCH!AO66=0)</f>
        <v>0</v>
      </c>
      <c r="D66" t="b">
        <f>AND(B66, MATCH!AO66=0)</f>
        <v>0</v>
      </c>
      <c r="E66" t="e">
        <f ca="1">isNetPoint(MATCH!AC66)</f>
        <v>#NAME?</v>
      </c>
      <c r="F66" t="b">
        <f>OR(MATCH!S66=1, MATCH!T66=1)</f>
        <v>0</v>
      </c>
      <c r="G66" t="e">
        <f ca="1">IF(MATCH!K66=1,OR(E66="1",E66="3",F66=TRUE),OR(E66="2",E66="3"))</f>
        <v>#NAME?</v>
      </c>
      <c r="H66" t="e">
        <f ca="1">IF(MATCH!K66=2,OR(E66="1",E66="3",F66=TRUE),OR(E66="2",E66="3"))</f>
        <v>#NAME?</v>
      </c>
      <c r="I66" t="e">
        <f ca="1">AND(G66=TRUE,MATCH!AN66=1)</f>
        <v>#NAME?</v>
      </c>
      <c r="J66" t="e">
        <f ca="1">AND(H66=TRUE,MATCH!AN66=2)</f>
        <v>#NAME?</v>
      </c>
      <c r="K66">
        <f>IF(MATCH!AN66=1,K65+1,0)</f>
        <v>0</v>
      </c>
      <c r="L66">
        <f>IF(MATCH!AN66=2,L65+1,0)</f>
        <v>0</v>
      </c>
      <c r="M66" t="str">
        <f>MATCH!A66</f>
        <v/>
      </c>
      <c r="N66">
        <f>COUNTIFS(MATCH!AN57:AN66, "=1")</f>
        <v>0</v>
      </c>
      <c r="O66">
        <f>COUNTIFS(MATCH!AN57:AN66, "=2")</f>
        <v>0</v>
      </c>
      <c r="P66" t="str">
        <f>MATCH!BA66</f>
        <v/>
      </c>
    </row>
    <row r="67" spans="1:16" x14ac:dyDescent="0.25">
      <c r="A67" t="b">
        <f>AND(MATCH!K67=2, COUNTIF(Tables!L$1:L$4, MATCH!F67))</f>
        <v>0</v>
      </c>
      <c r="B67" t="b">
        <f>AND(MATCH!K67=1, COUNTIF(Tables!L$1:L$4, MATCH!F67))</f>
        <v>0</v>
      </c>
      <c r="C67" t="b">
        <f>AND(A67, MATCH!AO67=0)</f>
        <v>0</v>
      </c>
      <c r="D67" t="b">
        <f>AND(B67, MATCH!AO67=0)</f>
        <v>0</v>
      </c>
      <c r="E67" t="e">
        <f ca="1">isNetPoint(MATCH!AC67)</f>
        <v>#NAME?</v>
      </c>
      <c r="F67" t="b">
        <f>OR(MATCH!S67=1, MATCH!T67=1)</f>
        <v>0</v>
      </c>
      <c r="G67" t="e">
        <f ca="1">IF(MATCH!K67=1,OR(E67="1",E67="3",F67=TRUE),OR(E67="2",E67="3"))</f>
        <v>#NAME?</v>
      </c>
      <c r="H67" t="e">
        <f ca="1">IF(MATCH!K67=2,OR(E67="1",E67="3",F67=TRUE),OR(E67="2",E67="3"))</f>
        <v>#NAME?</v>
      </c>
      <c r="I67" t="e">
        <f ca="1">AND(G67=TRUE,MATCH!AN67=1)</f>
        <v>#NAME?</v>
      </c>
      <c r="J67" t="e">
        <f ca="1">AND(H67=TRUE,MATCH!AN67=2)</f>
        <v>#NAME?</v>
      </c>
      <c r="K67">
        <f>IF(MATCH!AN67=1,K66+1,0)</f>
        <v>0</v>
      </c>
      <c r="L67">
        <f>IF(MATCH!AN67=2,L66+1,0)</f>
        <v>0</v>
      </c>
      <c r="M67" t="str">
        <f>MATCH!A67</f>
        <v/>
      </c>
      <c r="N67">
        <f>COUNTIFS(MATCH!AN58:AN67, "=1")</f>
        <v>0</v>
      </c>
      <c r="O67">
        <f>COUNTIFS(MATCH!AN58:AN67, "=2")</f>
        <v>0</v>
      </c>
      <c r="P67" t="str">
        <f>MATCH!BA67</f>
        <v/>
      </c>
    </row>
    <row r="68" spans="1:16" x14ac:dyDescent="0.25">
      <c r="A68" t="b">
        <f>AND(MATCH!K68=2, COUNTIF(Tables!L$1:L$4, MATCH!F68))</f>
        <v>0</v>
      </c>
      <c r="B68" t="b">
        <f>AND(MATCH!K68=1, COUNTIF(Tables!L$1:L$4, MATCH!F68))</f>
        <v>0</v>
      </c>
      <c r="C68" t="b">
        <f>AND(A68, MATCH!AO68=0)</f>
        <v>0</v>
      </c>
      <c r="D68" t="b">
        <f>AND(B68, MATCH!AO68=0)</f>
        <v>0</v>
      </c>
      <c r="E68" t="e">
        <f ca="1">isNetPoint(MATCH!AC68)</f>
        <v>#NAME?</v>
      </c>
      <c r="F68" t="b">
        <f>OR(MATCH!S68=1, MATCH!T68=1)</f>
        <v>0</v>
      </c>
      <c r="G68" t="e">
        <f ca="1">IF(MATCH!K68=1,OR(E68="1",E68="3",F68=TRUE),OR(E68="2",E68="3"))</f>
        <v>#NAME?</v>
      </c>
      <c r="H68" t="e">
        <f ca="1">IF(MATCH!K68=2,OR(E68="1",E68="3",F68=TRUE),OR(E68="2",E68="3"))</f>
        <v>#NAME?</v>
      </c>
      <c r="I68" t="e">
        <f ca="1">AND(G68=TRUE,MATCH!AN68=1)</f>
        <v>#NAME?</v>
      </c>
      <c r="J68" t="e">
        <f ca="1">AND(H68=TRUE,MATCH!AN68=2)</f>
        <v>#NAME?</v>
      </c>
      <c r="K68">
        <f>IF(MATCH!AN68=1,K67+1,0)</f>
        <v>0</v>
      </c>
      <c r="L68">
        <f>IF(MATCH!AN68=2,L67+1,0)</f>
        <v>0</v>
      </c>
      <c r="M68" t="str">
        <f>MATCH!A68</f>
        <v/>
      </c>
      <c r="N68">
        <f>COUNTIFS(MATCH!AN59:AN68, "=1")</f>
        <v>0</v>
      </c>
      <c r="O68">
        <f>COUNTIFS(MATCH!AN59:AN68, "=2")</f>
        <v>0</v>
      </c>
      <c r="P68" t="str">
        <f>MATCH!BA68</f>
        <v/>
      </c>
    </row>
    <row r="69" spans="1:16" x14ac:dyDescent="0.25">
      <c r="A69" t="b">
        <f>AND(MATCH!K69=2, COUNTIF(Tables!L$1:L$4, MATCH!F69))</f>
        <v>0</v>
      </c>
      <c r="B69" t="b">
        <f>AND(MATCH!K69=1, COUNTIF(Tables!L$1:L$4, MATCH!F69))</f>
        <v>0</v>
      </c>
      <c r="C69" t="b">
        <f>AND(A69, MATCH!AO69=0)</f>
        <v>0</v>
      </c>
      <c r="D69" t="b">
        <f>AND(B69, MATCH!AO69=0)</f>
        <v>0</v>
      </c>
      <c r="E69" t="e">
        <f ca="1">isNetPoint(MATCH!AC69)</f>
        <v>#NAME?</v>
      </c>
      <c r="F69" t="b">
        <f>OR(MATCH!S69=1, MATCH!T69=1)</f>
        <v>0</v>
      </c>
      <c r="G69" t="e">
        <f ca="1">IF(MATCH!K69=1,OR(E69="1",E69="3",F69=TRUE),OR(E69="2",E69="3"))</f>
        <v>#NAME?</v>
      </c>
      <c r="H69" t="e">
        <f ca="1">IF(MATCH!K69=2,OR(E69="1",E69="3",F69=TRUE),OR(E69="2",E69="3"))</f>
        <v>#NAME?</v>
      </c>
      <c r="I69" t="e">
        <f ca="1">AND(G69=TRUE,MATCH!AN69=1)</f>
        <v>#NAME?</v>
      </c>
      <c r="J69" t="e">
        <f ca="1">AND(H69=TRUE,MATCH!AN69=2)</f>
        <v>#NAME?</v>
      </c>
      <c r="K69">
        <f>IF(MATCH!AN69=1,K68+1,0)</f>
        <v>0</v>
      </c>
      <c r="L69">
        <f>IF(MATCH!AN69=2,L68+1,0)</f>
        <v>0</v>
      </c>
      <c r="M69" t="str">
        <f>MATCH!A69</f>
        <v/>
      </c>
      <c r="N69">
        <f>COUNTIFS(MATCH!AN60:AN69, "=1")</f>
        <v>0</v>
      </c>
      <c r="O69">
        <f>COUNTIFS(MATCH!AN60:AN69, "=2")</f>
        <v>0</v>
      </c>
      <c r="P69" t="str">
        <f>MATCH!BA69</f>
        <v/>
      </c>
    </row>
    <row r="70" spans="1:16" x14ac:dyDescent="0.25">
      <c r="A70" t="b">
        <f>AND(MATCH!K70=2, COUNTIF(Tables!L$1:L$4, MATCH!F70))</f>
        <v>0</v>
      </c>
      <c r="B70" t="b">
        <f>AND(MATCH!K70=1, COUNTIF(Tables!L$1:L$4, MATCH!F70))</f>
        <v>0</v>
      </c>
      <c r="C70" t="b">
        <f>AND(A70, MATCH!AO70=0)</f>
        <v>0</v>
      </c>
      <c r="D70" t="b">
        <f>AND(B70, MATCH!AO70=0)</f>
        <v>0</v>
      </c>
      <c r="E70" t="e">
        <f ca="1">isNetPoint(MATCH!AC70)</f>
        <v>#NAME?</v>
      </c>
      <c r="F70" t="b">
        <f>OR(MATCH!S70=1, MATCH!T70=1)</f>
        <v>0</v>
      </c>
      <c r="G70" t="e">
        <f ca="1">IF(MATCH!K70=1,OR(E70="1",E70="3",F70=TRUE),OR(E70="2",E70="3"))</f>
        <v>#NAME?</v>
      </c>
      <c r="H70" t="e">
        <f ca="1">IF(MATCH!K70=2,OR(E70="1",E70="3",F70=TRUE),OR(E70="2",E70="3"))</f>
        <v>#NAME?</v>
      </c>
      <c r="I70" t="e">
        <f ca="1">AND(G70=TRUE,MATCH!AN70=1)</f>
        <v>#NAME?</v>
      </c>
      <c r="J70" t="e">
        <f ca="1">AND(H70=TRUE,MATCH!AN70=2)</f>
        <v>#NAME?</v>
      </c>
      <c r="K70">
        <f>IF(MATCH!AN70=1,K69+1,0)</f>
        <v>0</v>
      </c>
      <c r="L70">
        <f>IF(MATCH!AN70=2,L69+1,0)</f>
        <v>0</v>
      </c>
      <c r="M70" t="str">
        <f>MATCH!A70</f>
        <v/>
      </c>
      <c r="N70">
        <f>COUNTIFS(MATCH!AN61:AN70, "=1")</f>
        <v>0</v>
      </c>
      <c r="O70">
        <f>COUNTIFS(MATCH!AN61:AN70, "=2")</f>
        <v>0</v>
      </c>
      <c r="P70" t="str">
        <f>MATCH!BA70</f>
        <v/>
      </c>
    </row>
    <row r="71" spans="1:16" x14ac:dyDescent="0.25">
      <c r="A71" t="b">
        <f>AND(MATCH!K71=2, COUNTIF(Tables!L$1:L$4, MATCH!F71))</f>
        <v>0</v>
      </c>
      <c r="B71" t="b">
        <f>AND(MATCH!K71=1, COUNTIF(Tables!L$1:L$4, MATCH!F71))</f>
        <v>0</v>
      </c>
      <c r="C71" t="b">
        <f>AND(A71, MATCH!AO71=0)</f>
        <v>0</v>
      </c>
      <c r="D71" t="b">
        <f>AND(B71, MATCH!AO71=0)</f>
        <v>0</v>
      </c>
      <c r="E71" t="e">
        <f ca="1">isNetPoint(MATCH!AC71)</f>
        <v>#NAME?</v>
      </c>
      <c r="F71" t="b">
        <f>OR(MATCH!S71=1, MATCH!T71=1)</f>
        <v>0</v>
      </c>
      <c r="G71" t="e">
        <f ca="1">IF(MATCH!K71=1,OR(E71="1",E71="3",F71=TRUE),OR(E71="2",E71="3"))</f>
        <v>#NAME?</v>
      </c>
      <c r="H71" t="e">
        <f ca="1">IF(MATCH!K71=2,OR(E71="1",E71="3",F71=TRUE),OR(E71="2",E71="3"))</f>
        <v>#NAME?</v>
      </c>
      <c r="I71" t="e">
        <f ca="1">AND(G71=TRUE,MATCH!AN71=1)</f>
        <v>#NAME?</v>
      </c>
      <c r="J71" t="e">
        <f ca="1">AND(H71=TRUE,MATCH!AN71=2)</f>
        <v>#NAME?</v>
      </c>
      <c r="K71">
        <f>IF(MATCH!AN71=1,K70+1,0)</f>
        <v>0</v>
      </c>
      <c r="L71">
        <f>IF(MATCH!AN71=2,L70+1,0)</f>
        <v>0</v>
      </c>
      <c r="M71" t="str">
        <f>MATCH!A71</f>
        <v/>
      </c>
      <c r="N71">
        <f>COUNTIFS(MATCH!AN62:AN71, "=1")</f>
        <v>0</v>
      </c>
      <c r="O71">
        <f>COUNTIFS(MATCH!AN62:AN71, "=2")</f>
        <v>0</v>
      </c>
      <c r="P71" t="str">
        <f>MATCH!BA71</f>
        <v/>
      </c>
    </row>
    <row r="72" spans="1:16" x14ac:dyDescent="0.25">
      <c r="A72" t="b">
        <f>AND(MATCH!K72=2, COUNTIF(Tables!L$1:L$4, MATCH!F72))</f>
        <v>0</v>
      </c>
      <c r="B72" t="b">
        <f>AND(MATCH!K72=1, COUNTIF(Tables!L$1:L$4, MATCH!F72))</f>
        <v>0</v>
      </c>
      <c r="C72" t="b">
        <f>AND(A72, MATCH!AO72=0)</f>
        <v>0</v>
      </c>
      <c r="D72" t="b">
        <f>AND(B72, MATCH!AO72=0)</f>
        <v>0</v>
      </c>
      <c r="E72" t="e">
        <f ca="1">isNetPoint(MATCH!AC72)</f>
        <v>#NAME?</v>
      </c>
      <c r="F72" t="b">
        <f>OR(MATCH!S72=1, MATCH!T72=1)</f>
        <v>0</v>
      </c>
      <c r="G72" t="e">
        <f ca="1">IF(MATCH!K72=1,OR(E72="1",E72="3",F72=TRUE),OR(E72="2",E72="3"))</f>
        <v>#NAME?</v>
      </c>
      <c r="H72" t="e">
        <f ca="1">IF(MATCH!K72=2,OR(E72="1",E72="3",F72=TRUE),OR(E72="2",E72="3"))</f>
        <v>#NAME?</v>
      </c>
      <c r="I72" t="e">
        <f ca="1">AND(G72=TRUE,MATCH!AN72=1)</f>
        <v>#NAME?</v>
      </c>
      <c r="J72" t="e">
        <f ca="1">AND(H72=TRUE,MATCH!AN72=2)</f>
        <v>#NAME?</v>
      </c>
      <c r="K72">
        <f>IF(MATCH!AN72=1,K71+1,0)</f>
        <v>0</v>
      </c>
      <c r="L72">
        <f>IF(MATCH!AN72=2,L71+1,0)</f>
        <v>0</v>
      </c>
      <c r="M72" t="str">
        <f>MATCH!A72</f>
        <v/>
      </c>
      <c r="N72">
        <f>COUNTIFS(MATCH!AN63:AN72, "=1")</f>
        <v>0</v>
      </c>
      <c r="O72">
        <f>COUNTIFS(MATCH!AN63:AN72, "=2")</f>
        <v>0</v>
      </c>
      <c r="P72" t="str">
        <f>MATCH!BA72</f>
        <v/>
      </c>
    </row>
    <row r="73" spans="1:16" x14ac:dyDescent="0.25">
      <c r="A73" t="b">
        <f>AND(MATCH!K73=2, COUNTIF(Tables!L$1:L$4, MATCH!F73))</f>
        <v>0</v>
      </c>
      <c r="B73" t="b">
        <f>AND(MATCH!K73=1, COUNTIF(Tables!L$1:L$4, MATCH!F73))</f>
        <v>0</v>
      </c>
      <c r="C73" t="b">
        <f>AND(A73, MATCH!AO73=0)</f>
        <v>0</v>
      </c>
      <c r="D73" t="b">
        <f>AND(B73, MATCH!AO73=0)</f>
        <v>0</v>
      </c>
      <c r="E73" t="e">
        <f ca="1">isNetPoint(MATCH!AC73)</f>
        <v>#NAME?</v>
      </c>
      <c r="F73" t="b">
        <f>OR(MATCH!S73=1, MATCH!T73=1)</f>
        <v>0</v>
      </c>
      <c r="G73" t="e">
        <f ca="1">IF(MATCH!K73=1,OR(E73="1",E73="3",F73=TRUE),OR(E73="2",E73="3"))</f>
        <v>#NAME?</v>
      </c>
      <c r="H73" t="e">
        <f ca="1">IF(MATCH!K73=2,OR(E73="1",E73="3",F73=TRUE),OR(E73="2",E73="3"))</f>
        <v>#NAME?</v>
      </c>
      <c r="I73" t="e">
        <f ca="1">AND(G73=TRUE,MATCH!AN73=1)</f>
        <v>#NAME?</v>
      </c>
      <c r="J73" t="e">
        <f ca="1">AND(H73=TRUE,MATCH!AN73=2)</f>
        <v>#NAME?</v>
      </c>
      <c r="K73">
        <f>IF(MATCH!AN73=1,K72+1,0)</f>
        <v>0</v>
      </c>
      <c r="L73">
        <f>IF(MATCH!AN73=2,L72+1,0)</f>
        <v>0</v>
      </c>
      <c r="M73" t="str">
        <f>MATCH!A73</f>
        <v/>
      </c>
      <c r="N73">
        <f>COUNTIFS(MATCH!AN64:AN73, "=1")</f>
        <v>0</v>
      </c>
      <c r="O73">
        <f>COUNTIFS(MATCH!AN64:AN73, "=2")</f>
        <v>0</v>
      </c>
      <c r="P73" t="str">
        <f>MATCH!BA73</f>
        <v/>
      </c>
    </row>
    <row r="74" spans="1:16" x14ac:dyDescent="0.25">
      <c r="A74" t="b">
        <f>AND(MATCH!K74=2, COUNTIF(Tables!L$1:L$4, MATCH!F74))</f>
        <v>0</v>
      </c>
      <c r="B74" t="b">
        <f>AND(MATCH!K74=1, COUNTIF(Tables!L$1:L$4, MATCH!F74))</f>
        <v>0</v>
      </c>
      <c r="C74" t="b">
        <f>AND(A74, MATCH!AO74=0)</f>
        <v>0</v>
      </c>
      <c r="D74" t="b">
        <f>AND(B74, MATCH!AO74=0)</f>
        <v>0</v>
      </c>
      <c r="E74" t="e">
        <f ca="1">isNetPoint(MATCH!AC74)</f>
        <v>#NAME?</v>
      </c>
      <c r="F74" t="b">
        <f>OR(MATCH!S74=1, MATCH!T74=1)</f>
        <v>0</v>
      </c>
      <c r="G74" t="e">
        <f ca="1">IF(MATCH!K74=1,OR(E74="1",E74="3",F74=TRUE),OR(E74="2",E74="3"))</f>
        <v>#NAME?</v>
      </c>
      <c r="H74" t="e">
        <f ca="1">IF(MATCH!K74=2,OR(E74="1",E74="3",F74=TRUE),OR(E74="2",E74="3"))</f>
        <v>#NAME?</v>
      </c>
      <c r="I74" t="e">
        <f ca="1">AND(G74=TRUE,MATCH!AN74=1)</f>
        <v>#NAME?</v>
      </c>
      <c r="J74" t="e">
        <f ca="1">AND(H74=TRUE,MATCH!AN74=2)</f>
        <v>#NAME?</v>
      </c>
      <c r="K74">
        <f>IF(MATCH!AN74=1,K73+1,0)</f>
        <v>0</v>
      </c>
      <c r="L74">
        <f>IF(MATCH!AN74=2,L73+1,0)</f>
        <v>0</v>
      </c>
      <c r="M74" t="str">
        <f>MATCH!A74</f>
        <v/>
      </c>
      <c r="N74">
        <f>COUNTIFS(MATCH!AN65:AN74, "=1")</f>
        <v>0</v>
      </c>
      <c r="O74">
        <f>COUNTIFS(MATCH!AN65:AN74, "=2")</f>
        <v>0</v>
      </c>
      <c r="P74" t="str">
        <f>MATCH!BA74</f>
        <v/>
      </c>
    </row>
    <row r="75" spans="1:16" x14ac:dyDescent="0.25">
      <c r="A75" t="b">
        <f>AND(MATCH!K75=2, COUNTIF(Tables!L$1:L$4, MATCH!F75))</f>
        <v>0</v>
      </c>
      <c r="B75" t="b">
        <f>AND(MATCH!K75=1, COUNTIF(Tables!L$1:L$4, MATCH!F75))</f>
        <v>0</v>
      </c>
      <c r="C75" t="b">
        <f>AND(A75, MATCH!AO75=0)</f>
        <v>0</v>
      </c>
      <c r="D75" t="b">
        <f>AND(B75, MATCH!AO75=0)</f>
        <v>0</v>
      </c>
      <c r="E75" t="e">
        <f ca="1">isNetPoint(MATCH!AC75)</f>
        <v>#NAME?</v>
      </c>
      <c r="F75" t="b">
        <f>OR(MATCH!S75=1, MATCH!T75=1)</f>
        <v>0</v>
      </c>
      <c r="G75" t="e">
        <f ca="1">IF(MATCH!K75=1,OR(E75="1",E75="3",F75=TRUE),OR(E75="2",E75="3"))</f>
        <v>#NAME?</v>
      </c>
      <c r="H75" t="e">
        <f ca="1">IF(MATCH!K75=2,OR(E75="1",E75="3",F75=TRUE),OR(E75="2",E75="3"))</f>
        <v>#NAME?</v>
      </c>
      <c r="I75" t="e">
        <f ca="1">AND(G75=TRUE,MATCH!AN75=1)</f>
        <v>#NAME?</v>
      </c>
      <c r="J75" t="e">
        <f ca="1">AND(H75=TRUE,MATCH!AN75=2)</f>
        <v>#NAME?</v>
      </c>
      <c r="K75">
        <f>IF(MATCH!AN75=1,K74+1,0)</f>
        <v>0</v>
      </c>
      <c r="L75">
        <f>IF(MATCH!AN75=2,L74+1,0)</f>
        <v>0</v>
      </c>
      <c r="M75" t="str">
        <f>MATCH!A75</f>
        <v/>
      </c>
      <c r="N75">
        <f>COUNTIFS(MATCH!AN66:AN75, "=1")</f>
        <v>0</v>
      </c>
      <c r="O75">
        <f>COUNTIFS(MATCH!AN66:AN75, "=2")</f>
        <v>0</v>
      </c>
      <c r="P75" t="str">
        <f>MATCH!BA75</f>
        <v/>
      </c>
    </row>
    <row r="76" spans="1:16" x14ac:dyDescent="0.25">
      <c r="A76" t="b">
        <f>AND(MATCH!K76=2, COUNTIF(Tables!L$1:L$4, MATCH!F76))</f>
        <v>0</v>
      </c>
      <c r="B76" t="b">
        <f>AND(MATCH!K76=1, COUNTIF(Tables!L$1:L$4, MATCH!F76))</f>
        <v>0</v>
      </c>
      <c r="C76" t="b">
        <f>AND(A76, MATCH!AO76=0)</f>
        <v>0</v>
      </c>
      <c r="D76" t="b">
        <f>AND(B76, MATCH!AO76=0)</f>
        <v>0</v>
      </c>
      <c r="E76" t="e">
        <f ca="1">isNetPoint(MATCH!AC76)</f>
        <v>#NAME?</v>
      </c>
      <c r="F76" t="b">
        <f>OR(MATCH!S76=1, MATCH!T76=1)</f>
        <v>0</v>
      </c>
      <c r="G76" t="e">
        <f ca="1">IF(MATCH!K76=1,OR(E76="1",E76="3",F76=TRUE),OR(E76="2",E76="3"))</f>
        <v>#NAME?</v>
      </c>
      <c r="H76" t="e">
        <f ca="1">IF(MATCH!K76=2,OR(E76="1",E76="3",F76=TRUE),OR(E76="2",E76="3"))</f>
        <v>#NAME?</v>
      </c>
      <c r="I76" t="e">
        <f ca="1">AND(G76=TRUE,MATCH!AN76=1)</f>
        <v>#NAME?</v>
      </c>
      <c r="J76" t="e">
        <f ca="1">AND(H76=TRUE,MATCH!AN76=2)</f>
        <v>#NAME?</v>
      </c>
      <c r="K76">
        <f>IF(MATCH!AN76=1,K75+1,0)</f>
        <v>0</v>
      </c>
      <c r="L76">
        <f>IF(MATCH!AN76=2,L75+1,0)</f>
        <v>0</v>
      </c>
      <c r="M76" t="str">
        <f>MATCH!A76</f>
        <v/>
      </c>
      <c r="N76">
        <f>COUNTIFS(MATCH!AN67:AN76, "=1")</f>
        <v>0</v>
      </c>
      <c r="O76">
        <f>COUNTIFS(MATCH!AN67:AN76, "=2")</f>
        <v>0</v>
      </c>
      <c r="P76" t="str">
        <f>MATCH!BA76</f>
        <v/>
      </c>
    </row>
    <row r="77" spans="1:16" x14ac:dyDescent="0.25">
      <c r="A77" t="b">
        <f>AND(MATCH!K77=2, COUNTIF(Tables!L$1:L$4, MATCH!F77))</f>
        <v>0</v>
      </c>
      <c r="B77" t="b">
        <f>AND(MATCH!K77=1, COUNTIF(Tables!L$1:L$4, MATCH!F77))</f>
        <v>0</v>
      </c>
      <c r="C77" t="b">
        <f>AND(A77, MATCH!AO77=0)</f>
        <v>0</v>
      </c>
      <c r="D77" t="b">
        <f>AND(B77, MATCH!AO77=0)</f>
        <v>0</v>
      </c>
      <c r="E77" t="e">
        <f ca="1">isNetPoint(MATCH!AC77)</f>
        <v>#NAME?</v>
      </c>
      <c r="F77" t="b">
        <f>OR(MATCH!S77=1, MATCH!T77=1)</f>
        <v>0</v>
      </c>
      <c r="G77" t="e">
        <f ca="1">IF(MATCH!K77=1,OR(E77="1",E77="3",F77=TRUE),OR(E77="2",E77="3"))</f>
        <v>#NAME?</v>
      </c>
      <c r="H77" t="e">
        <f ca="1">IF(MATCH!K77=2,OR(E77="1",E77="3",F77=TRUE),OR(E77="2",E77="3"))</f>
        <v>#NAME?</v>
      </c>
      <c r="I77" t="e">
        <f ca="1">AND(G77=TRUE,MATCH!AN77=1)</f>
        <v>#NAME?</v>
      </c>
      <c r="J77" t="e">
        <f ca="1">AND(H77=TRUE,MATCH!AN77=2)</f>
        <v>#NAME?</v>
      </c>
      <c r="K77">
        <f>IF(MATCH!AN77=1,K76+1,0)</f>
        <v>0</v>
      </c>
      <c r="L77">
        <f>IF(MATCH!AN77=2,L76+1,0)</f>
        <v>0</v>
      </c>
      <c r="M77" t="str">
        <f>MATCH!A77</f>
        <v/>
      </c>
      <c r="N77">
        <f>COUNTIFS(MATCH!AN68:AN77, "=1")</f>
        <v>0</v>
      </c>
      <c r="O77">
        <f>COUNTIFS(MATCH!AN68:AN77, "=2")</f>
        <v>0</v>
      </c>
      <c r="P77" t="str">
        <f>MATCH!BA77</f>
        <v/>
      </c>
    </row>
    <row r="78" spans="1:16" x14ac:dyDescent="0.25">
      <c r="A78" t="b">
        <f>AND(MATCH!K78=2, COUNTIF(Tables!L$1:L$4, MATCH!F78))</f>
        <v>0</v>
      </c>
      <c r="B78" t="b">
        <f>AND(MATCH!K78=1, COUNTIF(Tables!L$1:L$4, MATCH!F78))</f>
        <v>0</v>
      </c>
      <c r="C78" t="b">
        <f>AND(A78, MATCH!AO78=0)</f>
        <v>0</v>
      </c>
      <c r="D78" t="b">
        <f>AND(B78, MATCH!AO78=0)</f>
        <v>0</v>
      </c>
      <c r="E78" t="e">
        <f ca="1">isNetPoint(MATCH!AC78)</f>
        <v>#NAME?</v>
      </c>
      <c r="F78" t="b">
        <f>OR(MATCH!S78=1, MATCH!T78=1)</f>
        <v>0</v>
      </c>
      <c r="G78" t="e">
        <f ca="1">IF(MATCH!K78=1,OR(E78="1",E78="3",F78=TRUE),OR(E78="2",E78="3"))</f>
        <v>#NAME?</v>
      </c>
      <c r="H78" t="e">
        <f ca="1">IF(MATCH!K78=2,OR(E78="1",E78="3",F78=TRUE),OR(E78="2",E78="3"))</f>
        <v>#NAME?</v>
      </c>
      <c r="I78" t="e">
        <f ca="1">AND(G78=TRUE,MATCH!AN78=1)</f>
        <v>#NAME?</v>
      </c>
      <c r="J78" t="e">
        <f ca="1">AND(H78=TRUE,MATCH!AN78=2)</f>
        <v>#NAME?</v>
      </c>
      <c r="K78">
        <f>IF(MATCH!AN78=1,K77+1,0)</f>
        <v>0</v>
      </c>
      <c r="L78">
        <f>IF(MATCH!AN78=2,L77+1,0)</f>
        <v>0</v>
      </c>
      <c r="M78" t="str">
        <f>MATCH!A78</f>
        <v/>
      </c>
      <c r="N78">
        <f>COUNTIFS(MATCH!AN69:AN78, "=1")</f>
        <v>0</v>
      </c>
      <c r="O78">
        <f>COUNTIFS(MATCH!AN69:AN78, "=2")</f>
        <v>0</v>
      </c>
      <c r="P78" t="str">
        <f>MATCH!BA78</f>
        <v/>
      </c>
    </row>
    <row r="79" spans="1:16" x14ac:dyDescent="0.25">
      <c r="A79" t="b">
        <f>AND(MATCH!K79=2, COUNTIF(Tables!L$1:L$4, MATCH!F79))</f>
        <v>0</v>
      </c>
      <c r="B79" t="b">
        <f>AND(MATCH!K79=1, COUNTIF(Tables!L$1:L$4, MATCH!F79))</f>
        <v>0</v>
      </c>
      <c r="C79" t="b">
        <f>AND(A79, MATCH!AO79=0)</f>
        <v>0</v>
      </c>
      <c r="D79" t="b">
        <f>AND(B79, MATCH!AO79=0)</f>
        <v>0</v>
      </c>
      <c r="E79" t="e">
        <f ca="1">isNetPoint(MATCH!AC79)</f>
        <v>#NAME?</v>
      </c>
      <c r="F79" t="b">
        <f>OR(MATCH!S79=1, MATCH!T79=1)</f>
        <v>0</v>
      </c>
      <c r="G79" t="e">
        <f ca="1">IF(MATCH!K79=1,OR(E79="1",E79="3",F79=TRUE),OR(E79="2",E79="3"))</f>
        <v>#NAME?</v>
      </c>
      <c r="H79" t="e">
        <f ca="1">IF(MATCH!K79=2,OR(E79="1",E79="3",F79=TRUE),OR(E79="2",E79="3"))</f>
        <v>#NAME?</v>
      </c>
      <c r="I79" t="e">
        <f ca="1">AND(G79=TRUE,MATCH!AN79=1)</f>
        <v>#NAME?</v>
      </c>
      <c r="J79" t="e">
        <f ca="1">AND(H79=TRUE,MATCH!AN79=2)</f>
        <v>#NAME?</v>
      </c>
      <c r="K79">
        <f>IF(MATCH!AN79=1,K78+1,0)</f>
        <v>0</v>
      </c>
      <c r="L79">
        <f>IF(MATCH!AN79=2,L78+1,0)</f>
        <v>0</v>
      </c>
      <c r="M79" t="str">
        <f>MATCH!A79</f>
        <v/>
      </c>
      <c r="N79">
        <f>COUNTIFS(MATCH!AN70:AN79, "=1")</f>
        <v>0</v>
      </c>
      <c r="O79">
        <f>COUNTIFS(MATCH!AN70:AN79, "=2")</f>
        <v>0</v>
      </c>
      <c r="P79" t="str">
        <f>MATCH!BA79</f>
        <v/>
      </c>
    </row>
    <row r="80" spans="1:16" x14ac:dyDescent="0.25">
      <c r="A80" t="b">
        <f>AND(MATCH!K80=2, COUNTIF(Tables!L$1:L$4, MATCH!F80))</f>
        <v>0</v>
      </c>
      <c r="B80" t="b">
        <f>AND(MATCH!K80=1, COUNTIF(Tables!L$1:L$4, MATCH!F80))</f>
        <v>0</v>
      </c>
      <c r="C80" t="b">
        <f>AND(A80, MATCH!AO80=0)</f>
        <v>0</v>
      </c>
      <c r="D80" t="b">
        <f>AND(B80, MATCH!AO80=0)</f>
        <v>0</v>
      </c>
      <c r="E80" t="e">
        <f ca="1">isNetPoint(MATCH!AC80)</f>
        <v>#NAME?</v>
      </c>
      <c r="F80" t="b">
        <f>OR(MATCH!S80=1, MATCH!T80=1)</f>
        <v>0</v>
      </c>
      <c r="G80" t="e">
        <f ca="1">IF(MATCH!K80=1,OR(E80="1",E80="3",F80=TRUE),OR(E80="2",E80="3"))</f>
        <v>#NAME?</v>
      </c>
      <c r="H80" t="e">
        <f ca="1">IF(MATCH!K80=2,OR(E80="1",E80="3",F80=TRUE),OR(E80="2",E80="3"))</f>
        <v>#NAME?</v>
      </c>
      <c r="I80" t="e">
        <f ca="1">AND(G80=TRUE,MATCH!AN80=1)</f>
        <v>#NAME?</v>
      </c>
      <c r="J80" t="e">
        <f ca="1">AND(H80=TRUE,MATCH!AN80=2)</f>
        <v>#NAME?</v>
      </c>
      <c r="K80">
        <f>IF(MATCH!AN80=1,K79+1,0)</f>
        <v>0</v>
      </c>
      <c r="L80">
        <f>IF(MATCH!AN80=2,L79+1,0)</f>
        <v>0</v>
      </c>
      <c r="M80" t="str">
        <f>MATCH!A80</f>
        <v/>
      </c>
      <c r="N80">
        <f>COUNTIFS(MATCH!AN71:AN80, "=1")</f>
        <v>0</v>
      </c>
      <c r="O80">
        <f>COUNTIFS(MATCH!AN71:AN80, "=2")</f>
        <v>0</v>
      </c>
      <c r="P80" t="str">
        <f>MATCH!BA80</f>
        <v/>
      </c>
    </row>
    <row r="81" spans="1:16" x14ac:dyDescent="0.25">
      <c r="A81" t="b">
        <f>AND(MATCH!K81=2, COUNTIF(Tables!L$1:L$4, MATCH!F81))</f>
        <v>0</v>
      </c>
      <c r="B81" t="b">
        <f>AND(MATCH!K81=1, COUNTIF(Tables!L$1:L$4, MATCH!F81))</f>
        <v>0</v>
      </c>
      <c r="C81" t="b">
        <f>AND(A81, MATCH!AO81=0)</f>
        <v>0</v>
      </c>
      <c r="D81" t="b">
        <f>AND(B81, MATCH!AO81=0)</f>
        <v>0</v>
      </c>
      <c r="E81" t="e">
        <f ca="1">isNetPoint(MATCH!AC81)</f>
        <v>#NAME?</v>
      </c>
      <c r="F81" t="b">
        <f>OR(MATCH!S81=1, MATCH!T81=1)</f>
        <v>0</v>
      </c>
      <c r="G81" t="e">
        <f ca="1">IF(MATCH!K81=1,OR(E81="1",E81="3",F81=TRUE),OR(E81="2",E81="3"))</f>
        <v>#NAME?</v>
      </c>
      <c r="H81" t="e">
        <f ca="1">IF(MATCH!K81=2,OR(E81="1",E81="3",F81=TRUE),OR(E81="2",E81="3"))</f>
        <v>#NAME?</v>
      </c>
      <c r="I81" t="e">
        <f ca="1">AND(G81=TRUE,MATCH!AN81=1)</f>
        <v>#NAME?</v>
      </c>
      <c r="J81" t="e">
        <f ca="1">AND(H81=TRUE,MATCH!AN81=2)</f>
        <v>#NAME?</v>
      </c>
      <c r="K81">
        <f>IF(MATCH!AN81=1,K80+1,0)</f>
        <v>0</v>
      </c>
      <c r="L81">
        <f>IF(MATCH!AN81=2,L80+1,0)</f>
        <v>0</v>
      </c>
      <c r="M81" t="str">
        <f>MATCH!A81</f>
        <v/>
      </c>
      <c r="N81">
        <f>COUNTIFS(MATCH!AN72:AN81, "=1")</f>
        <v>0</v>
      </c>
      <c r="O81">
        <f>COUNTIFS(MATCH!AN72:AN81, "=2")</f>
        <v>0</v>
      </c>
      <c r="P81" t="str">
        <f>MATCH!BA81</f>
        <v/>
      </c>
    </row>
    <row r="82" spans="1:16" x14ac:dyDescent="0.25">
      <c r="A82" t="b">
        <f>AND(MATCH!K82=2, COUNTIF(Tables!L$1:L$4, MATCH!F82))</f>
        <v>0</v>
      </c>
      <c r="B82" t="b">
        <f>AND(MATCH!K82=1, COUNTIF(Tables!L$1:L$4, MATCH!F82))</f>
        <v>0</v>
      </c>
      <c r="C82" t="b">
        <f>AND(A82, MATCH!AO82=0)</f>
        <v>0</v>
      </c>
      <c r="D82" t="b">
        <f>AND(B82, MATCH!AO82=0)</f>
        <v>0</v>
      </c>
      <c r="E82" t="e">
        <f ca="1">isNetPoint(MATCH!AC82)</f>
        <v>#NAME?</v>
      </c>
      <c r="F82" t="b">
        <f>OR(MATCH!S82=1, MATCH!T82=1)</f>
        <v>0</v>
      </c>
      <c r="G82" t="e">
        <f ca="1">IF(MATCH!K82=1,OR(E82="1",E82="3",F82=TRUE),OR(E82="2",E82="3"))</f>
        <v>#NAME?</v>
      </c>
      <c r="H82" t="e">
        <f ca="1">IF(MATCH!K82=2,OR(E82="1",E82="3",F82=TRUE),OR(E82="2",E82="3"))</f>
        <v>#NAME?</v>
      </c>
      <c r="I82" t="e">
        <f ca="1">AND(G82=TRUE,MATCH!AN82=1)</f>
        <v>#NAME?</v>
      </c>
      <c r="J82" t="e">
        <f ca="1">AND(H82=TRUE,MATCH!AN82=2)</f>
        <v>#NAME?</v>
      </c>
      <c r="K82">
        <f>IF(MATCH!AN82=1,K81+1,0)</f>
        <v>0</v>
      </c>
      <c r="L82">
        <f>IF(MATCH!AN82=2,L81+1,0)</f>
        <v>0</v>
      </c>
      <c r="M82" t="str">
        <f>MATCH!A82</f>
        <v/>
      </c>
      <c r="N82">
        <f>COUNTIFS(MATCH!AN73:AN82, "=1")</f>
        <v>0</v>
      </c>
      <c r="O82">
        <f>COUNTIFS(MATCH!AN73:AN82, "=2")</f>
        <v>0</v>
      </c>
      <c r="P82" t="str">
        <f>MATCH!BA82</f>
        <v/>
      </c>
    </row>
    <row r="83" spans="1:16" x14ac:dyDescent="0.25">
      <c r="A83" t="b">
        <f>AND(MATCH!K83=2, COUNTIF(Tables!L$1:L$4, MATCH!F83))</f>
        <v>0</v>
      </c>
      <c r="B83" t="b">
        <f>AND(MATCH!K83=1, COUNTIF(Tables!L$1:L$4, MATCH!F83))</f>
        <v>0</v>
      </c>
      <c r="C83" t="b">
        <f>AND(A83, MATCH!AO83=0)</f>
        <v>0</v>
      </c>
      <c r="D83" t="b">
        <f>AND(B83, MATCH!AO83=0)</f>
        <v>0</v>
      </c>
      <c r="E83" t="e">
        <f ca="1">isNetPoint(MATCH!AC83)</f>
        <v>#NAME?</v>
      </c>
      <c r="F83" t="b">
        <f>OR(MATCH!S83=1, MATCH!T83=1)</f>
        <v>0</v>
      </c>
      <c r="G83" t="e">
        <f ca="1">IF(MATCH!K83=1,OR(E83="1",E83="3",F83=TRUE),OR(E83="2",E83="3"))</f>
        <v>#NAME?</v>
      </c>
      <c r="H83" t="e">
        <f ca="1">IF(MATCH!K83=2,OR(E83="1",E83="3",F83=TRUE),OR(E83="2",E83="3"))</f>
        <v>#NAME?</v>
      </c>
      <c r="I83" t="e">
        <f ca="1">AND(G83=TRUE,MATCH!AN83=1)</f>
        <v>#NAME?</v>
      </c>
      <c r="J83" t="e">
        <f ca="1">AND(H83=TRUE,MATCH!AN83=2)</f>
        <v>#NAME?</v>
      </c>
      <c r="K83">
        <f>IF(MATCH!AN83=1,K82+1,0)</f>
        <v>0</v>
      </c>
      <c r="L83">
        <f>IF(MATCH!AN83=2,L82+1,0)</f>
        <v>0</v>
      </c>
      <c r="M83" t="str">
        <f>MATCH!A83</f>
        <v/>
      </c>
      <c r="N83">
        <f>COUNTIFS(MATCH!AN74:AN83, "=1")</f>
        <v>0</v>
      </c>
      <c r="O83">
        <f>COUNTIFS(MATCH!AN74:AN83, "=2")</f>
        <v>0</v>
      </c>
      <c r="P83" t="str">
        <f>MATCH!BA83</f>
        <v/>
      </c>
    </row>
    <row r="84" spans="1:16" x14ac:dyDescent="0.25">
      <c r="A84" t="b">
        <f>AND(MATCH!K84=2, COUNTIF(Tables!L$1:L$4, MATCH!F84))</f>
        <v>0</v>
      </c>
      <c r="B84" t="b">
        <f>AND(MATCH!K84=1, COUNTIF(Tables!L$1:L$4, MATCH!F84))</f>
        <v>0</v>
      </c>
      <c r="C84" t="b">
        <f>AND(A84, MATCH!AO84=0)</f>
        <v>0</v>
      </c>
      <c r="D84" t="b">
        <f>AND(B84, MATCH!AO84=0)</f>
        <v>0</v>
      </c>
      <c r="E84" t="e">
        <f ca="1">isNetPoint(MATCH!AC84)</f>
        <v>#NAME?</v>
      </c>
      <c r="F84" t="b">
        <f>OR(MATCH!S84=1, MATCH!T84=1)</f>
        <v>0</v>
      </c>
      <c r="G84" t="e">
        <f ca="1">IF(MATCH!K84=1,OR(E84="1",E84="3",F84=TRUE),OR(E84="2",E84="3"))</f>
        <v>#NAME?</v>
      </c>
      <c r="H84" t="e">
        <f ca="1">IF(MATCH!K84=2,OR(E84="1",E84="3",F84=TRUE),OR(E84="2",E84="3"))</f>
        <v>#NAME?</v>
      </c>
      <c r="I84" t="e">
        <f ca="1">AND(G84=TRUE,MATCH!AN84=1)</f>
        <v>#NAME?</v>
      </c>
      <c r="J84" t="e">
        <f ca="1">AND(H84=TRUE,MATCH!AN84=2)</f>
        <v>#NAME?</v>
      </c>
      <c r="K84">
        <f>IF(MATCH!AN84=1,K83+1,0)</f>
        <v>0</v>
      </c>
      <c r="L84">
        <f>IF(MATCH!AN84=2,L83+1,0)</f>
        <v>0</v>
      </c>
      <c r="M84" t="str">
        <f>MATCH!A84</f>
        <v/>
      </c>
      <c r="N84">
        <f>COUNTIFS(MATCH!AN75:AN84, "=1")</f>
        <v>0</v>
      </c>
      <c r="O84">
        <f>COUNTIFS(MATCH!AN75:AN84, "=2")</f>
        <v>0</v>
      </c>
      <c r="P84" t="str">
        <f>MATCH!BA84</f>
        <v/>
      </c>
    </row>
    <row r="85" spans="1:16" x14ac:dyDescent="0.25">
      <c r="A85" t="b">
        <f>AND(MATCH!K85=2, COUNTIF(Tables!L$1:L$4, MATCH!F85))</f>
        <v>0</v>
      </c>
      <c r="B85" t="b">
        <f>AND(MATCH!K85=1, COUNTIF(Tables!L$1:L$4, MATCH!F85))</f>
        <v>0</v>
      </c>
      <c r="C85" t="b">
        <f>AND(A85, MATCH!AO85=0)</f>
        <v>0</v>
      </c>
      <c r="D85" t="b">
        <f>AND(B85, MATCH!AO85=0)</f>
        <v>0</v>
      </c>
      <c r="E85" t="e">
        <f ca="1">isNetPoint(MATCH!AC85)</f>
        <v>#NAME?</v>
      </c>
      <c r="F85" t="b">
        <f>OR(MATCH!S85=1, MATCH!T85=1)</f>
        <v>0</v>
      </c>
      <c r="G85" t="e">
        <f ca="1">IF(MATCH!K85=1,OR(E85="1",E85="3",F85=TRUE),OR(E85="2",E85="3"))</f>
        <v>#NAME?</v>
      </c>
      <c r="H85" t="e">
        <f ca="1">IF(MATCH!K85=2,OR(E85="1",E85="3",F85=TRUE),OR(E85="2",E85="3"))</f>
        <v>#NAME?</v>
      </c>
      <c r="I85" t="e">
        <f ca="1">AND(G85=TRUE,MATCH!AN85=1)</f>
        <v>#NAME?</v>
      </c>
      <c r="J85" t="e">
        <f ca="1">AND(H85=TRUE,MATCH!AN85=2)</f>
        <v>#NAME?</v>
      </c>
      <c r="K85">
        <f>IF(MATCH!AN85=1,K84+1,0)</f>
        <v>0</v>
      </c>
      <c r="L85">
        <f>IF(MATCH!AN85=2,L84+1,0)</f>
        <v>0</v>
      </c>
      <c r="M85" t="str">
        <f>MATCH!A85</f>
        <v/>
      </c>
      <c r="N85">
        <f>COUNTIFS(MATCH!AN76:AN85, "=1")</f>
        <v>0</v>
      </c>
      <c r="O85">
        <f>COUNTIFS(MATCH!AN76:AN85, "=2")</f>
        <v>0</v>
      </c>
      <c r="P85" t="str">
        <f>MATCH!BA85</f>
        <v/>
      </c>
    </row>
    <row r="86" spans="1:16" x14ac:dyDescent="0.25">
      <c r="A86" t="b">
        <f>AND(MATCH!K86=2, COUNTIF(Tables!L$1:L$4, MATCH!F86))</f>
        <v>0</v>
      </c>
      <c r="B86" t="b">
        <f>AND(MATCH!K86=1, COUNTIF(Tables!L$1:L$4, MATCH!F86))</f>
        <v>0</v>
      </c>
      <c r="C86" t="b">
        <f>AND(A86, MATCH!AO86=0)</f>
        <v>0</v>
      </c>
      <c r="D86" t="b">
        <f>AND(B86, MATCH!AO86=0)</f>
        <v>0</v>
      </c>
      <c r="E86" t="e">
        <f ca="1">isNetPoint(MATCH!AC86)</f>
        <v>#NAME?</v>
      </c>
      <c r="F86" t="b">
        <f>OR(MATCH!S86=1, MATCH!T86=1)</f>
        <v>0</v>
      </c>
      <c r="G86" t="e">
        <f ca="1">IF(MATCH!K86=1,OR(E86="1",E86="3",F86=TRUE),OR(E86="2",E86="3"))</f>
        <v>#NAME?</v>
      </c>
      <c r="H86" t="e">
        <f ca="1">IF(MATCH!K86=2,OR(E86="1",E86="3",F86=TRUE),OR(E86="2",E86="3"))</f>
        <v>#NAME?</v>
      </c>
      <c r="I86" t="e">
        <f ca="1">AND(G86=TRUE,MATCH!AN86=1)</f>
        <v>#NAME?</v>
      </c>
      <c r="J86" t="e">
        <f ca="1">AND(H86=TRUE,MATCH!AN86=2)</f>
        <v>#NAME?</v>
      </c>
      <c r="K86">
        <f>IF(MATCH!AN86=1,K85+1,0)</f>
        <v>0</v>
      </c>
      <c r="L86">
        <f>IF(MATCH!AN86=2,L85+1,0)</f>
        <v>0</v>
      </c>
      <c r="M86" t="str">
        <f>MATCH!A86</f>
        <v/>
      </c>
      <c r="N86">
        <f>COUNTIFS(MATCH!AN77:AN86, "=1")</f>
        <v>0</v>
      </c>
      <c r="O86">
        <f>COUNTIFS(MATCH!AN77:AN86, "=2")</f>
        <v>0</v>
      </c>
      <c r="P86" t="str">
        <f>MATCH!BA86</f>
        <v/>
      </c>
    </row>
    <row r="87" spans="1:16" x14ac:dyDescent="0.25">
      <c r="A87" t="b">
        <f>AND(MATCH!K87=2, COUNTIF(Tables!L$1:L$4, MATCH!F87))</f>
        <v>0</v>
      </c>
      <c r="B87" t="b">
        <f>AND(MATCH!K87=1, COUNTIF(Tables!L$1:L$4, MATCH!F87))</f>
        <v>0</v>
      </c>
      <c r="C87" t="b">
        <f>AND(A87, MATCH!AO87=0)</f>
        <v>0</v>
      </c>
      <c r="D87" t="b">
        <f>AND(B87, MATCH!AO87=0)</f>
        <v>0</v>
      </c>
      <c r="E87" t="e">
        <f ca="1">isNetPoint(MATCH!AC87)</f>
        <v>#NAME?</v>
      </c>
      <c r="F87" t="b">
        <f>OR(MATCH!S87=1, MATCH!T87=1)</f>
        <v>0</v>
      </c>
      <c r="G87" t="e">
        <f ca="1">IF(MATCH!K87=1,OR(E87="1",E87="3",F87=TRUE),OR(E87="2",E87="3"))</f>
        <v>#NAME?</v>
      </c>
      <c r="H87" t="e">
        <f ca="1">IF(MATCH!K87=2,OR(E87="1",E87="3",F87=TRUE),OR(E87="2",E87="3"))</f>
        <v>#NAME?</v>
      </c>
      <c r="I87" t="e">
        <f ca="1">AND(G87=TRUE,MATCH!AN87=1)</f>
        <v>#NAME?</v>
      </c>
      <c r="J87" t="e">
        <f ca="1">AND(H87=TRUE,MATCH!AN87=2)</f>
        <v>#NAME?</v>
      </c>
      <c r="K87">
        <f>IF(MATCH!AN87=1,K86+1,0)</f>
        <v>0</v>
      </c>
      <c r="L87">
        <f>IF(MATCH!AN87=2,L86+1,0)</f>
        <v>0</v>
      </c>
      <c r="M87" t="str">
        <f>MATCH!A87</f>
        <v/>
      </c>
      <c r="N87">
        <f>COUNTIFS(MATCH!AN78:AN87, "=1")</f>
        <v>0</v>
      </c>
      <c r="O87">
        <f>COUNTIFS(MATCH!AN78:AN87, "=2")</f>
        <v>0</v>
      </c>
      <c r="P87" t="str">
        <f>MATCH!BA87</f>
        <v/>
      </c>
    </row>
    <row r="88" spans="1:16" x14ac:dyDescent="0.25">
      <c r="A88" t="b">
        <f>AND(MATCH!K88=2, COUNTIF(Tables!L$1:L$4, MATCH!F88))</f>
        <v>0</v>
      </c>
      <c r="B88" t="b">
        <f>AND(MATCH!K88=1, COUNTIF(Tables!L$1:L$4, MATCH!F88))</f>
        <v>0</v>
      </c>
      <c r="C88" t="b">
        <f>AND(A88, MATCH!AO88=0)</f>
        <v>0</v>
      </c>
      <c r="D88" t="b">
        <f>AND(B88, MATCH!AO88=0)</f>
        <v>0</v>
      </c>
      <c r="E88" t="e">
        <f ca="1">isNetPoint(MATCH!AC88)</f>
        <v>#NAME?</v>
      </c>
      <c r="F88" t="b">
        <f>OR(MATCH!S88=1, MATCH!T88=1)</f>
        <v>0</v>
      </c>
      <c r="G88" t="e">
        <f ca="1">IF(MATCH!K88=1,OR(E88="1",E88="3",F88=TRUE),OR(E88="2",E88="3"))</f>
        <v>#NAME?</v>
      </c>
      <c r="H88" t="e">
        <f ca="1">IF(MATCH!K88=2,OR(E88="1",E88="3",F88=TRUE),OR(E88="2",E88="3"))</f>
        <v>#NAME?</v>
      </c>
      <c r="I88" t="e">
        <f ca="1">AND(G88=TRUE,MATCH!AN88=1)</f>
        <v>#NAME?</v>
      </c>
      <c r="J88" t="e">
        <f ca="1">AND(H88=TRUE,MATCH!AN88=2)</f>
        <v>#NAME?</v>
      </c>
      <c r="K88">
        <f>IF(MATCH!AN88=1,K87+1,0)</f>
        <v>0</v>
      </c>
      <c r="L88">
        <f>IF(MATCH!AN88=2,L87+1,0)</f>
        <v>0</v>
      </c>
      <c r="M88" t="str">
        <f>MATCH!A88</f>
        <v/>
      </c>
      <c r="N88">
        <f>COUNTIFS(MATCH!AN79:AN88, "=1")</f>
        <v>0</v>
      </c>
      <c r="O88">
        <f>COUNTIFS(MATCH!AN79:AN88, "=2")</f>
        <v>0</v>
      </c>
      <c r="P88" t="str">
        <f>MATCH!BA88</f>
        <v/>
      </c>
    </row>
    <row r="89" spans="1:16" x14ac:dyDescent="0.25">
      <c r="A89" t="b">
        <f>AND(MATCH!K89=2, COUNTIF(Tables!L$1:L$4, MATCH!F89))</f>
        <v>0</v>
      </c>
      <c r="B89" t="b">
        <f>AND(MATCH!K89=1, COUNTIF(Tables!L$1:L$4, MATCH!F89))</f>
        <v>0</v>
      </c>
      <c r="C89" t="b">
        <f>AND(A89, MATCH!AO89=0)</f>
        <v>0</v>
      </c>
      <c r="D89" t="b">
        <f>AND(B89, MATCH!AO89=0)</f>
        <v>0</v>
      </c>
      <c r="E89" t="e">
        <f ca="1">isNetPoint(MATCH!AC89)</f>
        <v>#NAME?</v>
      </c>
      <c r="F89" t="b">
        <f>OR(MATCH!S89=1, MATCH!T89=1)</f>
        <v>0</v>
      </c>
      <c r="G89" t="e">
        <f ca="1">IF(MATCH!K89=1,OR(E89="1",E89="3",F89=TRUE),OR(E89="2",E89="3"))</f>
        <v>#NAME?</v>
      </c>
      <c r="H89" t="e">
        <f ca="1">IF(MATCH!K89=2,OR(E89="1",E89="3",F89=TRUE),OR(E89="2",E89="3"))</f>
        <v>#NAME?</v>
      </c>
      <c r="I89" t="e">
        <f ca="1">AND(G89=TRUE,MATCH!AN89=1)</f>
        <v>#NAME?</v>
      </c>
      <c r="J89" t="e">
        <f ca="1">AND(H89=TRUE,MATCH!AN89=2)</f>
        <v>#NAME?</v>
      </c>
      <c r="K89">
        <f>IF(MATCH!AN89=1,K88+1,0)</f>
        <v>0</v>
      </c>
      <c r="L89">
        <f>IF(MATCH!AN89=2,L88+1,0)</f>
        <v>0</v>
      </c>
      <c r="M89" t="str">
        <f>MATCH!A89</f>
        <v/>
      </c>
      <c r="N89">
        <f>COUNTIFS(MATCH!AN80:AN89, "=1")</f>
        <v>0</v>
      </c>
      <c r="O89">
        <f>COUNTIFS(MATCH!AN80:AN89, "=2")</f>
        <v>0</v>
      </c>
      <c r="P89" t="str">
        <f>MATCH!BA89</f>
        <v/>
      </c>
    </row>
    <row r="90" spans="1:16" x14ac:dyDescent="0.25">
      <c r="A90" t="b">
        <f>AND(MATCH!K90=2, COUNTIF(Tables!L$1:L$4, MATCH!F90))</f>
        <v>0</v>
      </c>
      <c r="B90" t="b">
        <f>AND(MATCH!K90=1, COUNTIF(Tables!L$1:L$4, MATCH!F90))</f>
        <v>0</v>
      </c>
      <c r="C90" t="b">
        <f>AND(A90, MATCH!AO90=0)</f>
        <v>0</v>
      </c>
      <c r="D90" t="b">
        <f>AND(B90, MATCH!AO90=0)</f>
        <v>0</v>
      </c>
      <c r="E90" t="e">
        <f ca="1">isNetPoint(MATCH!AC90)</f>
        <v>#NAME?</v>
      </c>
      <c r="F90" t="b">
        <f>OR(MATCH!S90=1, MATCH!T90=1)</f>
        <v>0</v>
      </c>
      <c r="G90" t="e">
        <f ca="1">IF(MATCH!K90=1,OR(E90="1",E90="3",F90=TRUE),OR(E90="2",E90="3"))</f>
        <v>#NAME?</v>
      </c>
      <c r="H90" t="e">
        <f ca="1">IF(MATCH!K90=2,OR(E90="1",E90="3",F90=TRUE),OR(E90="2",E90="3"))</f>
        <v>#NAME?</v>
      </c>
      <c r="I90" t="e">
        <f ca="1">AND(G90=TRUE,MATCH!AN90=1)</f>
        <v>#NAME?</v>
      </c>
      <c r="J90" t="e">
        <f ca="1">AND(H90=TRUE,MATCH!AN90=2)</f>
        <v>#NAME?</v>
      </c>
      <c r="K90">
        <f>IF(MATCH!AN90=1,K89+1,0)</f>
        <v>0</v>
      </c>
      <c r="L90">
        <f>IF(MATCH!AN90=2,L89+1,0)</f>
        <v>0</v>
      </c>
      <c r="M90" t="str">
        <f>MATCH!A90</f>
        <v/>
      </c>
      <c r="N90">
        <f>COUNTIFS(MATCH!AN81:AN90, "=1")</f>
        <v>0</v>
      </c>
      <c r="O90">
        <f>COUNTIFS(MATCH!AN81:AN90, "=2")</f>
        <v>0</v>
      </c>
      <c r="P90" t="str">
        <f>MATCH!BA90</f>
        <v/>
      </c>
    </row>
    <row r="91" spans="1:16" x14ac:dyDescent="0.25">
      <c r="A91" t="b">
        <f>AND(MATCH!K91=2, COUNTIF(Tables!L$1:L$4, MATCH!F91))</f>
        <v>0</v>
      </c>
      <c r="B91" t="b">
        <f>AND(MATCH!K91=1, COUNTIF(Tables!L$1:L$4, MATCH!F91))</f>
        <v>0</v>
      </c>
      <c r="C91" t="b">
        <f>AND(A91, MATCH!AO91=0)</f>
        <v>0</v>
      </c>
      <c r="D91" t="b">
        <f>AND(B91, MATCH!AO91=0)</f>
        <v>0</v>
      </c>
      <c r="E91" t="e">
        <f ca="1">isNetPoint(MATCH!AC91)</f>
        <v>#NAME?</v>
      </c>
      <c r="F91" t="b">
        <f>OR(MATCH!S91=1, MATCH!T91=1)</f>
        <v>0</v>
      </c>
      <c r="G91" t="e">
        <f ca="1">IF(MATCH!K91=1,OR(E91="1",E91="3",F91=TRUE),OR(E91="2",E91="3"))</f>
        <v>#NAME?</v>
      </c>
      <c r="H91" t="e">
        <f ca="1">IF(MATCH!K91=2,OR(E91="1",E91="3",F91=TRUE),OR(E91="2",E91="3"))</f>
        <v>#NAME?</v>
      </c>
      <c r="I91" t="e">
        <f ca="1">AND(G91=TRUE,MATCH!AN91=1)</f>
        <v>#NAME?</v>
      </c>
      <c r="J91" t="e">
        <f ca="1">AND(H91=TRUE,MATCH!AN91=2)</f>
        <v>#NAME?</v>
      </c>
      <c r="K91">
        <f>IF(MATCH!AN91=1,K90+1,0)</f>
        <v>0</v>
      </c>
      <c r="L91">
        <f>IF(MATCH!AN91=2,L90+1,0)</f>
        <v>0</v>
      </c>
      <c r="M91" t="str">
        <f>MATCH!A91</f>
        <v/>
      </c>
      <c r="N91">
        <f>COUNTIFS(MATCH!AN82:AN91, "=1")</f>
        <v>0</v>
      </c>
      <c r="O91">
        <f>COUNTIFS(MATCH!AN82:AN91, "=2")</f>
        <v>0</v>
      </c>
      <c r="P91" t="str">
        <f>MATCH!BA91</f>
        <v/>
      </c>
    </row>
    <row r="92" spans="1:16" x14ac:dyDescent="0.25">
      <c r="A92" t="b">
        <f>AND(MATCH!K92=2, COUNTIF(Tables!L$1:L$4, MATCH!F92))</f>
        <v>0</v>
      </c>
      <c r="B92" t="b">
        <f>AND(MATCH!K92=1, COUNTIF(Tables!L$1:L$4, MATCH!F92))</f>
        <v>0</v>
      </c>
      <c r="C92" t="b">
        <f>AND(A92, MATCH!AO92=0)</f>
        <v>0</v>
      </c>
      <c r="D92" t="b">
        <f>AND(B92, MATCH!AO92=0)</f>
        <v>0</v>
      </c>
      <c r="E92" t="e">
        <f ca="1">isNetPoint(MATCH!AC92)</f>
        <v>#NAME?</v>
      </c>
      <c r="F92" t="b">
        <f>OR(MATCH!S92=1, MATCH!T92=1)</f>
        <v>0</v>
      </c>
      <c r="G92" t="e">
        <f ca="1">IF(MATCH!K92=1,OR(E92="1",E92="3",F92=TRUE),OR(E92="2",E92="3"))</f>
        <v>#NAME?</v>
      </c>
      <c r="H92" t="e">
        <f ca="1">IF(MATCH!K92=2,OR(E92="1",E92="3",F92=TRUE),OR(E92="2",E92="3"))</f>
        <v>#NAME?</v>
      </c>
      <c r="I92" t="e">
        <f ca="1">AND(G92=TRUE,MATCH!AN92=1)</f>
        <v>#NAME?</v>
      </c>
      <c r="J92" t="e">
        <f ca="1">AND(H92=TRUE,MATCH!AN92=2)</f>
        <v>#NAME?</v>
      </c>
      <c r="K92">
        <f>IF(MATCH!AN92=1,K91+1,0)</f>
        <v>0</v>
      </c>
      <c r="L92">
        <f>IF(MATCH!AN92=2,L91+1,0)</f>
        <v>0</v>
      </c>
      <c r="M92" t="str">
        <f>MATCH!A92</f>
        <v/>
      </c>
      <c r="N92">
        <f>COUNTIFS(MATCH!AN83:AN92, "=1")</f>
        <v>0</v>
      </c>
      <c r="O92">
        <f>COUNTIFS(MATCH!AN83:AN92, "=2")</f>
        <v>0</v>
      </c>
      <c r="P92" t="str">
        <f>MATCH!BA92</f>
        <v/>
      </c>
    </row>
    <row r="93" spans="1:16" x14ac:dyDescent="0.25">
      <c r="A93" t="b">
        <f>AND(MATCH!K93=2, COUNTIF(Tables!L$1:L$4, MATCH!F93))</f>
        <v>0</v>
      </c>
      <c r="B93" t="b">
        <f>AND(MATCH!K93=1, COUNTIF(Tables!L$1:L$4, MATCH!F93))</f>
        <v>0</v>
      </c>
      <c r="C93" t="b">
        <f>AND(A93, MATCH!AO93=0)</f>
        <v>0</v>
      </c>
      <c r="D93" t="b">
        <f>AND(B93, MATCH!AO93=0)</f>
        <v>0</v>
      </c>
      <c r="E93" t="e">
        <f ca="1">isNetPoint(MATCH!AC93)</f>
        <v>#NAME?</v>
      </c>
      <c r="F93" t="b">
        <f>OR(MATCH!S93=1, MATCH!T93=1)</f>
        <v>0</v>
      </c>
      <c r="G93" t="e">
        <f ca="1">IF(MATCH!K93=1,OR(E93="1",E93="3",F93=TRUE),OR(E93="2",E93="3"))</f>
        <v>#NAME?</v>
      </c>
      <c r="H93" t="e">
        <f ca="1">IF(MATCH!K93=2,OR(E93="1",E93="3",F93=TRUE),OR(E93="2",E93="3"))</f>
        <v>#NAME?</v>
      </c>
      <c r="I93" t="e">
        <f ca="1">AND(G93=TRUE,MATCH!AN93=1)</f>
        <v>#NAME?</v>
      </c>
      <c r="J93" t="e">
        <f ca="1">AND(H93=TRUE,MATCH!AN93=2)</f>
        <v>#NAME?</v>
      </c>
      <c r="K93">
        <f>IF(MATCH!AN93=1,K92+1,0)</f>
        <v>0</v>
      </c>
      <c r="L93">
        <f>IF(MATCH!AN93=2,L92+1,0)</f>
        <v>0</v>
      </c>
      <c r="M93" t="str">
        <f>MATCH!A93</f>
        <v/>
      </c>
      <c r="N93">
        <f>COUNTIFS(MATCH!AN84:AN93, "=1")</f>
        <v>0</v>
      </c>
      <c r="O93">
        <f>COUNTIFS(MATCH!AN84:AN93, "=2")</f>
        <v>0</v>
      </c>
      <c r="P93" t="str">
        <f>MATCH!BA93</f>
        <v/>
      </c>
    </row>
    <row r="94" spans="1:16" x14ac:dyDescent="0.25">
      <c r="A94" t="b">
        <f>AND(MATCH!K94=2, COUNTIF(Tables!L$1:L$4, MATCH!F94))</f>
        <v>0</v>
      </c>
      <c r="B94" t="b">
        <f>AND(MATCH!K94=1, COUNTIF(Tables!L$1:L$4, MATCH!F94))</f>
        <v>0</v>
      </c>
      <c r="C94" t="b">
        <f>AND(A94, MATCH!AO94=0)</f>
        <v>0</v>
      </c>
      <c r="D94" t="b">
        <f>AND(B94, MATCH!AO94=0)</f>
        <v>0</v>
      </c>
      <c r="E94" t="e">
        <f ca="1">isNetPoint(MATCH!AC94)</f>
        <v>#NAME?</v>
      </c>
      <c r="F94" t="b">
        <f>OR(MATCH!S94=1, MATCH!T94=1)</f>
        <v>0</v>
      </c>
      <c r="G94" t="e">
        <f ca="1">IF(MATCH!K94=1,OR(E94="1",E94="3",F94=TRUE),OR(E94="2",E94="3"))</f>
        <v>#NAME?</v>
      </c>
      <c r="H94" t="e">
        <f ca="1">IF(MATCH!K94=2,OR(E94="1",E94="3",F94=TRUE),OR(E94="2",E94="3"))</f>
        <v>#NAME?</v>
      </c>
      <c r="I94" t="e">
        <f ca="1">AND(G94=TRUE,MATCH!AN94=1)</f>
        <v>#NAME?</v>
      </c>
      <c r="J94" t="e">
        <f ca="1">AND(H94=TRUE,MATCH!AN94=2)</f>
        <v>#NAME?</v>
      </c>
      <c r="K94">
        <f>IF(MATCH!AN94=1,K93+1,0)</f>
        <v>0</v>
      </c>
      <c r="L94">
        <f>IF(MATCH!AN94=2,L93+1,0)</f>
        <v>0</v>
      </c>
      <c r="M94" t="str">
        <f>MATCH!A94</f>
        <v/>
      </c>
      <c r="N94">
        <f>COUNTIFS(MATCH!AN85:AN94, "=1")</f>
        <v>0</v>
      </c>
      <c r="O94">
        <f>COUNTIFS(MATCH!AN85:AN94, "=2")</f>
        <v>0</v>
      </c>
      <c r="P94" t="str">
        <f>MATCH!BA94</f>
        <v/>
      </c>
    </row>
    <row r="95" spans="1:16" x14ac:dyDescent="0.25">
      <c r="A95" t="b">
        <f>AND(MATCH!K95=2, COUNTIF(Tables!L$1:L$4, MATCH!F95))</f>
        <v>0</v>
      </c>
      <c r="B95" t="b">
        <f>AND(MATCH!K95=1, COUNTIF(Tables!L$1:L$4, MATCH!F95))</f>
        <v>0</v>
      </c>
      <c r="C95" t="b">
        <f>AND(A95, MATCH!AO95=0)</f>
        <v>0</v>
      </c>
      <c r="D95" t="b">
        <f>AND(B95, MATCH!AO95=0)</f>
        <v>0</v>
      </c>
      <c r="E95" t="e">
        <f ca="1">isNetPoint(MATCH!AC95)</f>
        <v>#NAME?</v>
      </c>
      <c r="F95" t="b">
        <f>OR(MATCH!S95=1, MATCH!T95=1)</f>
        <v>0</v>
      </c>
      <c r="G95" t="e">
        <f ca="1">IF(MATCH!K95=1,OR(E95="1",E95="3",F95=TRUE),OR(E95="2",E95="3"))</f>
        <v>#NAME?</v>
      </c>
      <c r="H95" t="e">
        <f ca="1">IF(MATCH!K95=2,OR(E95="1",E95="3",F95=TRUE),OR(E95="2",E95="3"))</f>
        <v>#NAME?</v>
      </c>
      <c r="I95" t="e">
        <f ca="1">AND(G95=TRUE,MATCH!AN95=1)</f>
        <v>#NAME?</v>
      </c>
      <c r="J95" t="e">
        <f ca="1">AND(H95=TRUE,MATCH!AN95=2)</f>
        <v>#NAME?</v>
      </c>
      <c r="K95">
        <f>IF(MATCH!AN95=1,K94+1,0)</f>
        <v>0</v>
      </c>
      <c r="L95">
        <f>IF(MATCH!AN95=2,L94+1,0)</f>
        <v>0</v>
      </c>
      <c r="M95" t="str">
        <f>MATCH!A95</f>
        <v/>
      </c>
      <c r="N95">
        <f>COUNTIFS(MATCH!AN86:AN95, "=1")</f>
        <v>0</v>
      </c>
      <c r="O95">
        <f>COUNTIFS(MATCH!AN86:AN95, "=2")</f>
        <v>0</v>
      </c>
      <c r="P95" t="str">
        <f>MATCH!BA95</f>
        <v/>
      </c>
    </row>
    <row r="96" spans="1:16" x14ac:dyDescent="0.25">
      <c r="A96" t="b">
        <f>AND(MATCH!K96=2, COUNTIF(Tables!L$1:L$4, MATCH!F96))</f>
        <v>0</v>
      </c>
      <c r="B96" t="b">
        <f>AND(MATCH!K96=1, COUNTIF(Tables!L$1:L$4, MATCH!F96))</f>
        <v>0</v>
      </c>
      <c r="C96" t="b">
        <f>AND(A96, MATCH!AO96=0)</f>
        <v>0</v>
      </c>
      <c r="D96" t="b">
        <f>AND(B96, MATCH!AO96=0)</f>
        <v>0</v>
      </c>
      <c r="E96" t="e">
        <f ca="1">isNetPoint(MATCH!AC96)</f>
        <v>#NAME?</v>
      </c>
      <c r="F96" t="b">
        <f>OR(MATCH!S96=1, MATCH!T96=1)</f>
        <v>0</v>
      </c>
      <c r="G96" t="e">
        <f ca="1">IF(MATCH!K96=1,OR(E96="1",E96="3",F96=TRUE),OR(E96="2",E96="3"))</f>
        <v>#NAME?</v>
      </c>
      <c r="H96" t="e">
        <f ca="1">IF(MATCH!K96=2,OR(E96="1",E96="3",F96=TRUE),OR(E96="2",E96="3"))</f>
        <v>#NAME?</v>
      </c>
      <c r="I96" t="e">
        <f ca="1">AND(G96=TRUE,MATCH!AN96=1)</f>
        <v>#NAME?</v>
      </c>
      <c r="J96" t="e">
        <f ca="1">AND(H96=TRUE,MATCH!AN96=2)</f>
        <v>#NAME?</v>
      </c>
      <c r="K96">
        <f>IF(MATCH!AN96=1,K95+1,0)</f>
        <v>0</v>
      </c>
      <c r="L96">
        <f>IF(MATCH!AN96=2,L95+1,0)</f>
        <v>0</v>
      </c>
      <c r="M96" t="str">
        <f>MATCH!A96</f>
        <v/>
      </c>
      <c r="N96">
        <f>COUNTIFS(MATCH!AN87:AN96, "=1")</f>
        <v>0</v>
      </c>
      <c r="O96">
        <f>COUNTIFS(MATCH!AN87:AN96, "=2")</f>
        <v>0</v>
      </c>
      <c r="P96" t="str">
        <f>MATCH!BA96</f>
        <v/>
      </c>
    </row>
    <row r="97" spans="1:16" x14ac:dyDescent="0.25">
      <c r="A97" t="b">
        <f>AND(MATCH!K97=2, COUNTIF(Tables!L$1:L$4, MATCH!F97))</f>
        <v>0</v>
      </c>
      <c r="B97" t="b">
        <f>AND(MATCH!K97=1, COUNTIF(Tables!L$1:L$4, MATCH!F97))</f>
        <v>0</v>
      </c>
      <c r="C97" t="b">
        <f>AND(A97, MATCH!AO97=0)</f>
        <v>0</v>
      </c>
      <c r="D97" t="b">
        <f>AND(B97, MATCH!AO97=0)</f>
        <v>0</v>
      </c>
      <c r="E97" t="e">
        <f ca="1">isNetPoint(MATCH!AC97)</f>
        <v>#NAME?</v>
      </c>
      <c r="F97" t="b">
        <f>OR(MATCH!S97=1, MATCH!T97=1)</f>
        <v>0</v>
      </c>
      <c r="G97" t="e">
        <f ca="1">IF(MATCH!K97=1,OR(E97="1",E97="3",F97=TRUE),OR(E97="2",E97="3"))</f>
        <v>#NAME?</v>
      </c>
      <c r="H97" t="e">
        <f ca="1">IF(MATCH!K97=2,OR(E97="1",E97="3",F97=TRUE),OR(E97="2",E97="3"))</f>
        <v>#NAME?</v>
      </c>
      <c r="I97" t="e">
        <f ca="1">AND(G97=TRUE,MATCH!AN97=1)</f>
        <v>#NAME?</v>
      </c>
      <c r="J97" t="e">
        <f ca="1">AND(H97=TRUE,MATCH!AN97=2)</f>
        <v>#NAME?</v>
      </c>
      <c r="K97">
        <f>IF(MATCH!AN97=1,K96+1,0)</f>
        <v>0</v>
      </c>
      <c r="L97">
        <f>IF(MATCH!AN97=2,L96+1,0)</f>
        <v>0</v>
      </c>
      <c r="M97" t="str">
        <f>MATCH!A97</f>
        <v/>
      </c>
      <c r="N97">
        <f>COUNTIFS(MATCH!AN88:AN97, "=1")</f>
        <v>0</v>
      </c>
      <c r="O97">
        <f>COUNTIFS(MATCH!AN88:AN97, "=2")</f>
        <v>0</v>
      </c>
      <c r="P97" t="str">
        <f>MATCH!BA97</f>
        <v/>
      </c>
    </row>
    <row r="98" spans="1:16" x14ac:dyDescent="0.25">
      <c r="A98" t="b">
        <f>AND(MATCH!K98=2, COUNTIF(Tables!L$1:L$4, MATCH!F98))</f>
        <v>0</v>
      </c>
      <c r="B98" t="b">
        <f>AND(MATCH!K98=1, COUNTIF(Tables!L$1:L$4, MATCH!F98))</f>
        <v>0</v>
      </c>
      <c r="C98" t="b">
        <f>AND(A98, MATCH!AO98=0)</f>
        <v>0</v>
      </c>
      <c r="D98" t="b">
        <f>AND(B98, MATCH!AO98=0)</f>
        <v>0</v>
      </c>
      <c r="E98" t="e">
        <f ca="1">isNetPoint(MATCH!AC98)</f>
        <v>#NAME?</v>
      </c>
      <c r="F98" t="b">
        <f>OR(MATCH!S98=1, MATCH!T98=1)</f>
        <v>0</v>
      </c>
      <c r="G98" t="e">
        <f ca="1">IF(MATCH!K98=1,OR(E98="1",E98="3",F98=TRUE),OR(E98="2",E98="3"))</f>
        <v>#NAME?</v>
      </c>
      <c r="H98" t="e">
        <f ca="1">IF(MATCH!K98=2,OR(E98="1",E98="3",F98=TRUE),OR(E98="2",E98="3"))</f>
        <v>#NAME?</v>
      </c>
      <c r="I98" t="e">
        <f ca="1">AND(G98=TRUE,MATCH!AN98=1)</f>
        <v>#NAME?</v>
      </c>
      <c r="J98" t="e">
        <f ca="1">AND(H98=TRUE,MATCH!AN98=2)</f>
        <v>#NAME?</v>
      </c>
      <c r="K98">
        <f>IF(MATCH!AN98=1,K97+1,0)</f>
        <v>0</v>
      </c>
      <c r="L98">
        <f>IF(MATCH!AN98=2,L97+1,0)</f>
        <v>0</v>
      </c>
      <c r="M98" t="str">
        <f>MATCH!A98</f>
        <v/>
      </c>
      <c r="N98">
        <f>COUNTIFS(MATCH!AN89:AN98, "=1")</f>
        <v>0</v>
      </c>
      <c r="O98">
        <f>COUNTIFS(MATCH!AN89:AN98, "=2")</f>
        <v>0</v>
      </c>
      <c r="P98" t="str">
        <f>MATCH!BA98</f>
        <v/>
      </c>
    </row>
    <row r="99" spans="1:16" x14ac:dyDescent="0.25">
      <c r="A99" t="b">
        <f>AND(MATCH!K99=2, COUNTIF(Tables!L$1:L$4, MATCH!F99))</f>
        <v>0</v>
      </c>
      <c r="B99" t="b">
        <f>AND(MATCH!K99=1, COUNTIF(Tables!L$1:L$4, MATCH!F99))</f>
        <v>0</v>
      </c>
      <c r="C99" t="b">
        <f>AND(A99, MATCH!AO99=0)</f>
        <v>0</v>
      </c>
      <c r="D99" t="b">
        <f>AND(B99, MATCH!AO99=0)</f>
        <v>0</v>
      </c>
      <c r="E99" t="e">
        <f ca="1">isNetPoint(MATCH!AC99)</f>
        <v>#NAME?</v>
      </c>
      <c r="F99" t="b">
        <f>OR(MATCH!S99=1, MATCH!T99=1)</f>
        <v>0</v>
      </c>
      <c r="G99" t="e">
        <f ca="1">IF(MATCH!K99=1,OR(E99="1",E99="3",F99=TRUE),OR(E99="2",E99="3"))</f>
        <v>#NAME?</v>
      </c>
      <c r="H99" t="e">
        <f ca="1">IF(MATCH!K99=2,OR(E99="1",E99="3",F99=TRUE),OR(E99="2",E99="3"))</f>
        <v>#NAME?</v>
      </c>
      <c r="I99" t="e">
        <f ca="1">AND(G99=TRUE,MATCH!AN99=1)</f>
        <v>#NAME?</v>
      </c>
      <c r="J99" t="e">
        <f ca="1">AND(H99=TRUE,MATCH!AN99=2)</f>
        <v>#NAME?</v>
      </c>
      <c r="K99">
        <f>IF(MATCH!AN99=1,K98+1,0)</f>
        <v>0</v>
      </c>
      <c r="L99">
        <f>IF(MATCH!AN99=2,L98+1,0)</f>
        <v>0</v>
      </c>
      <c r="M99" t="str">
        <f>MATCH!A99</f>
        <v/>
      </c>
      <c r="N99">
        <f>COUNTIFS(MATCH!AN90:AN99, "=1")</f>
        <v>0</v>
      </c>
      <c r="O99">
        <f>COUNTIFS(MATCH!AN90:AN99, "=2")</f>
        <v>0</v>
      </c>
      <c r="P99" t="str">
        <f>MATCH!BA99</f>
        <v/>
      </c>
    </row>
    <row r="100" spans="1:16" x14ac:dyDescent="0.25">
      <c r="A100" t="b">
        <f>AND(MATCH!K100=2, COUNTIF(Tables!L$1:L$4, MATCH!F100))</f>
        <v>0</v>
      </c>
      <c r="B100" t="b">
        <f>AND(MATCH!K100=1, COUNTIF(Tables!L$1:L$4, MATCH!F100))</f>
        <v>0</v>
      </c>
      <c r="C100" t="b">
        <f>AND(A100, MATCH!AO100=0)</f>
        <v>0</v>
      </c>
      <c r="D100" t="b">
        <f>AND(B100, MATCH!AO100=0)</f>
        <v>0</v>
      </c>
      <c r="E100" t="e">
        <f ca="1">isNetPoint(MATCH!AC100)</f>
        <v>#NAME?</v>
      </c>
      <c r="F100" t="b">
        <f>OR(MATCH!S100=1, MATCH!T100=1)</f>
        <v>0</v>
      </c>
      <c r="G100" t="e">
        <f ca="1">IF(MATCH!K100=1,OR(E100="1",E100="3",F100=TRUE),OR(E100="2",E100="3"))</f>
        <v>#NAME?</v>
      </c>
      <c r="H100" t="e">
        <f ca="1">IF(MATCH!K100=2,OR(E100="1",E100="3",F100=TRUE),OR(E100="2",E100="3"))</f>
        <v>#NAME?</v>
      </c>
      <c r="I100" t="e">
        <f ca="1">AND(G100=TRUE,MATCH!AN100=1)</f>
        <v>#NAME?</v>
      </c>
      <c r="J100" t="e">
        <f ca="1">AND(H100=TRUE,MATCH!AN100=2)</f>
        <v>#NAME?</v>
      </c>
      <c r="K100">
        <f>IF(MATCH!AN100=1,K99+1,0)</f>
        <v>0</v>
      </c>
      <c r="L100">
        <f>IF(MATCH!AN100=2,L99+1,0)</f>
        <v>0</v>
      </c>
      <c r="M100" t="str">
        <f>MATCH!A100</f>
        <v/>
      </c>
      <c r="N100">
        <f>COUNTIFS(MATCH!AN91:AN100, "=1")</f>
        <v>0</v>
      </c>
      <c r="O100">
        <f>COUNTIFS(MATCH!AN91:AN100, "=2")</f>
        <v>0</v>
      </c>
      <c r="P100" t="str">
        <f>MATCH!BA100</f>
        <v/>
      </c>
    </row>
    <row r="101" spans="1:16" x14ac:dyDescent="0.25">
      <c r="A101" t="b">
        <f>AND(MATCH!K101=2, COUNTIF(Tables!L$1:L$4, MATCH!F101))</f>
        <v>0</v>
      </c>
      <c r="B101" t="b">
        <f>AND(MATCH!K101=1, COUNTIF(Tables!L$1:L$4, MATCH!F101))</f>
        <v>0</v>
      </c>
      <c r="C101" t="b">
        <f>AND(A101, MATCH!AO101=0)</f>
        <v>0</v>
      </c>
      <c r="D101" t="b">
        <f>AND(B101, MATCH!AO101=0)</f>
        <v>0</v>
      </c>
      <c r="E101" t="e">
        <f ca="1">isNetPoint(MATCH!AC101)</f>
        <v>#NAME?</v>
      </c>
      <c r="F101" t="b">
        <f>OR(MATCH!S101=1, MATCH!T101=1)</f>
        <v>0</v>
      </c>
      <c r="G101" t="e">
        <f ca="1">IF(MATCH!K101=1,OR(E101="1",E101="3",F101=TRUE),OR(E101="2",E101="3"))</f>
        <v>#NAME?</v>
      </c>
      <c r="H101" t="e">
        <f ca="1">IF(MATCH!K101=2,OR(E101="1",E101="3",F101=TRUE),OR(E101="2",E101="3"))</f>
        <v>#NAME?</v>
      </c>
      <c r="I101" t="e">
        <f ca="1">AND(G101=TRUE,MATCH!AN101=1)</f>
        <v>#NAME?</v>
      </c>
      <c r="J101" t="e">
        <f ca="1">AND(H101=TRUE,MATCH!AN101=2)</f>
        <v>#NAME?</v>
      </c>
      <c r="K101">
        <f>IF(MATCH!AN101=1,K100+1,0)</f>
        <v>0</v>
      </c>
      <c r="L101">
        <f>IF(MATCH!AN101=2,L100+1,0)</f>
        <v>0</v>
      </c>
      <c r="M101" t="str">
        <f>MATCH!A101</f>
        <v/>
      </c>
      <c r="N101">
        <f>COUNTIFS(MATCH!AN92:AN101, "=1")</f>
        <v>0</v>
      </c>
      <c r="O101">
        <f>COUNTIFS(MATCH!AN92:AN101, "=2")</f>
        <v>0</v>
      </c>
      <c r="P101" t="str">
        <f>MATCH!BA101</f>
        <v/>
      </c>
    </row>
    <row r="102" spans="1:16" x14ac:dyDescent="0.25">
      <c r="A102" t="b">
        <f>AND(MATCH!K102=2, COUNTIF(Tables!L$1:L$4, MATCH!F102))</f>
        <v>0</v>
      </c>
      <c r="B102" t="b">
        <f>AND(MATCH!K102=1, COUNTIF(Tables!L$1:L$4, MATCH!F102))</f>
        <v>0</v>
      </c>
      <c r="C102" t="b">
        <f>AND(A102, MATCH!AO102=0)</f>
        <v>0</v>
      </c>
      <c r="D102" t="b">
        <f>AND(B102, MATCH!AO102=0)</f>
        <v>0</v>
      </c>
      <c r="E102" t="e">
        <f ca="1">isNetPoint(MATCH!AC102)</f>
        <v>#NAME?</v>
      </c>
      <c r="F102" t="b">
        <f>OR(MATCH!S102=1, MATCH!T102=1)</f>
        <v>0</v>
      </c>
      <c r="G102" t="e">
        <f ca="1">IF(MATCH!K102=1,OR(E102="1",E102="3",F102=TRUE),OR(E102="2",E102="3"))</f>
        <v>#NAME?</v>
      </c>
      <c r="H102" t="e">
        <f ca="1">IF(MATCH!K102=2,OR(E102="1",E102="3",F102=TRUE),OR(E102="2",E102="3"))</f>
        <v>#NAME?</v>
      </c>
      <c r="I102" t="e">
        <f ca="1">AND(G102=TRUE,MATCH!AN102=1)</f>
        <v>#NAME?</v>
      </c>
      <c r="J102" t="e">
        <f ca="1">AND(H102=TRUE,MATCH!AN102=2)</f>
        <v>#NAME?</v>
      </c>
      <c r="K102">
        <f>IF(MATCH!AN102=1,K101+1,0)</f>
        <v>0</v>
      </c>
      <c r="L102">
        <f>IF(MATCH!AN102=2,L101+1,0)</f>
        <v>0</v>
      </c>
      <c r="M102" t="str">
        <f>MATCH!A102</f>
        <v/>
      </c>
      <c r="N102">
        <f>COUNTIFS(MATCH!AN93:AN102, "=1")</f>
        <v>0</v>
      </c>
      <c r="O102">
        <f>COUNTIFS(MATCH!AN93:AN102, "=2")</f>
        <v>0</v>
      </c>
      <c r="P102" t="str">
        <f>MATCH!BA102</f>
        <v/>
      </c>
    </row>
    <row r="103" spans="1:16" x14ac:dyDescent="0.25">
      <c r="A103" t="b">
        <f>AND(MATCH!K103=2, COUNTIF(Tables!L$1:L$4, MATCH!F103))</f>
        <v>0</v>
      </c>
      <c r="B103" t="b">
        <f>AND(MATCH!K103=1, COUNTIF(Tables!L$1:L$4, MATCH!F103))</f>
        <v>0</v>
      </c>
      <c r="C103" t="b">
        <f>AND(A103, MATCH!AO103=0)</f>
        <v>0</v>
      </c>
      <c r="D103" t="b">
        <f>AND(B103, MATCH!AO103=0)</f>
        <v>0</v>
      </c>
      <c r="E103" t="e">
        <f ca="1">isNetPoint(MATCH!AC103)</f>
        <v>#NAME?</v>
      </c>
      <c r="F103" t="b">
        <f>OR(MATCH!S103=1, MATCH!T103=1)</f>
        <v>0</v>
      </c>
      <c r="G103" t="e">
        <f ca="1">IF(MATCH!K103=1,OR(E103="1",E103="3",F103=TRUE),OR(E103="2",E103="3"))</f>
        <v>#NAME?</v>
      </c>
      <c r="H103" t="e">
        <f ca="1">IF(MATCH!K103=2,OR(E103="1",E103="3",F103=TRUE),OR(E103="2",E103="3"))</f>
        <v>#NAME?</v>
      </c>
      <c r="I103" t="e">
        <f ca="1">AND(G103=TRUE,MATCH!AN103=1)</f>
        <v>#NAME?</v>
      </c>
      <c r="J103" t="e">
        <f ca="1">AND(H103=TRUE,MATCH!AN103=2)</f>
        <v>#NAME?</v>
      </c>
      <c r="K103">
        <f>IF(MATCH!AN103=1,K102+1,0)</f>
        <v>0</v>
      </c>
      <c r="L103">
        <f>IF(MATCH!AN103=2,L102+1,0)</f>
        <v>0</v>
      </c>
      <c r="M103" t="str">
        <f>MATCH!A103</f>
        <v/>
      </c>
      <c r="N103">
        <f>COUNTIFS(MATCH!AN94:AN103, "=1")</f>
        <v>0</v>
      </c>
      <c r="O103">
        <f>COUNTIFS(MATCH!AN94:AN103, "=2")</f>
        <v>0</v>
      </c>
      <c r="P103" t="str">
        <f>MATCH!BA103</f>
        <v/>
      </c>
    </row>
    <row r="104" spans="1:16" x14ac:dyDescent="0.25">
      <c r="A104" t="b">
        <f>AND(MATCH!K104=2, COUNTIF(Tables!L$1:L$4, MATCH!F104))</f>
        <v>0</v>
      </c>
      <c r="B104" t="b">
        <f>AND(MATCH!K104=1, COUNTIF(Tables!L$1:L$4, MATCH!F104))</f>
        <v>0</v>
      </c>
      <c r="C104" t="b">
        <f>AND(A104, MATCH!AO104=0)</f>
        <v>0</v>
      </c>
      <c r="D104" t="b">
        <f>AND(B104, MATCH!AO104=0)</f>
        <v>0</v>
      </c>
      <c r="E104" t="e">
        <f ca="1">isNetPoint(MATCH!AC104)</f>
        <v>#NAME?</v>
      </c>
      <c r="F104" t="b">
        <f>OR(MATCH!S104=1, MATCH!T104=1)</f>
        <v>0</v>
      </c>
      <c r="G104" t="e">
        <f ca="1">IF(MATCH!K104=1,OR(E104="1",E104="3",F104=TRUE),OR(E104="2",E104="3"))</f>
        <v>#NAME?</v>
      </c>
      <c r="H104" t="e">
        <f ca="1">IF(MATCH!K104=2,OR(E104="1",E104="3",F104=TRUE),OR(E104="2",E104="3"))</f>
        <v>#NAME?</v>
      </c>
      <c r="I104" t="e">
        <f ca="1">AND(G104=TRUE,MATCH!AN104=1)</f>
        <v>#NAME?</v>
      </c>
      <c r="J104" t="e">
        <f ca="1">AND(H104=TRUE,MATCH!AN104=2)</f>
        <v>#NAME?</v>
      </c>
      <c r="K104">
        <f>IF(MATCH!AN104=1,K103+1,0)</f>
        <v>0</v>
      </c>
      <c r="L104">
        <f>IF(MATCH!AN104=2,L103+1,0)</f>
        <v>0</v>
      </c>
      <c r="M104" t="str">
        <f>MATCH!A104</f>
        <v/>
      </c>
      <c r="N104">
        <f>COUNTIFS(MATCH!AN95:AN104, "=1")</f>
        <v>0</v>
      </c>
      <c r="O104">
        <f>COUNTIFS(MATCH!AN95:AN104, "=2")</f>
        <v>0</v>
      </c>
      <c r="P104" t="str">
        <f>MATCH!BA104</f>
        <v/>
      </c>
    </row>
    <row r="105" spans="1:16" x14ac:dyDescent="0.25">
      <c r="A105" t="b">
        <f>AND(MATCH!K105=2, COUNTIF(Tables!L$1:L$4, MATCH!F105))</f>
        <v>0</v>
      </c>
      <c r="B105" t="b">
        <f>AND(MATCH!K105=1, COUNTIF(Tables!L$1:L$4, MATCH!F105))</f>
        <v>0</v>
      </c>
      <c r="C105" t="b">
        <f>AND(A105, MATCH!AO105=0)</f>
        <v>0</v>
      </c>
      <c r="D105" t="b">
        <f>AND(B105, MATCH!AO105=0)</f>
        <v>0</v>
      </c>
      <c r="E105" t="e">
        <f ca="1">isNetPoint(MATCH!AC105)</f>
        <v>#NAME?</v>
      </c>
      <c r="F105" t="b">
        <f>OR(MATCH!S105=1, MATCH!T105=1)</f>
        <v>0</v>
      </c>
      <c r="G105" t="e">
        <f ca="1">IF(MATCH!K105=1,OR(E105="1",E105="3",F105=TRUE),OR(E105="2",E105="3"))</f>
        <v>#NAME?</v>
      </c>
      <c r="H105" t="e">
        <f ca="1">IF(MATCH!K105=2,OR(E105="1",E105="3",F105=TRUE),OR(E105="2",E105="3"))</f>
        <v>#NAME?</v>
      </c>
      <c r="I105" t="e">
        <f ca="1">AND(G105=TRUE,MATCH!AN105=1)</f>
        <v>#NAME?</v>
      </c>
      <c r="J105" t="e">
        <f ca="1">AND(H105=TRUE,MATCH!AN105=2)</f>
        <v>#NAME?</v>
      </c>
      <c r="K105">
        <f>IF(MATCH!AN105=1,K104+1,0)</f>
        <v>0</v>
      </c>
      <c r="L105">
        <f>IF(MATCH!AN105=2,L104+1,0)</f>
        <v>0</v>
      </c>
      <c r="M105" t="str">
        <f>MATCH!A105</f>
        <v/>
      </c>
      <c r="N105">
        <f>COUNTIFS(MATCH!AN96:AN105, "=1")</f>
        <v>0</v>
      </c>
      <c r="O105">
        <f>COUNTIFS(MATCH!AN96:AN105, "=2")</f>
        <v>0</v>
      </c>
      <c r="P105" t="str">
        <f>MATCH!BA105</f>
        <v/>
      </c>
    </row>
    <row r="106" spans="1:16" x14ac:dyDescent="0.25">
      <c r="A106" t="b">
        <f>AND(MATCH!K106=2, COUNTIF(Tables!L$1:L$4, MATCH!F106))</f>
        <v>0</v>
      </c>
      <c r="B106" t="b">
        <f>AND(MATCH!K106=1, COUNTIF(Tables!L$1:L$4, MATCH!F106))</f>
        <v>0</v>
      </c>
      <c r="C106" t="b">
        <f>AND(A106, MATCH!AO106=0)</f>
        <v>0</v>
      </c>
      <c r="D106" t="b">
        <f>AND(B106, MATCH!AO106=0)</f>
        <v>0</v>
      </c>
      <c r="E106" t="e">
        <f ca="1">isNetPoint(MATCH!AC106)</f>
        <v>#NAME?</v>
      </c>
      <c r="F106" t="b">
        <f>OR(MATCH!S106=1, MATCH!T106=1)</f>
        <v>0</v>
      </c>
      <c r="G106" t="e">
        <f ca="1">IF(MATCH!K106=1,OR(E106="1",E106="3",F106=TRUE),OR(E106="2",E106="3"))</f>
        <v>#NAME?</v>
      </c>
      <c r="H106" t="e">
        <f ca="1">IF(MATCH!K106=2,OR(E106="1",E106="3",F106=TRUE),OR(E106="2",E106="3"))</f>
        <v>#NAME?</v>
      </c>
      <c r="I106" t="e">
        <f ca="1">AND(G106=TRUE,MATCH!AN106=1)</f>
        <v>#NAME?</v>
      </c>
      <c r="J106" t="e">
        <f ca="1">AND(H106=TRUE,MATCH!AN106=2)</f>
        <v>#NAME?</v>
      </c>
      <c r="K106">
        <f>IF(MATCH!AN106=1,K105+1,0)</f>
        <v>0</v>
      </c>
      <c r="L106">
        <f>IF(MATCH!AN106=2,L105+1,0)</f>
        <v>0</v>
      </c>
      <c r="M106" t="str">
        <f>MATCH!A106</f>
        <v/>
      </c>
      <c r="N106">
        <f>COUNTIFS(MATCH!AN97:AN106, "=1")</f>
        <v>0</v>
      </c>
      <c r="O106">
        <f>COUNTIFS(MATCH!AN97:AN106, "=2")</f>
        <v>0</v>
      </c>
      <c r="P106" t="str">
        <f>MATCH!BA106</f>
        <v/>
      </c>
    </row>
    <row r="107" spans="1:16" x14ac:dyDescent="0.25">
      <c r="A107" t="b">
        <f>AND(MATCH!K107=2, COUNTIF(Tables!L$1:L$4, MATCH!F107))</f>
        <v>0</v>
      </c>
      <c r="B107" t="b">
        <f>AND(MATCH!K107=1, COUNTIF(Tables!L$1:L$4, MATCH!F107))</f>
        <v>0</v>
      </c>
      <c r="C107" t="b">
        <f>AND(A107, MATCH!AO107=0)</f>
        <v>0</v>
      </c>
      <c r="D107" t="b">
        <f>AND(B107, MATCH!AO107=0)</f>
        <v>0</v>
      </c>
      <c r="E107" t="e">
        <f ca="1">isNetPoint(MATCH!AC107)</f>
        <v>#NAME?</v>
      </c>
      <c r="F107" t="b">
        <f>OR(MATCH!S107=1, MATCH!T107=1)</f>
        <v>0</v>
      </c>
      <c r="G107" t="e">
        <f ca="1">IF(MATCH!K107=1,OR(E107="1",E107="3",F107=TRUE),OR(E107="2",E107="3"))</f>
        <v>#NAME?</v>
      </c>
      <c r="H107" t="e">
        <f ca="1">IF(MATCH!K107=2,OR(E107="1",E107="3",F107=TRUE),OR(E107="2",E107="3"))</f>
        <v>#NAME?</v>
      </c>
      <c r="I107" t="e">
        <f ca="1">AND(G107=TRUE,MATCH!AN107=1)</f>
        <v>#NAME?</v>
      </c>
      <c r="J107" t="e">
        <f ca="1">AND(H107=TRUE,MATCH!AN107=2)</f>
        <v>#NAME?</v>
      </c>
      <c r="K107">
        <f>IF(MATCH!AN107=1,K106+1,0)</f>
        <v>0</v>
      </c>
      <c r="L107">
        <f>IF(MATCH!AN107=2,L106+1,0)</f>
        <v>0</v>
      </c>
      <c r="M107" t="str">
        <f>MATCH!A107</f>
        <v/>
      </c>
      <c r="N107">
        <f>COUNTIFS(MATCH!AN98:AN107, "=1")</f>
        <v>0</v>
      </c>
      <c r="O107">
        <f>COUNTIFS(MATCH!AN98:AN107, "=2")</f>
        <v>0</v>
      </c>
      <c r="P107" t="str">
        <f>MATCH!BA107</f>
        <v/>
      </c>
    </row>
    <row r="108" spans="1:16" x14ac:dyDescent="0.25">
      <c r="A108" t="b">
        <f>AND(MATCH!K108=2, COUNTIF(Tables!L$1:L$4, MATCH!F108))</f>
        <v>0</v>
      </c>
      <c r="B108" t="b">
        <f>AND(MATCH!K108=1, COUNTIF(Tables!L$1:L$4, MATCH!F108))</f>
        <v>0</v>
      </c>
      <c r="C108" t="b">
        <f>AND(A108, MATCH!AO108=0)</f>
        <v>0</v>
      </c>
      <c r="D108" t="b">
        <f>AND(B108, MATCH!AO108=0)</f>
        <v>0</v>
      </c>
      <c r="E108" t="e">
        <f ca="1">isNetPoint(MATCH!AC108)</f>
        <v>#NAME?</v>
      </c>
      <c r="F108" t="b">
        <f>OR(MATCH!S108=1, MATCH!T108=1)</f>
        <v>0</v>
      </c>
      <c r="G108" t="e">
        <f ca="1">IF(MATCH!K108=1,OR(E108="1",E108="3",F108=TRUE),OR(E108="2",E108="3"))</f>
        <v>#NAME?</v>
      </c>
      <c r="H108" t="e">
        <f ca="1">IF(MATCH!K108=2,OR(E108="1",E108="3",F108=TRUE),OR(E108="2",E108="3"))</f>
        <v>#NAME?</v>
      </c>
      <c r="I108" t="e">
        <f ca="1">AND(G108=TRUE,MATCH!AN108=1)</f>
        <v>#NAME?</v>
      </c>
      <c r="J108" t="e">
        <f ca="1">AND(H108=TRUE,MATCH!AN108=2)</f>
        <v>#NAME?</v>
      </c>
      <c r="K108">
        <f>IF(MATCH!AN108=1,K107+1,0)</f>
        <v>0</v>
      </c>
      <c r="L108">
        <f>IF(MATCH!AN108=2,L107+1,0)</f>
        <v>0</v>
      </c>
      <c r="M108" t="str">
        <f>MATCH!A108</f>
        <v/>
      </c>
      <c r="N108">
        <f>COUNTIFS(MATCH!AN99:AN108, "=1")</f>
        <v>0</v>
      </c>
      <c r="O108">
        <f>COUNTIFS(MATCH!AN99:AN108, "=2")</f>
        <v>0</v>
      </c>
      <c r="P108" t="str">
        <f>MATCH!BA108</f>
        <v/>
      </c>
    </row>
    <row r="109" spans="1:16" x14ac:dyDescent="0.25">
      <c r="A109" t="b">
        <f>AND(MATCH!K109=2, COUNTIF(Tables!L$1:L$4, MATCH!F109))</f>
        <v>0</v>
      </c>
      <c r="B109" t="b">
        <f>AND(MATCH!K109=1, COUNTIF(Tables!L$1:L$4, MATCH!F109))</f>
        <v>0</v>
      </c>
      <c r="C109" t="b">
        <f>AND(A109, MATCH!AO109=0)</f>
        <v>0</v>
      </c>
      <c r="D109" t="b">
        <f>AND(B109, MATCH!AO109=0)</f>
        <v>0</v>
      </c>
      <c r="E109" t="e">
        <f ca="1">isNetPoint(MATCH!AC109)</f>
        <v>#NAME?</v>
      </c>
      <c r="F109" t="b">
        <f>OR(MATCH!S109=1, MATCH!T109=1)</f>
        <v>0</v>
      </c>
      <c r="G109" t="e">
        <f ca="1">IF(MATCH!K109=1,OR(E109="1",E109="3",F109=TRUE),OR(E109="2",E109="3"))</f>
        <v>#NAME?</v>
      </c>
      <c r="H109" t="e">
        <f ca="1">IF(MATCH!K109=2,OR(E109="1",E109="3",F109=TRUE),OR(E109="2",E109="3"))</f>
        <v>#NAME?</v>
      </c>
      <c r="I109" t="e">
        <f ca="1">AND(G109=TRUE,MATCH!AN109=1)</f>
        <v>#NAME?</v>
      </c>
      <c r="J109" t="e">
        <f ca="1">AND(H109=TRUE,MATCH!AN109=2)</f>
        <v>#NAME?</v>
      </c>
      <c r="K109">
        <f>IF(MATCH!AN109=1,K108+1,0)</f>
        <v>0</v>
      </c>
      <c r="L109">
        <f>IF(MATCH!AN109=2,L108+1,0)</f>
        <v>0</v>
      </c>
      <c r="M109" t="str">
        <f>MATCH!A109</f>
        <v/>
      </c>
      <c r="N109">
        <f>COUNTIFS(MATCH!AN100:AN109, "=1")</f>
        <v>0</v>
      </c>
      <c r="O109">
        <f>COUNTIFS(MATCH!AN100:AN109, "=2")</f>
        <v>0</v>
      </c>
      <c r="P109" t="str">
        <f>MATCH!BA109</f>
        <v/>
      </c>
    </row>
    <row r="110" spans="1:16" x14ac:dyDescent="0.25">
      <c r="A110" t="b">
        <f>AND(MATCH!K110=2, COUNTIF(Tables!L$1:L$4, MATCH!F110))</f>
        <v>0</v>
      </c>
      <c r="B110" t="b">
        <f>AND(MATCH!K110=1, COUNTIF(Tables!L$1:L$4, MATCH!F110))</f>
        <v>0</v>
      </c>
      <c r="C110" t="b">
        <f>AND(A110, MATCH!AO110=0)</f>
        <v>0</v>
      </c>
      <c r="D110" t="b">
        <f>AND(B110, MATCH!AO110=0)</f>
        <v>0</v>
      </c>
      <c r="E110" t="e">
        <f ca="1">isNetPoint(MATCH!AC110)</f>
        <v>#NAME?</v>
      </c>
      <c r="F110" t="b">
        <f>OR(MATCH!S110=1, MATCH!T110=1)</f>
        <v>0</v>
      </c>
      <c r="G110" t="e">
        <f ca="1">IF(MATCH!K110=1,OR(E110="1",E110="3",F110=TRUE),OR(E110="2",E110="3"))</f>
        <v>#NAME?</v>
      </c>
      <c r="H110" t="e">
        <f ca="1">IF(MATCH!K110=2,OR(E110="1",E110="3",F110=TRUE),OR(E110="2",E110="3"))</f>
        <v>#NAME?</v>
      </c>
      <c r="I110" t="e">
        <f ca="1">AND(G110=TRUE,MATCH!AN110=1)</f>
        <v>#NAME?</v>
      </c>
      <c r="J110" t="e">
        <f ca="1">AND(H110=TRUE,MATCH!AN110=2)</f>
        <v>#NAME?</v>
      </c>
      <c r="K110">
        <f>IF(MATCH!AN110=1,K109+1,0)</f>
        <v>0</v>
      </c>
      <c r="L110">
        <f>IF(MATCH!AN110=2,L109+1,0)</f>
        <v>0</v>
      </c>
      <c r="M110" t="str">
        <f>MATCH!A110</f>
        <v/>
      </c>
      <c r="N110">
        <f>COUNTIFS(MATCH!AN101:AN110, "=1")</f>
        <v>0</v>
      </c>
      <c r="O110">
        <f>COUNTIFS(MATCH!AN101:AN110, "=2")</f>
        <v>0</v>
      </c>
      <c r="P110" t="str">
        <f>MATCH!BA110</f>
        <v/>
      </c>
    </row>
    <row r="111" spans="1:16" x14ac:dyDescent="0.25">
      <c r="A111" t="b">
        <f>AND(MATCH!K111=2, COUNTIF(Tables!L$1:L$4, MATCH!F111))</f>
        <v>0</v>
      </c>
      <c r="B111" t="b">
        <f>AND(MATCH!K111=1, COUNTIF(Tables!L$1:L$4, MATCH!F111))</f>
        <v>0</v>
      </c>
      <c r="C111" t="b">
        <f>AND(A111, MATCH!AO111=0)</f>
        <v>0</v>
      </c>
      <c r="D111" t="b">
        <f>AND(B111, MATCH!AO111=0)</f>
        <v>0</v>
      </c>
      <c r="E111" t="e">
        <f ca="1">isNetPoint(MATCH!AC111)</f>
        <v>#NAME?</v>
      </c>
      <c r="F111" t="b">
        <f>OR(MATCH!S111=1, MATCH!T111=1)</f>
        <v>0</v>
      </c>
      <c r="G111" t="e">
        <f ca="1">IF(MATCH!K111=1,OR(E111="1",E111="3",F111=TRUE),OR(E111="2",E111="3"))</f>
        <v>#NAME?</v>
      </c>
      <c r="H111" t="e">
        <f ca="1">IF(MATCH!K111=2,OR(E111="1",E111="3",F111=TRUE),OR(E111="2",E111="3"))</f>
        <v>#NAME?</v>
      </c>
      <c r="I111" t="e">
        <f ca="1">AND(G111=TRUE,MATCH!AN111=1)</f>
        <v>#NAME?</v>
      </c>
      <c r="J111" t="e">
        <f ca="1">AND(H111=TRUE,MATCH!AN111=2)</f>
        <v>#NAME?</v>
      </c>
      <c r="K111">
        <f>IF(MATCH!AN111=1,K110+1,0)</f>
        <v>0</v>
      </c>
      <c r="L111">
        <f>IF(MATCH!AN111=2,L110+1,0)</f>
        <v>0</v>
      </c>
      <c r="M111" t="str">
        <f>MATCH!A111</f>
        <v/>
      </c>
      <c r="N111">
        <f>COUNTIFS(MATCH!AN102:AN111, "=1")</f>
        <v>0</v>
      </c>
      <c r="O111">
        <f>COUNTIFS(MATCH!AN102:AN111, "=2")</f>
        <v>0</v>
      </c>
      <c r="P111" t="str">
        <f>MATCH!BA111</f>
        <v/>
      </c>
    </row>
    <row r="112" spans="1:16" x14ac:dyDescent="0.25">
      <c r="A112" t="b">
        <f>AND(MATCH!K112=2, COUNTIF(Tables!L$1:L$4, MATCH!F112))</f>
        <v>0</v>
      </c>
      <c r="B112" t="b">
        <f>AND(MATCH!K112=1, COUNTIF(Tables!L$1:L$4, MATCH!F112))</f>
        <v>0</v>
      </c>
      <c r="C112" t="b">
        <f>AND(A112, MATCH!AO112=0)</f>
        <v>0</v>
      </c>
      <c r="D112" t="b">
        <f>AND(B112, MATCH!AO112=0)</f>
        <v>0</v>
      </c>
      <c r="E112" t="e">
        <f ca="1">isNetPoint(MATCH!AC112)</f>
        <v>#NAME?</v>
      </c>
      <c r="F112" t="b">
        <f>OR(MATCH!S112=1, MATCH!T112=1)</f>
        <v>0</v>
      </c>
      <c r="G112" t="e">
        <f ca="1">IF(MATCH!K112=1,OR(E112="1",E112="3",F112=TRUE),OR(E112="2",E112="3"))</f>
        <v>#NAME?</v>
      </c>
      <c r="H112" t="e">
        <f ca="1">IF(MATCH!K112=2,OR(E112="1",E112="3",F112=TRUE),OR(E112="2",E112="3"))</f>
        <v>#NAME?</v>
      </c>
      <c r="I112" t="e">
        <f ca="1">AND(G112=TRUE,MATCH!AN112=1)</f>
        <v>#NAME?</v>
      </c>
      <c r="J112" t="e">
        <f ca="1">AND(H112=TRUE,MATCH!AN112=2)</f>
        <v>#NAME?</v>
      </c>
      <c r="K112">
        <f>IF(MATCH!AN112=1,K111+1,0)</f>
        <v>0</v>
      </c>
      <c r="L112">
        <f>IF(MATCH!AN112=2,L111+1,0)</f>
        <v>0</v>
      </c>
      <c r="M112" t="str">
        <f>MATCH!A112</f>
        <v/>
      </c>
      <c r="N112">
        <f>COUNTIFS(MATCH!AN103:AN112, "=1")</f>
        <v>0</v>
      </c>
      <c r="O112">
        <f>COUNTIFS(MATCH!AN103:AN112, "=2")</f>
        <v>0</v>
      </c>
      <c r="P112" t="str">
        <f>MATCH!BA112</f>
        <v/>
      </c>
    </row>
    <row r="113" spans="1:16" x14ac:dyDescent="0.25">
      <c r="A113" t="b">
        <f>AND(MATCH!K113=2, COUNTIF(Tables!L$1:L$4, MATCH!F113))</f>
        <v>0</v>
      </c>
      <c r="B113" t="b">
        <f>AND(MATCH!K113=1, COUNTIF(Tables!L$1:L$4, MATCH!F113))</f>
        <v>0</v>
      </c>
      <c r="C113" t="b">
        <f>AND(A113, MATCH!AO113=0)</f>
        <v>0</v>
      </c>
      <c r="D113" t="b">
        <f>AND(B113, MATCH!AO113=0)</f>
        <v>0</v>
      </c>
      <c r="E113" t="e">
        <f ca="1">isNetPoint(MATCH!AC113)</f>
        <v>#NAME?</v>
      </c>
      <c r="F113" t="b">
        <f>OR(MATCH!S113=1, MATCH!T113=1)</f>
        <v>0</v>
      </c>
      <c r="G113" t="e">
        <f ca="1">IF(MATCH!K113=1,OR(E113="1",E113="3",F113=TRUE),OR(E113="2",E113="3"))</f>
        <v>#NAME?</v>
      </c>
      <c r="H113" t="e">
        <f ca="1">IF(MATCH!K113=2,OR(E113="1",E113="3",F113=TRUE),OR(E113="2",E113="3"))</f>
        <v>#NAME?</v>
      </c>
      <c r="I113" t="e">
        <f ca="1">AND(G113=TRUE,MATCH!AN113=1)</f>
        <v>#NAME?</v>
      </c>
      <c r="J113" t="e">
        <f ca="1">AND(H113=TRUE,MATCH!AN113=2)</f>
        <v>#NAME?</v>
      </c>
      <c r="K113">
        <f>IF(MATCH!AN113=1,K112+1,0)</f>
        <v>0</v>
      </c>
      <c r="L113">
        <f>IF(MATCH!AN113=2,L112+1,0)</f>
        <v>0</v>
      </c>
      <c r="M113" t="str">
        <f>MATCH!A113</f>
        <v/>
      </c>
      <c r="N113">
        <f>COUNTIFS(MATCH!AN104:AN113, "=1")</f>
        <v>0</v>
      </c>
      <c r="O113">
        <f>COUNTIFS(MATCH!AN104:AN113, "=2")</f>
        <v>0</v>
      </c>
      <c r="P113" t="str">
        <f>MATCH!BA113</f>
        <v/>
      </c>
    </row>
    <row r="114" spans="1:16" x14ac:dyDescent="0.25">
      <c r="A114" t="b">
        <f>AND(MATCH!K114=2, COUNTIF(Tables!L$1:L$4, MATCH!F114))</f>
        <v>0</v>
      </c>
      <c r="B114" t="b">
        <f>AND(MATCH!K114=1, COUNTIF(Tables!L$1:L$4, MATCH!F114))</f>
        <v>0</v>
      </c>
      <c r="C114" t="b">
        <f>AND(A114, MATCH!AO114=0)</f>
        <v>0</v>
      </c>
      <c r="D114" t="b">
        <f>AND(B114, MATCH!AO114=0)</f>
        <v>0</v>
      </c>
      <c r="E114" t="e">
        <f ca="1">isNetPoint(MATCH!AC114)</f>
        <v>#NAME?</v>
      </c>
      <c r="F114" t="b">
        <f>OR(MATCH!S114=1, MATCH!T114=1)</f>
        <v>0</v>
      </c>
      <c r="G114" t="e">
        <f ca="1">IF(MATCH!K114=1,OR(E114="1",E114="3",F114=TRUE),OR(E114="2",E114="3"))</f>
        <v>#NAME?</v>
      </c>
      <c r="H114" t="e">
        <f ca="1">IF(MATCH!K114=2,OR(E114="1",E114="3",F114=TRUE),OR(E114="2",E114="3"))</f>
        <v>#NAME?</v>
      </c>
      <c r="I114" t="e">
        <f ca="1">AND(G114=TRUE,MATCH!AN114=1)</f>
        <v>#NAME?</v>
      </c>
      <c r="J114" t="e">
        <f ca="1">AND(H114=TRUE,MATCH!AN114=2)</f>
        <v>#NAME?</v>
      </c>
      <c r="K114">
        <f>IF(MATCH!AN114=1,K113+1,0)</f>
        <v>0</v>
      </c>
      <c r="L114">
        <f>IF(MATCH!AN114=2,L113+1,0)</f>
        <v>0</v>
      </c>
      <c r="M114" t="str">
        <f>MATCH!A114</f>
        <v/>
      </c>
      <c r="N114">
        <f>COUNTIFS(MATCH!AN105:AN114, "=1")</f>
        <v>0</v>
      </c>
      <c r="O114">
        <f>COUNTIFS(MATCH!AN105:AN114, "=2")</f>
        <v>0</v>
      </c>
      <c r="P114" t="str">
        <f>MATCH!BA114</f>
        <v/>
      </c>
    </row>
    <row r="115" spans="1:16" x14ac:dyDescent="0.25">
      <c r="A115" t="b">
        <f>AND(MATCH!K115=2, COUNTIF(Tables!L$1:L$4, MATCH!F115))</f>
        <v>0</v>
      </c>
      <c r="B115" t="b">
        <f>AND(MATCH!K115=1, COUNTIF(Tables!L$1:L$4, MATCH!F115))</f>
        <v>0</v>
      </c>
      <c r="C115" t="b">
        <f>AND(A115, MATCH!AO115=0)</f>
        <v>0</v>
      </c>
      <c r="D115" t="b">
        <f>AND(B115, MATCH!AO115=0)</f>
        <v>0</v>
      </c>
      <c r="E115" t="e">
        <f ca="1">isNetPoint(MATCH!AC115)</f>
        <v>#NAME?</v>
      </c>
      <c r="F115" t="b">
        <f>OR(MATCH!S115=1, MATCH!T115=1)</f>
        <v>0</v>
      </c>
      <c r="G115" t="e">
        <f ca="1">IF(MATCH!K115=1,OR(E115="1",E115="3",F115=TRUE),OR(E115="2",E115="3"))</f>
        <v>#NAME?</v>
      </c>
      <c r="H115" t="e">
        <f ca="1">IF(MATCH!K115=2,OR(E115="1",E115="3",F115=TRUE),OR(E115="2",E115="3"))</f>
        <v>#NAME?</v>
      </c>
      <c r="I115" t="e">
        <f ca="1">AND(G115=TRUE,MATCH!AN115=1)</f>
        <v>#NAME?</v>
      </c>
      <c r="J115" t="e">
        <f ca="1">AND(H115=TRUE,MATCH!AN115=2)</f>
        <v>#NAME?</v>
      </c>
      <c r="K115">
        <f>IF(MATCH!AN115=1,K114+1,0)</f>
        <v>0</v>
      </c>
      <c r="L115">
        <f>IF(MATCH!AN115=2,L114+1,0)</f>
        <v>0</v>
      </c>
      <c r="M115" t="str">
        <f>MATCH!A115</f>
        <v/>
      </c>
      <c r="N115">
        <f>COUNTIFS(MATCH!AN106:AN115, "=1")</f>
        <v>0</v>
      </c>
      <c r="O115">
        <f>COUNTIFS(MATCH!AN106:AN115, "=2")</f>
        <v>0</v>
      </c>
      <c r="P115" t="str">
        <f>MATCH!BA115</f>
        <v/>
      </c>
    </row>
    <row r="116" spans="1:16" x14ac:dyDescent="0.25">
      <c r="A116" t="b">
        <f>AND(MATCH!K116=2, COUNTIF(Tables!L$1:L$4, MATCH!F116))</f>
        <v>0</v>
      </c>
      <c r="B116" t="b">
        <f>AND(MATCH!K116=1, COUNTIF(Tables!L$1:L$4, MATCH!F116))</f>
        <v>0</v>
      </c>
      <c r="C116" t="b">
        <f>AND(A116, MATCH!AO116=0)</f>
        <v>0</v>
      </c>
      <c r="D116" t="b">
        <f>AND(B116, MATCH!AO116=0)</f>
        <v>0</v>
      </c>
      <c r="E116" t="e">
        <f ca="1">isNetPoint(MATCH!AC116)</f>
        <v>#NAME?</v>
      </c>
      <c r="F116" t="b">
        <f>OR(MATCH!S116=1, MATCH!T116=1)</f>
        <v>0</v>
      </c>
      <c r="G116" t="e">
        <f ca="1">IF(MATCH!K116=1,OR(E116="1",E116="3",F116=TRUE),OR(E116="2",E116="3"))</f>
        <v>#NAME?</v>
      </c>
      <c r="H116" t="e">
        <f ca="1">IF(MATCH!K116=2,OR(E116="1",E116="3",F116=TRUE),OR(E116="2",E116="3"))</f>
        <v>#NAME?</v>
      </c>
      <c r="I116" t="e">
        <f ca="1">AND(G116=TRUE,MATCH!AN116=1)</f>
        <v>#NAME?</v>
      </c>
      <c r="J116" t="e">
        <f ca="1">AND(H116=TRUE,MATCH!AN116=2)</f>
        <v>#NAME?</v>
      </c>
      <c r="K116">
        <f>IF(MATCH!AN116=1,K115+1,0)</f>
        <v>0</v>
      </c>
      <c r="L116">
        <f>IF(MATCH!AN116=2,L115+1,0)</f>
        <v>0</v>
      </c>
      <c r="M116" t="str">
        <f>MATCH!A116</f>
        <v/>
      </c>
      <c r="N116">
        <f>COUNTIFS(MATCH!AN107:AN116, "=1")</f>
        <v>0</v>
      </c>
      <c r="O116">
        <f>COUNTIFS(MATCH!AN107:AN116, "=2")</f>
        <v>0</v>
      </c>
      <c r="P116" t="str">
        <f>MATCH!BA116</f>
        <v/>
      </c>
    </row>
    <row r="117" spans="1:16" x14ac:dyDescent="0.25">
      <c r="A117" t="b">
        <f>AND(MATCH!K117=2, COUNTIF(Tables!L$1:L$4, MATCH!F117))</f>
        <v>0</v>
      </c>
      <c r="B117" t="b">
        <f>AND(MATCH!K117=1, COUNTIF(Tables!L$1:L$4, MATCH!F117))</f>
        <v>0</v>
      </c>
      <c r="C117" t="b">
        <f>AND(A117, MATCH!AO117=0)</f>
        <v>0</v>
      </c>
      <c r="D117" t="b">
        <f>AND(B117, MATCH!AO117=0)</f>
        <v>0</v>
      </c>
      <c r="E117" t="e">
        <f ca="1">isNetPoint(MATCH!AC117)</f>
        <v>#NAME?</v>
      </c>
      <c r="F117" t="b">
        <f>OR(MATCH!S117=1, MATCH!T117=1)</f>
        <v>0</v>
      </c>
      <c r="G117" t="e">
        <f ca="1">IF(MATCH!K117=1,OR(E117="1",E117="3",F117=TRUE),OR(E117="2",E117="3"))</f>
        <v>#NAME?</v>
      </c>
      <c r="H117" t="e">
        <f ca="1">IF(MATCH!K117=2,OR(E117="1",E117="3",F117=TRUE),OR(E117="2",E117="3"))</f>
        <v>#NAME?</v>
      </c>
      <c r="I117" t="e">
        <f ca="1">AND(G117=TRUE,MATCH!AN117=1)</f>
        <v>#NAME?</v>
      </c>
      <c r="J117" t="e">
        <f ca="1">AND(H117=TRUE,MATCH!AN117=2)</f>
        <v>#NAME?</v>
      </c>
      <c r="K117">
        <f>IF(MATCH!AN117=1,K116+1,0)</f>
        <v>0</v>
      </c>
      <c r="L117">
        <f>IF(MATCH!AN117=2,L116+1,0)</f>
        <v>0</v>
      </c>
      <c r="M117" t="str">
        <f>MATCH!A117</f>
        <v/>
      </c>
      <c r="N117">
        <f>COUNTIFS(MATCH!AN108:AN117, "=1")</f>
        <v>0</v>
      </c>
      <c r="O117">
        <f>COUNTIFS(MATCH!AN108:AN117, "=2")</f>
        <v>0</v>
      </c>
      <c r="P117" t="str">
        <f>MATCH!BA117</f>
        <v/>
      </c>
    </row>
    <row r="118" spans="1:16" x14ac:dyDescent="0.25">
      <c r="A118" t="b">
        <f>AND(MATCH!K118=2, COUNTIF(Tables!L$1:L$4, MATCH!F118))</f>
        <v>0</v>
      </c>
      <c r="B118" t="b">
        <f>AND(MATCH!K118=1, COUNTIF(Tables!L$1:L$4, MATCH!F118))</f>
        <v>0</v>
      </c>
      <c r="C118" t="b">
        <f>AND(A118, MATCH!AO118=0)</f>
        <v>0</v>
      </c>
      <c r="D118" t="b">
        <f>AND(B118, MATCH!AO118=0)</f>
        <v>0</v>
      </c>
      <c r="E118" t="e">
        <f ca="1">isNetPoint(MATCH!AC118)</f>
        <v>#NAME?</v>
      </c>
      <c r="F118" t="b">
        <f>OR(MATCH!S118=1, MATCH!T118=1)</f>
        <v>0</v>
      </c>
      <c r="G118" t="e">
        <f ca="1">IF(MATCH!K118=1,OR(E118="1",E118="3",F118=TRUE),OR(E118="2",E118="3"))</f>
        <v>#NAME?</v>
      </c>
      <c r="H118" t="e">
        <f ca="1">IF(MATCH!K118=2,OR(E118="1",E118="3",F118=TRUE),OR(E118="2",E118="3"))</f>
        <v>#NAME?</v>
      </c>
      <c r="I118" t="e">
        <f ca="1">AND(G118=TRUE,MATCH!AN118=1)</f>
        <v>#NAME?</v>
      </c>
      <c r="J118" t="e">
        <f ca="1">AND(H118=TRUE,MATCH!AN118=2)</f>
        <v>#NAME?</v>
      </c>
      <c r="K118">
        <f>IF(MATCH!AN118=1,K117+1,0)</f>
        <v>0</v>
      </c>
      <c r="L118">
        <f>IF(MATCH!AN118=2,L117+1,0)</f>
        <v>0</v>
      </c>
      <c r="M118" t="str">
        <f>MATCH!A118</f>
        <v/>
      </c>
      <c r="N118">
        <f>COUNTIFS(MATCH!AN109:AN118, "=1")</f>
        <v>0</v>
      </c>
      <c r="O118">
        <f>COUNTIFS(MATCH!AN109:AN118, "=2")</f>
        <v>0</v>
      </c>
      <c r="P118" t="str">
        <f>MATCH!BA118</f>
        <v/>
      </c>
    </row>
    <row r="119" spans="1:16" x14ac:dyDescent="0.25">
      <c r="A119" t="b">
        <f>AND(MATCH!K119=2, COUNTIF(Tables!L$1:L$4, MATCH!F119))</f>
        <v>0</v>
      </c>
      <c r="B119" t="b">
        <f>AND(MATCH!K119=1, COUNTIF(Tables!L$1:L$4, MATCH!F119))</f>
        <v>0</v>
      </c>
      <c r="C119" t="b">
        <f>AND(A119, MATCH!AO119=0)</f>
        <v>0</v>
      </c>
      <c r="D119" t="b">
        <f>AND(B119, MATCH!AO119=0)</f>
        <v>0</v>
      </c>
      <c r="E119" t="e">
        <f ca="1">isNetPoint(MATCH!AC119)</f>
        <v>#NAME?</v>
      </c>
      <c r="F119" t="b">
        <f>OR(MATCH!S119=1, MATCH!T119=1)</f>
        <v>0</v>
      </c>
      <c r="G119" t="e">
        <f ca="1">IF(MATCH!K119=1,OR(E119="1",E119="3",F119=TRUE),OR(E119="2",E119="3"))</f>
        <v>#NAME?</v>
      </c>
      <c r="H119" t="e">
        <f ca="1">IF(MATCH!K119=2,OR(E119="1",E119="3",F119=TRUE),OR(E119="2",E119="3"))</f>
        <v>#NAME?</v>
      </c>
      <c r="I119" t="e">
        <f ca="1">AND(G119=TRUE,MATCH!AN119=1)</f>
        <v>#NAME?</v>
      </c>
      <c r="J119" t="e">
        <f ca="1">AND(H119=TRUE,MATCH!AN119=2)</f>
        <v>#NAME?</v>
      </c>
      <c r="K119">
        <f>IF(MATCH!AN119=1,K118+1,0)</f>
        <v>0</v>
      </c>
      <c r="L119">
        <f>IF(MATCH!AN119=2,L118+1,0)</f>
        <v>0</v>
      </c>
      <c r="M119" t="str">
        <f>MATCH!A119</f>
        <v/>
      </c>
      <c r="N119">
        <f>COUNTIFS(MATCH!AN110:AN119, "=1")</f>
        <v>0</v>
      </c>
      <c r="O119">
        <f>COUNTIFS(MATCH!AN110:AN119, "=2")</f>
        <v>0</v>
      </c>
      <c r="P119" t="str">
        <f>MATCH!BA119</f>
        <v/>
      </c>
    </row>
    <row r="120" spans="1:16" x14ac:dyDescent="0.25">
      <c r="A120" t="b">
        <f>AND(MATCH!K120=2, COUNTIF(Tables!L$1:L$4, MATCH!F120))</f>
        <v>0</v>
      </c>
      <c r="B120" t="b">
        <f>AND(MATCH!K120=1, COUNTIF(Tables!L$1:L$4, MATCH!F120))</f>
        <v>0</v>
      </c>
      <c r="C120" t="b">
        <f>AND(A120, MATCH!AO120=0)</f>
        <v>0</v>
      </c>
      <c r="D120" t="b">
        <f>AND(B120, MATCH!AO120=0)</f>
        <v>0</v>
      </c>
      <c r="E120" t="e">
        <f ca="1">isNetPoint(MATCH!AC120)</f>
        <v>#NAME?</v>
      </c>
      <c r="F120" t="b">
        <f>OR(MATCH!S120=1, MATCH!T120=1)</f>
        <v>0</v>
      </c>
      <c r="G120" t="e">
        <f ca="1">IF(MATCH!K120=1,OR(E120="1",E120="3",F120=TRUE),OR(E120="2",E120="3"))</f>
        <v>#NAME?</v>
      </c>
      <c r="H120" t="e">
        <f ca="1">IF(MATCH!K120=2,OR(E120="1",E120="3",F120=TRUE),OR(E120="2",E120="3"))</f>
        <v>#NAME?</v>
      </c>
      <c r="I120" t="e">
        <f ca="1">AND(G120=TRUE,MATCH!AN120=1)</f>
        <v>#NAME?</v>
      </c>
      <c r="J120" t="e">
        <f ca="1">AND(H120=TRUE,MATCH!AN120=2)</f>
        <v>#NAME?</v>
      </c>
      <c r="K120">
        <f>IF(MATCH!AN120=1,K119+1,0)</f>
        <v>0</v>
      </c>
      <c r="L120">
        <f>IF(MATCH!AN120=2,L119+1,0)</f>
        <v>0</v>
      </c>
      <c r="M120" t="str">
        <f>MATCH!A120</f>
        <v/>
      </c>
      <c r="N120">
        <f>COUNTIFS(MATCH!AN111:AN120, "=1")</f>
        <v>0</v>
      </c>
      <c r="O120">
        <f>COUNTIFS(MATCH!AN111:AN120, "=2")</f>
        <v>0</v>
      </c>
      <c r="P120" t="str">
        <f>MATCH!BA120</f>
        <v/>
      </c>
    </row>
    <row r="121" spans="1:16" x14ac:dyDescent="0.25">
      <c r="A121" t="b">
        <f>AND(MATCH!K121=2, COUNTIF(Tables!L$1:L$4, MATCH!F121))</f>
        <v>0</v>
      </c>
      <c r="B121" t="b">
        <f>AND(MATCH!K121=1, COUNTIF(Tables!L$1:L$4, MATCH!F121))</f>
        <v>0</v>
      </c>
      <c r="C121" t="b">
        <f>AND(A121, MATCH!AO121=0)</f>
        <v>0</v>
      </c>
      <c r="D121" t="b">
        <f>AND(B121, MATCH!AO121=0)</f>
        <v>0</v>
      </c>
      <c r="E121" t="e">
        <f ca="1">isNetPoint(MATCH!AC121)</f>
        <v>#NAME?</v>
      </c>
      <c r="F121" t="b">
        <f>OR(MATCH!S121=1, MATCH!T121=1)</f>
        <v>0</v>
      </c>
      <c r="G121" t="e">
        <f ca="1">IF(MATCH!K121=1,OR(E121="1",E121="3",F121=TRUE),OR(E121="2",E121="3"))</f>
        <v>#NAME?</v>
      </c>
      <c r="H121" t="e">
        <f ca="1">IF(MATCH!K121=2,OR(E121="1",E121="3",F121=TRUE),OR(E121="2",E121="3"))</f>
        <v>#NAME?</v>
      </c>
      <c r="I121" t="e">
        <f ca="1">AND(G121=TRUE,MATCH!AN121=1)</f>
        <v>#NAME?</v>
      </c>
      <c r="J121" t="e">
        <f ca="1">AND(H121=TRUE,MATCH!AN121=2)</f>
        <v>#NAME?</v>
      </c>
      <c r="K121">
        <f>IF(MATCH!AN121=1,K120+1,0)</f>
        <v>0</v>
      </c>
      <c r="L121">
        <f>IF(MATCH!AN121=2,L120+1,0)</f>
        <v>0</v>
      </c>
      <c r="M121" t="str">
        <f>MATCH!A121</f>
        <v/>
      </c>
      <c r="N121">
        <f>COUNTIFS(MATCH!AN112:AN121, "=1")</f>
        <v>0</v>
      </c>
      <c r="O121">
        <f>COUNTIFS(MATCH!AN112:AN121, "=2")</f>
        <v>0</v>
      </c>
      <c r="P121" t="str">
        <f>MATCH!BA121</f>
        <v/>
      </c>
    </row>
    <row r="122" spans="1:16" x14ac:dyDescent="0.25">
      <c r="A122" t="b">
        <f>AND(MATCH!K122=2, COUNTIF(Tables!L$1:L$4, MATCH!F122))</f>
        <v>0</v>
      </c>
      <c r="B122" t="b">
        <f>AND(MATCH!K122=1, COUNTIF(Tables!L$1:L$4, MATCH!F122))</f>
        <v>0</v>
      </c>
      <c r="C122" t="b">
        <f>AND(A122, MATCH!AO122=0)</f>
        <v>0</v>
      </c>
      <c r="D122" t="b">
        <f>AND(B122, MATCH!AO122=0)</f>
        <v>0</v>
      </c>
      <c r="E122" t="e">
        <f ca="1">isNetPoint(MATCH!AC122)</f>
        <v>#NAME?</v>
      </c>
      <c r="F122" t="b">
        <f>OR(MATCH!S122=1, MATCH!T122=1)</f>
        <v>0</v>
      </c>
      <c r="G122" t="e">
        <f ca="1">IF(MATCH!K122=1,OR(E122="1",E122="3",F122=TRUE),OR(E122="2",E122="3"))</f>
        <v>#NAME?</v>
      </c>
      <c r="H122" t="e">
        <f ca="1">IF(MATCH!K122=2,OR(E122="1",E122="3",F122=TRUE),OR(E122="2",E122="3"))</f>
        <v>#NAME?</v>
      </c>
      <c r="I122" t="e">
        <f ca="1">AND(G122=TRUE,MATCH!AN122=1)</f>
        <v>#NAME?</v>
      </c>
      <c r="J122" t="e">
        <f ca="1">AND(H122=TRUE,MATCH!AN122=2)</f>
        <v>#NAME?</v>
      </c>
      <c r="K122">
        <f>IF(MATCH!AN122=1,K121+1,0)</f>
        <v>0</v>
      </c>
      <c r="L122">
        <f>IF(MATCH!AN122=2,L121+1,0)</f>
        <v>0</v>
      </c>
      <c r="M122" t="str">
        <f>MATCH!A122</f>
        <v/>
      </c>
      <c r="N122">
        <f>COUNTIFS(MATCH!AN113:AN122, "=1")</f>
        <v>0</v>
      </c>
      <c r="O122">
        <f>COUNTIFS(MATCH!AN113:AN122, "=2")</f>
        <v>0</v>
      </c>
      <c r="P122" t="str">
        <f>MATCH!BA122</f>
        <v/>
      </c>
    </row>
    <row r="123" spans="1:16" x14ac:dyDescent="0.25">
      <c r="A123" t="b">
        <f>AND(MATCH!K123=2, COUNTIF(Tables!L$1:L$4, MATCH!F123))</f>
        <v>0</v>
      </c>
      <c r="B123" t="b">
        <f>AND(MATCH!K123=1, COUNTIF(Tables!L$1:L$4, MATCH!F123))</f>
        <v>0</v>
      </c>
      <c r="C123" t="b">
        <f>AND(A123, MATCH!AO123=0)</f>
        <v>0</v>
      </c>
      <c r="D123" t="b">
        <f>AND(B123, MATCH!AO123=0)</f>
        <v>0</v>
      </c>
      <c r="E123" t="e">
        <f ca="1">isNetPoint(MATCH!AC123)</f>
        <v>#NAME?</v>
      </c>
      <c r="F123" t="b">
        <f>OR(MATCH!S123=1, MATCH!T123=1)</f>
        <v>0</v>
      </c>
      <c r="G123" t="e">
        <f ca="1">IF(MATCH!K123=1,OR(E123="1",E123="3",F123=TRUE),OR(E123="2",E123="3"))</f>
        <v>#NAME?</v>
      </c>
      <c r="H123" t="e">
        <f ca="1">IF(MATCH!K123=2,OR(E123="1",E123="3",F123=TRUE),OR(E123="2",E123="3"))</f>
        <v>#NAME?</v>
      </c>
      <c r="I123" t="e">
        <f ca="1">AND(G123=TRUE,MATCH!AN123=1)</f>
        <v>#NAME?</v>
      </c>
      <c r="J123" t="e">
        <f ca="1">AND(H123=TRUE,MATCH!AN123=2)</f>
        <v>#NAME?</v>
      </c>
      <c r="K123">
        <f>IF(MATCH!AN123=1,K122+1,0)</f>
        <v>0</v>
      </c>
      <c r="L123">
        <f>IF(MATCH!AN123=2,L122+1,0)</f>
        <v>0</v>
      </c>
      <c r="M123" t="str">
        <f>MATCH!A123</f>
        <v/>
      </c>
      <c r="N123">
        <f>COUNTIFS(MATCH!AN114:AN123, "=1")</f>
        <v>0</v>
      </c>
      <c r="O123">
        <f>COUNTIFS(MATCH!AN114:AN123, "=2")</f>
        <v>0</v>
      </c>
      <c r="P123" t="str">
        <f>MATCH!BA123</f>
        <v/>
      </c>
    </row>
    <row r="124" spans="1:16" x14ac:dyDescent="0.25">
      <c r="A124" t="b">
        <f>AND(MATCH!K124=2, COUNTIF(Tables!L$1:L$4, MATCH!F124))</f>
        <v>0</v>
      </c>
      <c r="B124" t="b">
        <f>AND(MATCH!K124=1, COUNTIF(Tables!L$1:L$4, MATCH!F124))</f>
        <v>0</v>
      </c>
      <c r="C124" t="b">
        <f>AND(A124, MATCH!AO124=0)</f>
        <v>0</v>
      </c>
      <c r="D124" t="b">
        <f>AND(B124, MATCH!AO124=0)</f>
        <v>0</v>
      </c>
      <c r="E124" t="e">
        <f ca="1">isNetPoint(MATCH!AC124)</f>
        <v>#NAME?</v>
      </c>
      <c r="F124" t="b">
        <f>OR(MATCH!S124=1, MATCH!T124=1)</f>
        <v>0</v>
      </c>
      <c r="G124" t="e">
        <f ca="1">IF(MATCH!K124=1,OR(E124="1",E124="3",F124=TRUE),OR(E124="2",E124="3"))</f>
        <v>#NAME?</v>
      </c>
      <c r="H124" t="e">
        <f ca="1">IF(MATCH!K124=2,OR(E124="1",E124="3",F124=TRUE),OR(E124="2",E124="3"))</f>
        <v>#NAME?</v>
      </c>
      <c r="I124" t="e">
        <f ca="1">AND(G124=TRUE,MATCH!AN124=1)</f>
        <v>#NAME?</v>
      </c>
      <c r="J124" t="e">
        <f ca="1">AND(H124=TRUE,MATCH!AN124=2)</f>
        <v>#NAME?</v>
      </c>
      <c r="K124">
        <f>IF(MATCH!AN124=1,K123+1,0)</f>
        <v>0</v>
      </c>
      <c r="L124">
        <f>IF(MATCH!AN124=2,L123+1,0)</f>
        <v>0</v>
      </c>
      <c r="M124" t="str">
        <f>MATCH!A124</f>
        <v/>
      </c>
      <c r="N124">
        <f>COUNTIFS(MATCH!AN115:AN124, "=1")</f>
        <v>0</v>
      </c>
      <c r="O124">
        <f>COUNTIFS(MATCH!AN115:AN124, "=2")</f>
        <v>0</v>
      </c>
      <c r="P124" t="str">
        <f>MATCH!BA124</f>
        <v/>
      </c>
    </row>
    <row r="125" spans="1:16" x14ac:dyDescent="0.25">
      <c r="A125" t="b">
        <f>AND(MATCH!K125=2, COUNTIF(Tables!L$1:L$4, MATCH!F125))</f>
        <v>0</v>
      </c>
      <c r="B125" t="b">
        <f>AND(MATCH!K125=1, COUNTIF(Tables!L$1:L$4, MATCH!F125))</f>
        <v>0</v>
      </c>
      <c r="C125" t="b">
        <f>AND(A125, MATCH!AO125=0)</f>
        <v>0</v>
      </c>
      <c r="D125" t="b">
        <f>AND(B125, MATCH!AO125=0)</f>
        <v>0</v>
      </c>
      <c r="E125" t="e">
        <f ca="1">isNetPoint(MATCH!AC125)</f>
        <v>#NAME?</v>
      </c>
      <c r="F125" t="b">
        <f>OR(MATCH!S125=1, MATCH!T125=1)</f>
        <v>0</v>
      </c>
      <c r="G125" t="e">
        <f ca="1">IF(MATCH!K125=1,OR(E125="1",E125="3",F125=TRUE),OR(E125="2",E125="3"))</f>
        <v>#NAME?</v>
      </c>
      <c r="H125" t="e">
        <f ca="1">IF(MATCH!K125=2,OR(E125="1",E125="3",F125=TRUE),OR(E125="2",E125="3"))</f>
        <v>#NAME?</v>
      </c>
      <c r="I125" t="e">
        <f ca="1">AND(G125=TRUE,MATCH!AN125=1)</f>
        <v>#NAME?</v>
      </c>
      <c r="J125" t="e">
        <f ca="1">AND(H125=TRUE,MATCH!AN125=2)</f>
        <v>#NAME?</v>
      </c>
      <c r="K125">
        <f>IF(MATCH!AN125=1,K124+1,0)</f>
        <v>0</v>
      </c>
      <c r="L125">
        <f>IF(MATCH!AN125=2,L124+1,0)</f>
        <v>0</v>
      </c>
      <c r="M125" t="str">
        <f>MATCH!A125</f>
        <v/>
      </c>
      <c r="N125">
        <f>COUNTIFS(MATCH!AN116:AN125, "=1")</f>
        <v>0</v>
      </c>
      <c r="O125">
        <f>COUNTIFS(MATCH!AN116:AN125, "=2")</f>
        <v>0</v>
      </c>
      <c r="P125" t="str">
        <f>MATCH!BA125</f>
        <v/>
      </c>
    </row>
    <row r="126" spans="1:16" x14ac:dyDescent="0.25">
      <c r="A126" t="b">
        <f>AND(MATCH!K126=2, COUNTIF(Tables!L$1:L$4, MATCH!F126))</f>
        <v>0</v>
      </c>
      <c r="B126" t="b">
        <f>AND(MATCH!K126=1, COUNTIF(Tables!L$1:L$4, MATCH!F126))</f>
        <v>0</v>
      </c>
      <c r="C126" t="b">
        <f>AND(A126, MATCH!AO126=0)</f>
        <v>0</v>
      </c>
      <c r="D126" t="b">
        <f>AND(B126, MATCH!AO126=0)</f>
        <v>0</v>
      </c>
      <c r="E126" t="e">
        <f ca="1">isNetPoint(MATCH!AC126)</f>
        <v>#NAME?</v>
      </c>
      <c r="F126" t="b">
        <f>OR(MATCH!S126=1, MATCH!T126=1)</f>
        <v>0</v>
      </c>
      <c r="G126" t="e">
        <f ca="1">IF(MATCH!K126=1,OR(E126="1",E126="3",F126=TRUE),OR(E126="2",E126="3"))</f>
        <v>#NAME?</v>
      </c>
      <c r="H126" t="e">
        <f ca="1">IF(MATCH!K126=2,OR(E126="1",E126="3",F126=TRUE),OR(E126="2",E126="3"))</f>
        <v>#NAME?</v>
      </c>
      <c r="I126" t="e">
        <f ca="1">AND(G126=TRUE,MATCH!AN126=1)</f>
        <v>#NAME?</v>
      </c>
      <c r="J126" t="e">
        <f ca="1">AND(H126=TRUE,MATCH!AN126=2)</f>
        <v>#NAME?</v>
      </c>
      <c r="K126">
        <f>IF(MATCH!AN126=1,K125+1,0)</f>
        <v>0</v>
      </c>
      <c r="L126">
        <f>IF(MATCH!AN126=2,L125+1,0)</f>
        <v>0</v>
      </c>
      <c r="M126" t="str">
        <f>MATCH!A126</f>
        <v/>
      </c>
      <c r="N126">
        <f>COUNTIFS(MATCH!AN117:AN126, "=1")</f>
        <v>0</v>
      </c>
      <c r="O126">
        <f>COUNTIFS(MATCH!AN117:AN126, "=2")</f>
        <v>0</v>
      </c>
      <c r="P126" t="str">
        <f>MATCH!BA126</f>
        <v/>
      </c>
    </row>
    <row r="127" spans="1:16" x14ac:dyDescent="0.25">
      <c r="A127" t="b">
        <f>AND(MATCH!K127=2, COUNTIF(Tables!L$1:L$4, MATCH!F127))</f>
        <v>0</v>
      </c>
      <c r="B127" t="b">
        <f>AND(MATCH!K127=1, COUNTIF(Tables!L$1:L$4, MATCH!F127))</f>
        <v>0</v>
      </c>
      <c r="C127" t="b">
        <f>AND(A127, MATCH!AO127=0)</f>
        <v>0</v>
      </c>
      <c r="D127" t="b">
        <f>AND(B127, MATCH!AO127=0)</f>
        <v>0</v>
      </c>
      <c r="E127" t="e">
        <f ca="1">isNetPoint(MATCH!AC127)</f>
        <v>#NAME?</v>
      </c>
      <c r="F127" t="b">
        <f>OR(MATCH!S127=1, MATCH!T127=1)</f>
        <v>0</v>
      </c>
      <c r="G127" t="e">
        <f ca="1">IF(MATCH!K127=1,OR(E127="1",E127="3",F127=TRUE),OR(E127="2",E127="3"))</f>
        <v>#NAME?</v>
      </c>
      <c r="H127" t="e">
        <f ca="1">IF(MATCH!K127=2,OR(E127="1",E127="3",F127=TRUE),OR(E127="2",E127="3"))</f>
        <v>#NAME?</v>
      </c>
      <c r="I127" t="e">
        <f ca="1">AND(G127=TRUE,MATCH!AN127=1)</f>
        <v>#NAME?</v>
      </c>
      <c r="J127" t="e">
        <f ca="1">AND(H127=TRUE,MATCH!AN127=2)</f>
        <v>#NAME?</v>
      </c>
      <c r="K127">
        <f>IF(MATCH!AN127=1,K126+1,0)</f>
        <v>0</v>
      </c>
      <c r="L127">
        <f>IF(MATCH!AN127=2,L126+1,0)</f>
        <v>0</v>
      </c>
      <c r="M127" t="str">
        <f>MATCH!A127</f>
        <v/>
      </c>
      <c r="N127">
        <f>COUNTIFS(MATCH!AN118:AN127, "=1")</f>
        <v>0</v>
      </c>
      <c r="O127">
        <f>COUNTIFS(MATCH!AN118:AN127, "=2")</f>
        <v>0</v>
      </c>
      <c r="P127" t="str">
        <f>MATCH!BA127</f>
        <v/>
      </c>
    </row>
    <row r="128" spans="1:16" x14ac:dyDescent="0.25">
      <c r="A128" t="b">
        <f>AND(MATCH!K128=2, COUNTIF(Tables!L$1:L$4, MATCH!F128))</f>
        <v>0</v>
      </c>
      <c r="B128" t="b">
        <f>AND(MATCH!K128=1, COUNTIF(Tables!L$1:L$4, MATCH!F128))</f>
        <v>0</v>
      </c>
      <c r="C128" t="b">
        <f>AND(A128, MATCH!AO128=0)</f>
        <v>0</v>
      </c>
      <c r="D128" t="b">
        <f>AND(B128, MATCH!AO128=0)</f>
        <v>0</v>
      </c>
      <c r="E128" t="e">
        <f ca="1">isNetPoint(MATCH!AC128)</f>
        <v>#NAME?</v>
      </c>
      <c r="F128" t="b">
        <f>OR(MATCH!S128=1, MATCH!T128=1)</f>
        <v>0</v>
      </c>
      <c r="G128" t="e">
        <f ca="1">IF(MATCH!K128=1,OR(E128="1",E128="3",F128=TRUE),OR(E128="2",E128="3"))</f>
        <v>#NAME?</v>
      </c>
      <c r="H128" t="e">
        <f ca="1">IF(MATCH!K128=2,OR(E128="1",E128="3",F128=TRUE),OR(E128="2",E128="3"))</f>
        <v>#NAME?</v>
      </c>
      <c r="I128" t="e">
        <f ca="1">AND(G128=TRUE,MATCH!AN128=1)</f>
        <v>#NAME?</v>
      </c>
      <c r="J128" t="e">
        <f ca="1">AND(H128=TRUE,MATCH!AN128=2)</f>
        <v>#NAME?</v>
      </c>
      <c r="K128">
        <f>IF(MATCH!AN128=1,K127+1,0)</f>
        <v>0</v>
      </c>
      <c r="L128">
        <f>IF(MATCH!AN128=2,L127+1,0)</f>
        <v>0</v>
      </c>
      <c r="M128" t="str">
        <f>MATCH!A128</f>
        <v/>
      </c>
      <c r="N128">
        <f>COUNTIFS(MATCH!AN119:AN128, "=1")</f>
        <v>0</v>
      </c>
      <c r="O128">
        <f>COUNTIFS(MATCH!AN119:AN128, "=2")</f>
        <v>0</v>
      </c>
      <c r="P128" t="str">
        <f>MATCH!BA128</f>
        <v/>
      </c>
    </row>
    <row r="129" spans="1:16" x14ac:dyDescent="0.25">
      <c r="A129" t="b">
        <f>AND(MATCH!K129=2, COUNTIF(Tables!L$1:L$4, MATCH!F129))</f>
        <v>0</v>
      </c>
      <c r="B129" t="b">
        <f>AND(MATCH!K129=1, COUNTIF(Tables!L$1:L$4, MATCH!F129))</f>
        <v>0</v>
      </c>
      <c r="C129" t="b">
        <f>AND(A129, MATCH!AO129=0)</f>
        <v>0</v>
      </c>
      <c r="D129" t="b">
        <f>AND(B129, MATCH!AO129=0)</f>
        <v>0</v>
      </c>
      <c r="E129" t="e">
        <f ca="1">isNetPoint(MATCH!AC129)</f>
        <v>#NAME?</v>
      </c>
      <c r="F129" t="b">
        <f>OR(MATCH!S129=1, MATCH!T129=1)</f>
        <v>0</v>
      </c>
      <c r="G129" t="e">
        <f ca="1">IF(MATCH!K129=1,OR(E129="1",E129="3",F129=TRUE),OR(E129="2",E129="3"))</f>
        <v>#NAME?</v>
      </c>
      <c r="H129" t="e">
        <f ca="1">IF(MATCH!K129=2,OR(E129="1",E129="3",F129=TRUE),OR(E129="2",E129="3"))</f>
        <v>#NAME?</v>
      </c>
      <c r="I129" t="e">
        <f ca="1">AND(G129=TRUE,MATCH!AN129=1)</f>
        <v>#NAME?</v>
      </c>
      <c r="J129" t="e">
        <f ca="1">AND(H129=TRUE,MATCH!AN129=2)</f>
        <v>#NAME?</v>
      </c>
      <c r="K129">
        <f>IF(MATCH!AN129=1,K128+1,0)</f>
        <v>0</v>
      </c>
      <c r="L129">
        <f>IF(MATCH!AN129=2,L128+1,0)</f>
        <v>0</v>
      </c>
      <c r="M129" t="str">
        <f>MATCH!A129</f>
        <v/>
      </c>
      <c r="N129">
        <f>COUNTIFS(MATCH!AN120:AN129, "=1")</f>
        <v>0</v>
      </c>
      <c r="O129">
        <f>COUNTIFS(MATCH!AN120:AN129, "=2")</f>
        <v>0</v>
      </c>
      <c r="P129" t="str">
        <f>MATCH!BA129</f>
        <v/>
      </c>
    </row>
    <row r="130" spans="1:16" x14ac:dyDescent="0.25">
      <c r="A130" t="b">
        <f>AND(MATCH!K130=2, COUNTIF(Tables!L$1:L$4, MATCH!F130))</f>
        <v>0</v>
      </c>
      <c r="B130" t="b">
        <f>AND(MATCH!K130=1, COUNTIF(Tables!L$1:L$4, MATCH!F130))</f>
        <v>0</v>
      </c>
      <c r="C130" t="b">
        <f>AND(A130, MATCH!AO130=0)</f>
        <v>0</v>
      </c>
      <c r="D130" t="b">
        <f>AND(B130, MATCH!AO130=0)</f>
        <v>0</v>
      </c>
      <c r="E130" t="e">
        <f ca="1">isNetPoint(MATCH!AC130)</f>
        <v>#NAME?</v>
      </c>
      <c r="F130" t="b">
        <f>OR(MATCH!S130=1, MATCH!T130=1)</f>
        <v>0</v>
      </c>
      <c r="G130" t="e">
        <f ca="1">IF(MATCH!K130=1,OR(E130="1",E130="3",F130=TRUE),OR(E130="2",E130="3"))</f>
        <v>#NAME?</v>
      </c>
      <c r="H130" t="e">
        <f ca="1">IF(MATCH!K130=2,OR(E130="1",E130="3",F130=TRUE),OR(E130="2",E130="3"))</f>
        <v>#NAME?</v>
      </c>
      <c r="I130" t="e">
        <f ca="1">AND(G130=TRUE,MATCH!AN130=1)</f>
        <v>#NAME?</v>
      </c>
      <c r="J130" t="e">
        <f ca="1">AND(H130=TRUE,MATCH!AN130=2)</f>
        <v>#NAME?</v>
      </c>
      <c r="K130">
        <f>IF(MATCH!AN130=1,K129+1,0)</f>
        <v>0</v>
      </c>
      <c r="L130">
        <f>IF(MATCH!AN130=2,L129+1,0)</f>
        <v>0</v>
      </c>
      <c r="M130" t="str">
        <f>MATCH!A130</f>
        <v/>
      </c>
      <c r="N130">
        <f>COUNTIFS(MATCH!AN121:AN130, "=1")</f>
        <v>0</v>
      </c>
      <c r="O130">
        <f>COUNTIFS(MATCH!AN121:AN130, "=2")</f>
        <v>0</v>
      </c>
      <c r="P130" t="str">
        <f>MATCH!BA130</f>
        <v/>
      </c>
    </row>
    <row r="131" spans="1:16" x14ac:dyDescent="0.25">
      <c r="A131" t="b">
        <f>AND(MATCH!K131=2, COUNTIF(Tables!L$1:L$4, MATCH!F131))</f>
        <v>0</v>
      </c>
      <c r="B131" t="b">
        <f>AND(MATCH!K131=1, COUNTIF(Tables!L$1:L$4, MATCH!F131))</f>
        <v>0</v>
      </c>
      <c r="C131" t="b">
        <f>AND(A131, MATCH!AO131=0)</f>
        <v>0</v>
      </c>
      <c r="D131" t="b">
        <f>AND(B131, MATCH!AO131=0)</f>
        <v>0</v>
      </c>
      <c r="E131" t="e">
        <f ca="1">isNetPoint(MATCH!AC131)</f>
        <v>#NAME?</v>
      </c>
      <c r="F131" t="b">
        <f>OR(MATCH!S131=1, MATCH!T131=1)</f>
        <v>0</v>
      </c>
      <c r="G131" t="e">
        <f ca="1">IF(MATCH!K131=1,OR(E131="1",E131="3",F131=TRUE),OR(E131="2",E131="3"))</f>
        <v>#NAME?</v>
      </c>
      <c r="H131" t="e">
        <f ca="1">IF(MATCH!K131=2,OR(E131="1",E131="3",F131=TRUE),OR(E131="2",E131="3"))</f>
        <v>#NAME?</v>
      </c>
      <c r="I131" t="e">
        <f ca="1">AND(G131=TRUE,MATCH!AN131=1)</f>
        <v>#NAME?</v>
      </c>
      <c r="J131" t="e">
        <f ca="1">AND(H131=TRUE,MATCH!AN131=2)</f>
        <v>#NAME?</v>
      </c>
      <c r="K131">
        <f>IF(MATCH!AN131=1,K130+1,0)</f>
        <v>0</v>
      </c>
      <c r="L131">
        <f>IF(MATCH!AN131=2,L130+1,0)</f>
        <v>0</v>
      </c>
      <c r="M131" t="str">
        <f>MATCH!A131</f>
        <v/>
      </c>
      <c r="N131">
        <f>COUNTIFS(MATCH!AN122:AN131, "=1")</f>
        <v>0</v>
      </c>
      <c r="O131">
        <f>COUNTIFS(MATCH!AN122:AN131, "=2")</f>
        <v>0</v>
      </c>
      <c r="P131" t="str">
        <f>MATCH!BA131</f>
        <v/>
      </c>
    </row>
    <row r="132" spans="1:16" x14ac:dyDescent="0.25">
      <c r="A132" t="b">
        <f>AND(MATCH!K132=2, COUNTIF(Tables!L$1:L$4, MATCH!F132))</f>
        <v>0</v>
      </c>
      <c r="B132" t="b">
        <f>AND(MATCH!K132=1, COUNTIF(Tables!L$1:L$4, MATCH!F132))</f>
        <v>0</v>
      </c>
      <c r="C132" t="b">
        <f>AND(A132, MATCH!AO132=0)</f>
        <v>0</v>
      </c>
      <c r="D132" t="b">
        <f>AND(B132, MATCH!AO132=0)</f>
        <v>0</v>
      </c>
      <c r="E132" t="e">
        <f ca="1">isNetPoint(MATCH!AC132)</f>
        <v>#NAME?</v>
      </c>
      <c r="F132" t="b">
        <f>OR(MATCH!S132=1, MATCH!T132=1)</f>
        <v>0</v>
      </c>
      <c r="G132" t="e">
        <f ca="1">IF(MATCH!K132=1,OR(E132="1",E132="3",F132=TRUE),OR(E132="2",E132="3"))</f>
        <v>#NAME?</v>
      </c>
      <c r="H132" t="e">
        <f ca="1">IF(MATCH!K132=2,OR(E132="1",E132="3",F132=TRUE),OR(E132="2",E132="3"))</f>
        <v>#NAME?</v>
      </c>
      <c r="I132" t="e">
        <f ca="1">AND(G132=TRUE,MATCH!AN132=1)</f>
        <v>#NAME?</v>
      </c>
      <c r="J132" t="e">
        <f ca="1">AND(H132=TRUE,MATCH!AN132=2)</f>
        <v>#NAME?</v>
      </c>
      <c r="K132">
        <f>IF(MATCH!AN132=1,K131+1,0)</f>
        <v>0</v>
      </c>
      <c r="L132">
        <f>IF(MATCH!AN132=2,L131+1,0)</f>
        <v>0</v>
      </c>
      <c r="M132" t="str">
        <f>MATCH!A132</f>
        <v/>
      </c>
      <c r="N132">
        <f>COUNTIFS(MATCH!AN123:AN132, "=1")</f>
        <v>0</v>
      </c>
      <c r="O132">
        <f>COUNTIFS(MATCH!AN123:AN132, "=2")</f>
        <v>0</v>
      </c>
      <c r="P132" t="str">
        <f>MATCH!BA132</f>
        <v/>
      </c>
    </row>
    <row r="133" spans="1:16" x14ac:dyDescent="0.25">
      <c r="A133" t="b">
        <f>AND(MATCH!K133=2, COUNTIF(Tables!L$1:L$4, MATCH!F133))</f>
        <v>0</v>
      </c>
      <c r="B133" t="b">
        <f>AND(MATCH!K133=1, COUNTIF(Tables!L$1:L$4, MATCH!F133))</f>
        <v>0</v>
      </c>
      <c r="C133" t="b">
        <f>AND(A133, MATCH!AO133=0)</f>
        <v>0</v>
      </c>
      <c r="D133" t="b">
        <f>AND(B133, MATCH!AO133=0)</f>
        <v>0</v>
      </c>
      <c r="E133" t="e">
        <f ca="1">isNetPoint(MATCH!AC133)</f>
        <v>#NAME?</v>
      </c>
      <c r="F133" t="b">
        <f>OR(MATCH!S133=1, MATCH!T133=1)</f>
        <v>0</v>
      </c>
      <c r="G133" t="e">
        <f ca="1">IF(MATCH!K133=1,OR(E133="1",E133="3",F133=TRUE),OR(E133="2",E133="3"))</f>
        <v>#NAME?</v>
      </c>
      <c r="H133" t="e">
        <f ca="1">IF(MATCH!K133=2,OR(E133="1",E133="3",F133=TRUE),OR(E133="2",E133="3"))</f>
        <v>#NAME?</v>
      </c>
      <c r="I133" t="e">
        <f ca="1">AND(G133=TRUE,MATCH!AN133=1)</f>
        <v>#NAME?</v>
      </c>
      <c r="J133" t="e">
        <f ca="1">AND(H133=TRUE,MATCH!AN133=2)</f>
        <v>#NAME?</v>
      </c>
      <c r="K133">
        <f>IF(MATCH!AN133=1,K132+1,0)</f>
        <v>0</v>
      </c>
      <c r="L133">
        <f>IF(MATCH!AN133=2,L132+1,0)</f>
        <v>0</v>
      </c>
      <c r="M133" t="str">
        <f>MATCH!A133</f>
        <v/>
      </c>
      <c r="N133">
        <f>COUNTIFS(MATCH!AN124:AN133, "=1")</f>
        <v>0</v>
      </c>
      <c r="O133">
        <f>COUNTIFS(MATCH!AN124:AN133, "=2")</f>
        <v>0</v>
      </c>
      <c r="P133" t="str">
        <f>MATCH!BA133</f>
        <v/>
      </c>
    </row>
    <row r="134" spans="1:16" x14ac:dyDescent="0.25">
      <c r="A134" t="b">
        <f>AND(MATCH!K134=2, COUNTIF(Tables!L$1:L$4, MATCH!F134))</f>
        <v>0</v>
      </c>
      <c r="B134" t="b">
        <f>AND(MATCH!K134=1, COUNTIF(Tables!L$1:L$4, MATCH!F134))</f>
        <v>0</v>
      </c>
      <c r="C134" t="b">
        <f>AND(A134, MATCH!AO134=0)</f>
        <v>0</v>
      </c>
      <c r="D134" t="b">
        <f>AND(B134, MATCH!AO134=0)</f>
        <v>0</v>
      </c>
      <c r="E134" t="e">
        <f ca="1">isNetPoint(MATCH!AC134)</f>
        <v>#NAME?</v>
      </c>
      <c r="F134" t="b">
        <f>OR(MATCH!S134=1, MATCH!T134=1)</f>
        <v>0</v>
      </c>
      <c r="G134" t="e">
        <f ca="1">IF(MATCH!K134=1,OR(E134="1",E134="3",F134=TRUE),OR(E134="2",E134="3"))</f>
        <v>#NAME?</v>
      </c>
      <c r="H134" t="e">
        <f ca="1">IF(MATCH!K134=2,OR(E134="1",E134="3",F134=TRUE),OR(E134="2",E134="3"))</f>
        <v>#NAME?</v>
      </c>
      <c r="I134" t="e">
        <f ca="1">AND(G134=TRUE,MATCH!AN134=1)</f>
        <v>#NAME?</v>
      </c>
      <c r="J134" t="e">
        <f ca="1">AND(H134=TRUE,MATCH!AN134=2)</f>
        <v>#NAME?</v>
      </c>
      <c r="K134">
        <f>IF(MATCH!AN134=1,K133+1,0)</f>
        <v>0</v>
      </c>
      <c r="L134">
        <f>IF(MATCH!AN134=2,L133+1,0)</f>
        <v>0</v>
      </c>
      <c r="M134" t="str">
        <f>MATCH!A134</f>
        <v/>
      </c>
      <c r="N134">
        <f>COUNTIFS(MATCH!AN125:AN134, "=1")</f>
        <v>0</v>
      </c>
      <c r="O134">
        <f>COUNTIFS(MATCH!AN125:AN134, "=2")</f>
        <v>0</v>
      </c>
      <c r="P134" t="str">
        <f>MATCH!BA134</f>
        <v/>
      </c>
    </row>
    <row r="135" spans="1:16" x14ac:dyDescent="0.25">
      <c r="A135" t="b">
        <f>AND(MATCH!K135=2, COUNTIF(Tables!L$1:L$4, MATCH!F135))</f>
        <v>0</v>
      </c>
      <c r="B135" t="b">
        <f>AND(MATCH!K135=1, COUNTIF(Tables!L$1:L$4, MATCH!F135))</f>
        <v>0</v>
      </c>
      <c r="C135" t="b">
        <f>AND(A135, MATCH!AO135=0)</f>
        <v>0</v>
      </c>
      <c r="D135" t="b">
        <f>AND(B135, MATCH!AO135=0)</f>
        <v>0</v>
      </c>
      <c r="E135" t="e">
        <f ca="1">isNetPoint(MATCH!AC135)</f>
        <v>#NAME?</v>
      </c>
      <c r="F135" t="b">
        <f>OR(MATCH!S135=1, MATCH!T135=1)</f>
        <v>0</v>
      </c>
      <c r="G135" t="e">
        <f ca="1">IF(MATCH!K135=1,OR(E135="1",E135="3",F135=TRUE),OR(E135="2",E135="3"))</f>
        <v>#NAME?</v>
      </c>
      <c r="H135" t="e">
        <f ca="1">IF(MATCH!K135=2,OR(E135="1",E135="3",F135=TRUE),OR(E135="2",E135="3"))</f>
        <v>#NAME?</v>
      </c>
      <c r="I135" t="e">
        <f ca="1">AND(G135=TRUE,MATCH!AN135=1)</f>
        <v>#NAME?</v>
      </c>
      <c r="J135" t="e">
        <f ca="1">AND(H135=TRUE,MATCH!AN135=2)</f>
        <v>#NAME?</v>
      </c>
      <c r="K135">
        <f>IF(MATCH!AN135=1,K134+1,0)</f>
        <v>0</v>
      </c>
      <c r="L135">
        <f>IF(MATCH!AN135=2,L134+1,0)</f>
        <v>0</v>
      </c>
      <c r="M135" t="str">
        <f>MATCH!A135</f>
        <v/>
      </c>
      <c r="N135">
        <f>COUNTIFS(MATCH!AN126:AN135, "=1")</f>
        <v>0</v>
      </c>
      <c r="O135">
        <f>COUNTIFS(MATCH!AN126:AN135, "=2")</f>
        <v>0</v>
      </c>
      <c r="P135" t="str">
        <f>MATCH!BA135</f>
        <v/>
      </c>
    </row>
    <row r="136" spans="1:16" x14ac:dyDescent="0.25">
      <c r="A136" t="b">
        <f>AND(MATCH!K136=2, COUNTIF(Tables!L$1:L$4, MATCH!F136))</f>
        <v>0</v>
      </c>
      <c r="B136" t="b">
        <f>AND(MATCH!K136=1, COUNTIF(Tables!L$1:L$4, MATCH!F136))</f>
        <v>0</v>
      </c>
      <c r="C136" t="b">
        <f>AND(A136, MATCH!AO136=0)</f>
        <v>0</v>
      </c>
      <c r="D136" t="b">
        <f>AND(B136, MATCH!AO136=0)</f>
        <v>0</v>
      </c>
      <c r="E136" t="e">
        <f ca="1">isNetPoint(MATCH!AC136)</f>
        <v>#NAME?</v>
      </c>
      <c r="F136" t="b">
        <f>OR(MATCH!S136=1, MATCH!T136=1)</f>
        <v>0</v>
      </c>
      <c r="G136" t="e">
        <f ca="1">IF(MATCH!K136=1,OR(E136="1",E136="3",F136=TRUE),OR(E136="2",E136="3"))</f>
        <v>#NAME?</v>
      </c>
      <c r="H136" t="e">
        <f ca="1">IF(MATCH!K136=2,OR(E136="1",E136="3",F136=TRUE),OR(E136="2",E136="3"))</f>
        <v>#NAME?</v>
      </c>
      <c r="I136" t="e">
        <f ca="1">AND(G136=TRUE,MATCH!AN136=1)</f>
        <v>#NAME?</v>
      </c>
      <c r="J136" t="e">
        <f ca="1">AND(H136=TRUE,MATCH!AN136=2)</f>
        <v>#NAME?</v>
      </c>
      <c r="K136">
        <f>IF(MATCH!AN136=1,K135+1,0)</f>
        <v>0</v>
      </c>
      <c r="L136">
        <f>IF(MATCH!AN136=2,L135+1,0)</f>
        <v>0</v>
      </c>
      <c r="M136" t="str">
        <f>MATCH!A136</f>
        <v/>
      </c>
      <c r="N136">
        <f>COUNTIFS(MATCH!AN127:AN136, "=1")</f>
        <v>0</v>
      </c>
      <c r="O136">
        <f>COUNTIFS(MATCH!AN127:AN136, "=2")</f>
        <v>0</v>
      </c>
      <c r="P136" t="str">
        <f>MATCH!BA136</f>
        <v/>
      </c>
    </row>
    <row r="137" spans="1:16" x14ac:dyDescent="0.25">
      <c r="A137" t="b">
        <f>AND(MATCH!K137=2, COUNTIF(Tables!L$1:L$4, MATCH!F137))</f>
        <v>0</v>
      </c>
      <c r="B137" t="b">
        <f>AND(MATCH!K137=1, COUNTIF(Tables!L$1:L$4, MATCH!F137))</f>
        <v>0</v>
      </c>
      <c r="C137" t="b">
        <f>AND(A137, MATCH!AO137=0)</f>
        <v>0</v>
      </c>
      <c r="D137" t="b">
        <f>AND(B137, MATCH!AO137=0)</f>
        <v>0</v>
      </c>
      <c r="E137" t="e">
        <f ca="1">isNetPoint(MATCH!AC137)</f>
        <v>#NAME?</v>
      </c>
      <c r="F137" t="b">
        <f>OR(MATCH!S137=1, MATCH!T137=1)</f>
        <v>0</v>
      </c>
      <c r="G137" t="e">
        <f ca="1">IF(MATCH!K137=1,OR(E137="1",E137="3",F137=TRUE),OR(E137="2",E137="3"))</f>
        <v>#NAME?</v>
      </c>
      <c r="H137" t="e">
        <f ca="1">IF(MATCH!K137=2,OR(E137="1",E137="3",F137=TRUE),OR(E137="2",E137="3"))</f>
        <v>#NAME?</v>
      </c>
      <c r="I137" t="e">
        <f ca="1">AND(G137=TRUE,MATCH!AN137=1)</f>
        <v>#NAME?</v>
      </c>
      <c r="J137" t="e">
        <f ca="1">AND(H137=TRUE,MATCH!AN137=2)</f>
        <v>#NAME?</v>
      </c>
      <c r="K137">
        <f>IF(MATCH!AN137=1,K136+1,0)</f>
        <v>0</v>
      </c>
      <c r="L137">
        <f>IF(MATCH!AN137=2,L136+1,0)</f>
        <v>0</v>
      </c>
      <c r="M137" t="str">
        <f>MATCH!A137</f>
        <v/>
      </c>
      <c r="N137">
        <f>COUNTIFS(MATCH!AN128:AN137, "=1")</f>
        <v>0</v>
      </c>
      <c r="O137">
        <f>COUNTIFS(MATCH!AN128:AN137, "=2")</f>
        <v>0</v>
      </c>
      <c r="P137" t="str">
        <f>MATCH!BA137</f>
        <v/>
      </c>
    </row>
    <row r="138" spans="1:16" x14ac:dyDescent="0.25">
      <c r="A138" t="b">
        <f>AND(MATCH!K138=2, COUNTIF(Tables!L$1:L$4, MATCH!F138))</f>
        <v>0</v>
      </c>
      <c r="B138" t="b">
        <f>AND(MATCH!K138=1, COUNTIF(Tables!L$1:L$4, MATCH!F138))</f>
        <v>0</v>
      </c>
      <c r="C138" t="b">
        <f>AND(A138, MATCH!AO138=0)</f>
        <v>0</v>
      </c>
      <c r="D138" t="b">
        <f>AND(B138, MATCH!AO138=0)</f>
        <v>0</v>
      </c>
      <c r="E138" t="e">
        <f ca="1">isNetPoint(MATCH!AC138)</f>
        <v>#NAME?</v>
      </c>
      <c r="F138" t="b">
        <f>OR(MATCH!S138=1, MATCH!T138=1)</f>
        <v>0</v>
      </c>
      <c r="G138" t="e">
        <f ca="1">IF(MATCH!K138=1,OR(E138="1",E138="3",F138=TRUE),OR(E138="2",E138="3"))</f>
        <v>#NAME?</v>
      </c>
      <c r="H138" t="e">
        <f ca="1">IF(MATCH!K138=2,OR(E138="1",E138="3",F138=TRUE),OR(E138="2",E138="3"))</f>
        <v>#NAME?</v>
      </c>
      <c r="I138" t="e">
        <f ca="1">AND(G138=TRUE,MATCH!AN138=1)</f>
        <v>#NAME?</v>
      </c>
      <c r="J138" t="e">
        <f ca="1">AND(H138=TRUE,MATCH!AN138=2)</f>
        <v>#NAME?</v>
      </c>
      <c r="K138">
        <f>IF(MATCH!AN138=1,K137+1,0)</f>
        <v>0</v>
      </c>
      <c r="L138">
        <f>IF(MATCH!AN138=2,L137+1,0)</f>
        <v>0</v>
      </c>
      <c r="M138" t="str">
        <f>MATCH!A138</f>
        <v/>
      </c>
      <c r="N138">
        <f>COUNTIFS(MATCH!AN129:AN138, "=1")</f>
        <v>0</v>
      </c>
      <c r="O138">
        <f>COUNTIFS(MATCH!AN129:AN138, "=2")</f>
        <v>0</v>
      </c>
      <c r="P138" t="str">
        <f>MATCH!BA138</f>
        <v/>
      </c>
    </row>
    <row r="139" spans="1:16" x14ac:dyDescent="0.25">
      <c r="A139" t="b">
        <f>AND(MATCH!K139=2, COUNTIF(Tables!L$1:L$4, MATCH!F139))</f>
        <v>0</v>
      </c>
      <c r="B139" t="b">
        <f>AND(MATCH!K139=1, COUNTIF(Tables!L$1:L$4, MATCH!F139))</f>
        <v>0</v>
      </c>
      <c r="C139" t="b">
        <f>AND(A139, MATCH!AO139=0)</f>
        <v>0</v>
      </c>
      <c r="D139" t="b">
        <f>AND(B139, MATCH!AO139=0)</f>
        <v>0</v>
      </c>
      <c r="E139" t="e">
        <f ca="1">isNetPoint(MATCH!AC139)</f>
        <v>#NAME?</v>
      </c>
      <c r="F139" t="b">
        <f>OR(MATCH!S139=1, MATCH!T139=1)</f>
        <v>0</v>
      </c>
      <c r="G139" t="e">
        <f ca="1">IF(MATCH!K139=1,OR(E139="1",E139="3",F139=TRUE),OR(E139="2",E139="3"))</f>
        <v>#NAME?</v>
      </c>
      <c r="H139" t="e">
        <f ca="1">IF(MATCH!K139=2,OR(E139="1",E139="3",F139=TRUE),OR(E139="2",E139="3"))</f>
        <v>#NAME?</v>
      </c>
      <c r="I139" t="e">
        <f ca="1">AND(G139=TRUE,MATCH!AN139=1)</f>
        <v>#NAME?</v>
      </c>
      <c r="J139" t="e">
        <f ca="1">AND(H139=TRUE,MATCH!AN139=2)</f>
        <v>#NAME?</v>
      </c>
      <c r="K139">
        <f>IF(MATCH!AN139=1,K138+1,0)</f>
        <v>0</v>
      </c>
      <c r="L139">
        <f>IF(MATCH!AN139=2,L138+1,0)</f>
        <v>0</v>
      </c>
      <c r="M139" t="str">
        <f>MATCH!A139</f>
        <v/>
      </c>
      <c r="N139">
        <f>COUNTIFS(MATCH!AN130:AN139, "=1")</f>
        <v>0</v>
      </c>
      <c r="O139">
        <f>COUNTIFS(MATCH!AN130:AN139, "=2")</f>
        <v>0</v>
      </c>
      <c r="P139" t="str">
        <f>MATCH!BA139</f>
        <v/>
      </c>
    </row>
    <row r="140" spans="1:16" x14ac:dyDescent="0.25">
      <c r="A140" t="b">
        <f>AND(MATCH!K140=2, COUNTIF(Tables!L$1:L$4, MATCH!F140))</f>
        <v>0</v>
      </c>
      <c r="B140" t="b">
        <f>AND(MATCH!K140=1, COUNTIF(Tables!L$1:L$4, MATCH!F140))</f>
        <v>0</v>
      </c>
      <c r="C140" t="b">
        <f>AND(A140, MATCH!AO140=0)</f>
        <v>0</v>
      </c>
      <c r="D140" t="b">
        <f>AND(B140, MATCH!AO140=0)</f>
        <v>0</v>
      </c>
      <c r="E140" t="e">
        <f ca="1">isNetPoint(MATCH!AC140)</f>
        <v>#NAME?</v>
      </c>
      <c r="F140" t="b">
        <f>OR(MATCH!S140=1, MATCH!T140=1)</f>
        <v>0</v>
      </c>
      <c r="G140" t="e">
        <f ca="1">IF(MATCH!K140=1,OR(E140="1",E140="3",F140=TRUE),OR(E140="2",E140="3"))</f>
        <v>#NAME?</v>
      </c>
      <c r="H140" t="e">
        <f ca="1">IF(MATCH!K140=2,OR(E140="1",E140="3",F140=TRUE),OR(E140="2",E140="3"))</f>
        <v>#NAME?</v>
      </c>
      <c r="I140" t="e">
        <f ca="1">AND(G140=TRUE,MATCH!AN140=1)</f>
        <v>#NAME?</v>
      </c>
      <c r="J140" t="e">
        <f ca="1">AND(H140=TRUE,MATCH!AN140=2)</f>
        <v>#NAME?</v>
      </c>
      <c r="K140">
        <f>IF(MATCH!AN140=1,K139+1,0)</f>
        <v>0</v>
      </c>
      <c r="L140">
        <f>IF(MATCH!AN140=2,L139+1,0)</f>
        <v>0</v>
      </c>
      <c r="M140" t="str">
        <f>MATCH!A140</f>
        <v/>
      </c>
      <c r="N140">
        <f>COUNTIFS(MATCH!AN131:AN140, "=1")</f>
        <v>0</v>
      </c>
      <c r="O140">
        <f>COUNTIFS(MATCH!AN131:AN140, "=2")</f>
        <v>0</v>
      </c>
      <c r="P140" t="str">
        <f>MATCH!BA140</f>
        <v/>
      </c>
    </row>
    <row r="141" spans="1:16" x14ac:dyDescent="0.25">
      <c r="A141" t="b">
        <f>AND(MATCH!K141=2, COUNTIF(Tables!L$1:L$4, MATCH!F141))</f>
        <v>0</v>
      </c>
      <c r="B141" t="b">
        <f>AND(MATCH!K141=1, COUNTIF(Tables!L$1:L$4, MATCH!F141))</f>
        <v>0</v>
      </c>
      <c r="C141" t="b">
        <f>AND(A141, MATCH!AO141=0)</f>
        <v>0</v>
      </c>
      <c r="D141" t="b">
        <f>AND(B141, MATCH!AO141=0)</f>
        <v>0</v>
      </c>
      <c r="E141" t="e">
        <f ca="1">isNetPoint(MATCH!AC141)</f>
        <v>#NAME?</v>
      </c>
      <c r="F141" t="b">
        <f>OR(MATCH!S141=1, MATCH!T141=1)</f>
        <v>0</v>
      </c>
      <c r="G141" t="e">
        <f ca="1">IF(MATCH!K141=1,OR(E141="1",E141="3",F141=TRUE),OR(E141="2",E141="3"))</f>
        <v>#NAME?</v>
      </c>
      <c r="H141" t="e">
        <f ca="1">IF(MATCH!K141=2,OR(E141="1",E141="3",F141=TRUE),OR(E141="2",E141="3"))</f>
        <v>#NAME?</v>
      </c>
      <c r="I141" t="e">
        <f ca="1">AND(G141=TRUE,MATCH!AN141=1)</f>
        <v>#NAME?</v>
      </c>
      <c r="J141" t="e">
        <f ca="1">AND(H141=TRUE,MATCH!AN141=2)</f>
        <v>#NAME?</v>
      </c>
      <c r="K141">
        <f>IF(MATCH!AN141=1,K140+1,0)</f>
        <v>0</v>
      </c>
      <c r="L141">
        <f>IF(MATCH!AN141=2,L140+1,0)</f>
        <v>0</v>
      </c>
      <c r="M141" t="str">
        <f>MATCH!A141</f>
        <v/>
      </c>
      <c r="N141">
        <f>COUNTIFS(MATCH!AN132:AN141, "=1")</f>
        <v>0</v>
      </c>
      <c r="O141">
        <f>COUNTIFS(MATCH!AN132:AN141, "=2")</f>
        <v>0</v>
      </c>
      <c r="P141" t="str">
        <f>MATCH!BA141</f>
        <v/>
      </c>
    </row>
    <row r="142" spans="1:16" x14ac:dyDescent="0.25">
      <c r="A142" t="b">
        <f>AND(MATCH!K142=2, COUNTIF(Tables!L$1:L$4, MATCH!F142))</f>
        <v>0</v>
      </c>
      <c r="B142" t="b">
        <f>AND(MATCH!K142=1, COUNTIF(Tables!L$1:L$4, MATCH!F142))</f>
        <v>0</v>
      </c>
      <c r="C142" t="b">
        <f>AND(A142, MATCH!AO142=0)</f>
        <v>0</v>
      </c>
      <c r="D142" t="b">
        <f>AND(B142, MATCH!AO142=0)</f>
        <v>0</v>
      </c>
      <c r="E142" t="e">
        <f ca="1">isNetPoint(MATCH!AC142)</f>
        <v>#NAME?</v>
      </c>
      <c r="F142" t="b">
        <f>OR(MATCH!S142=1, MATCH!T142=1)</f>
        <v>0</v>
      </c>
      <c r="G142" t="e">
        <f ca="1">IF(MATCH!K142=1,OR(E142="1",E142="3",F142=TRUE),OR(E142="2",E142="3"))</f>
        <v>#NAME?</v>
      </c>
      <c r="H142" t="e">
        <f ca="1">IF(MATCH!K142=2,OR(E142="1",E142="3",F142=TRUE),OR(E142="2",E142="3"))</f>
        <v>#NAME?</v>
      </c>
      <c r="I142" t="e">
        <f ca="1">AND(G142=TRUE,MATCH!AN142=1)</f>
        <v>#NAME?</v>
      </c>
      <c r="J142" t="e">
        <f ca="1">AND(H142=TRUE,MATCH!AN142=2)</f>
        <v>#NAME?</v>
      </c>
      <c r="K142">
        <f>IF(MATCH!AN142=1,K141+1,0)</f>
        <v>0</v>
      </c>
      <c r="L142">
        <f>IF(MATCH!AN142=2,L141+1,0)</f>
        <v>0</v>
      </c>
      <c r="M142" t="str">
        <f>MATCH!A142</f>
        <v/>
      </c>
      <c r="N142">
        <f>COUNTIFS(MATCH!AN133:AN142, "=1")</f>
        <v>0</v>
      </c>
      <c r="O142">
        <f>COUNTIFS(MATCH!AN133:AN142, "=2")</f>
        <v>0</v>
      </c>
      <c r="P142" t="str">
        <f>MATCH!BA142</f>
        <v/>
      </c>
    </row>
    <row r="143" spans="1:16" x14ac:dyDescent="0.25">
      <c r="A143" t="b">
        <f>AND(MATCH!K143=2, COUNTIF(Tables!L$1:L$4, MATCH!F143))</f>
        <v>0</v>
      </c>
      <c r="B143" t="b">
        <f>AND(MATCH!K143=1, COUNTIF(Tables!L$1:L$4, MATCH!F143))</f>
        <v>0</v>
      </c>
      <c r="C143" t="b">
        <f>AND(A143, MATCH!AO143=0)</f>
        <v>0</v>
      </c>
      <c r="D143" t="b">
        <f>AND(B143, MATCH!AO143=0)</f>
        <v>0</v>
      </c>
      <c r="E143" t="e">
        <f ca="1">isNetPoint(MATCH!AC143)</f>
        <v>#NAME?</v>
      </c>
      <c r="F143" t="b">
        <f>OR(MATCH!S143=1, MATCH!T143=1)</f>
        <v>0</v>
      </c>
      <c r="G143" t="e">
        <f ca="1">IF(MATCH!K143=1,OR(E143="1",E143="3",F143=TRUE),OR(E143="2",E143="3"))</f>
        <v>#NAME?</v>
      </c>
      <c r="H143" t="e">
        <f ca="1">IF(MATCH!K143=2,OR(E143="1",E143="3",F143=TRUE),OR(E143="2",E143="3"))</f>
        <v>#NAME?</v>
      </c>
      <c r="I143" t="e">
        <f ca="1">AND(G143=TRUE,MATCH!AN143=1)</f>
        <v>#NAME?</v>
      </c>
      <c r="J143" t="e">
        <f ca="1">AND(H143=TRUE,MATCH!AN143=2)</f>
        <v>#NAME?</v>
      </c>
      <c r="K143">
        <f>IF(MATCH!AN143=1,K142+1,0)</f>
        <v>0</v>
      </c>
      <c r="L143">
        <f>IF(MATCH!AN143=2,L142+1,0)</f>
        <v>0</v>
      </c>
      <c r="M143" t="str">
        <f>MATCH!A143</f>
        <v/>
      </c>
      <c r="N143">
        <f>COUNTIFS(MATCH!AN134:AN143, "=1")</f>
        <v>0</v>
      </c>
      <c r="O143">
        <f>COUNTIFS(MATCH!AN134:AN143, "=2")</f>
        <v>0</v>
      </c>
      <c r="P143" t="str">
        <f>MATCH!BA143</f>
        <v/>
      </c>
    </row>
    <row r="144" spans="1:16" x14ac:dyDescent="0.25">
      <c r="A144" t="b">
        <f>AND(MATCH!K144=2, COUNTIF(Tables!L$1:L$4, MATCH!F144))</f>
        <v>0</v>
      </c>
      <c r="B144" t="b">
        <f>AND(MATCH!K144=1, COUNTIF(Tables!L$1:L$4, MATCH!F144))</f>
        <v>0</v>
      </c>
      <c r="C144" t="b">
        <f>AND(A144, MATCH!AO144=0)</f>
        <v>0</v>
      </c>
      <c r="D144" t="b">
        <f>AND(B144, MATCH!AO144=0)</f>
        <v>0</v>
      </c>
      <c r="E144" t="e">
        <f ca="1">isNetPoint(MATCH!AC144)</f>
        <v>#NAME?</v>
      </c>
      <c r="F144" t="b">
        <f>OR(MATCH!S144=1, MATCH!T144=1)</f>
        <v>0</v>
      </c>
      <c r="G144" t="e">
        <f ca="1">IF(MATCH!K144=1,OR(E144="1",E144="3",F144=TRUE),OR(E144="2",E144="3"))</f>
        <v>#NAME?</v>
      </c>
      <c r="H144" t="e">
        <f ca="1">IF(MATCH!K144=2,OR(E144="1",E144="3",F144=TRUE),OR(E144="2",E144="3"))</f>
        <v>#NAME?</v>
      </c>
      <c r="I144" t="e">
        <f ca="1">AND(G144=TRUE,MATCH!AN144=1)</f>
        <v>#NAME?</v>
      </c>
      <c r="J144" t="e">
        <f ca="1">AND(H144=TRUE,MATCH!AN144=2)</f>
        <v>#NAME?</v>
      </c>
      <c r="K144">
        <f>IF(MATCH!AN144=1,K143+1,0)</f>
        <v>0</v>
      </c>
      <c r="L144">
        <f>IF(MATCH!AN144=2,L143+1,0)</f>
        <v>0</v>
      </c>
      <c r="M144" t="str">
        <f>MATCH!A144</f>
        <v/>
      </c>
      <c r="N144">
        <f>COUNTIFS(MATCH!AN135:AN144, "=1")</f>
        <v>0</v>
      </c>
      <c r="O144">
        <f>COUNTIFS(MATCH!AN135:AN144, "=2")</f>
        <v>0</v>
      </c>
      <c r="P144" t="str">
        <f>MATCH!BA144</f>
        <v/>
      </c>
    </row>
    <row r="145" spans="1:16" x14ac:dyDescent="0.25">
      <c r="A145" t="b">
        <f>AND(MATCH!K145=2, COUNTIF(Tables!L$1:L$4, MATCH!F145))</f>
        <v>0</v>
      </c>
      <c r="B145" t="b">
        <f>AND(MATCH!K145=1, COUNTIF(Tables!L$1:L$4, MATCH!F145))</f>
        <v>0</v>
      </c>
      <c r="C145" t="b">
        <f>AND(A145, MATCH!AO145=0)</f>
        <v>0</v>
      </c>
      <c r="D145" t="b">
        <f>AND(B145, MATCH!AO145=0)</f>
        <v>0</v>
      </c>
      <c r="E145" t="e">
        <f ca="1">isNetPoint(MATCH!AC145)</f>
        <v>#NAME?</v>
      </c>
      <c r="F145" t="b">
        <f>OR(MATCH!S145=1, MATCH!T145=1)</f>
        <v>0</v>
      </c>
      <c r="G145" t="e">
        <f ca="1">IF(MATCH!K145=1,OR(E145="1",E145="3",F145=TRUE),OR(E145="2",E145="3"))</f>
        <v>#NAME?</v>
      </c>
      <c r="H145" t="e">
        <f ca="1">IF(MATCH!K145=2,OR(E145="1",E145="3",F145=TRUE),OR(E145="2",E145="3"))</f>
        <v>#NAME?</v>
      </c>
      <c r="I145" t="e">
        <f ca="1">AND(G145=TRUE,MATCH!AN145=1)</f>
        <v>#NAME?</v>
      </c>
      <c r="J145" t="e">
        <f ca="1">AND(H145=TRUE,MATCH!AN145=2)</f>
        <v>#NAME?</v>
      </c>
      <c r="K145">
        <f>IF(MATCH!AN145=1,K144+1,0)</f>
        <v>0</v>
      </c>
      <c r="L145">
        <f>IF(MATCH!AN145=2,L144+1,0)</f>
        <v>0</v>
      </c>
      <c r="M145" t="str">
        <f>MATCH!A145</f>
        <v/>
      </c>
      <c r="N145">
        <f>COUNTIFS(MATCH!AN136:AN145, "=1")</f>
        <v>0</v>
      </c>
      <c r="O145">
        <f>COUNTIFS(MATCH!AN136:AN145, "=2")</f>
        <v>0</v>
      </c>
      <c r="P145" t="str">
        <f>MATCH!BA145</f>
        <v/>
      </c>
    </row>
    <row r="146" spans="1:16" x14ac:dyDescent="0.25">
      <c r="A146" t="b">
        <f>AND(MATCH!K146=2, COUNTIF(Tables!L$1:L$4, MATCH!F146))</f>
        <v>0</v>
      </c>
      <c r="B146" t="b">
        <f>AND(MATCH!K146=1, COUNTIF(Tables!L$1:L$4, MATCH!F146))</f>
        <v>0</v>
      </c>
      <c r="C146" t="b">
        <f>AND(A146, MATCH!AO146=0)</f>
        <v>0</v>
      </c>
      <c r="D146" t="b">
        <f>AND(B146, MATCH!AO146=0)</f>
        <v>0</v>
      </c>
      <c r="E146" t="e">
        <f ca="1">isNetPoint(MATCH!AC146)</f>
        <v>#NAME?</v>
      </c>
      <c r="F146" t="b">
        <f>OR(MATCH!S146=1, MATCH!T146=1)</f>
        <v>0</v>
      </c>
      <c r="G146" t="e">
        <f ca="1">IF(MATCH!K146=1,OR(E146="1",E146="3",F146=TRUE),OR(E146="2",E146="3"))</f>
        <v>#NAME?</v>
      </c>
      <c r="H146" t="e">
        <f ca="1">IF(MATCH!K146=2,OR(E146="1",E146="3",F146=TRUE),OR(E146="2",E146="3"))</f>
        <v>#NAME?</v>
      </c>
      <c r="I146" t="e">
        <f ca="1">AND(G146=TRUE,MATCH!AN146=1)</f>
        <v>#NAME?</v>
      </c>
      <c r="J146" t="e">
        <f ca="1">AND(H146=TRUE,MATCH!AN146=2)</f>
        <v>#NAME?</v>
      </c>
      <c r="K146">
        <f>IF(MATCH!AN146=1,K145+1,0)</f>
        <v>0</v>
      </c>
      <c r="L146">
        <f>IF(MATCH!AN146=2,L145+1,0)</f>
        <v>0</v>
      </c>
      <c r="M146" t="str">
        <f>MATCH!A146</f>
        <v/>
      </c>
      <c r="N146">
        <f>COUNTIFS(MATCH!AN137:AN146, "=1")</f>
        <v>0</v>
      </c>
      <c r="O146">
        <f>COUNTIFS(MATCH!AN137:AN146, "=2")</f>
        <v>0</v>
      </c>
      <c r="P146" t="str">
        <f>MATCH!BA146</f>
        <v/>
      </c>
    </row>
    <row r="147" spans="1:16" x14ac:dyDescent="0.25">
      <c r="A147" t="b">
        <f>AND(MATCH!K147=2, COUNTIF(Tables!L$1:L$4, MATCH!F147))</f>
        <v>0</v>
      </c>
      <c r="B147" t="b">
        <f>AND(MATCH!K147=1, COUNTIF(Tables!L$1:L$4, MATCH!F147))</f>
        <v>0</v>
      </c>
      <c r="C147" t="b">
        <f>AND(A147, MATCH!AO147=0)</f>
        <v>0</v>
      </c>
      <c r="D147" t="b">
        <f>AND(B147, MATCH!AO147=0)</f>
        <v>0</v>
      </c>
      <c r="E147" t="e">
        <f ca="1">isNetPoint(MATCH!AC147)</f>
        <v>#NAME?</v>
      </c>
      <c r="F147" t="b">
        <f>OR(MATCH!S147=1, MATCH!T147=1)</f>
        <v>0</v>
      </c>
      <c r="G147" t="e">
        <f ca="1">IF(MATCH!K147=1,OR(E147="1",E147="3",F147=TRUE),OR(E147="2",E147="3"))</f>
        <v>#NAME?</v>
      </c>
      <c r="H147" t="e">
        <f ca="1">IF(MATCH!K147=2,OR(E147="1",E147="3",F147=TRUE),OR(E147="2",E147="3"))</f>
        <v>#NAME?</v>
      </c>
      <c r="I147" t="e">
        <f ca="1">AND(G147=TRUE,MATCH!AN147=1)</f>
        <v>#NAME?</v>
      </c>
      <c r="J147" t="e">
        <f ca="1">AND(H147=TRUE,MATCH!AN147=2)</f>
        <v>#NAME?</v>
      </c>
      <c r="K147">
        <f>IF(MATCH!AN147=1,K146+1,0)</f>
        <v>0</v>
      </c>
      <c r="L147">
        <f>IF(MATCH!AN147=2,L146+1,0)</f>
        <v>0</v>
      </c>
      <c r="M147" t="str">
        <f>MATCH!A147</f>
        <v/>
      </c>
      <c r="N147">
        <f>COUNTIFS(MATCH!AN138:AN147, "=1")</f>
        <v>0</v>
      </c>
      <c r="O147">
        <f>COUNTIFS(MATCH!AN138:AN147, "=2")</f>
        <v>0</v>
      </c>
      <c r="P147" t="str">
        <f>MATCH!BA147</f>
        <v/>
      </c>
    </row>
    <row r="148" spans="1:16" x14ac:dyDescent="0.25">
      <c r="A148" t="b">
        <f>AND(MATCH!K148=2, COUNTIF(Tables!L$1:L$4, MATCH!F148))</f>
        <v>0</v>
      </c>
      <c r="B148" t="b">
        <f>AND(MATCH!K148=1, COUNTIF(Tables!L$1:L$4, MATCH!F148))</f>
        <v>0</v>
      </c>
      <c r="C148" t="b">
        <f>AND(A148, MATCH!AO148=0)</f>
        <v>0</v>
      </c>
      <c r="D148" t="b">
        <f>AND(B148, MATCH!AO148=0)</f>
        <v>0</v>
      </c>
      <c r="E148" t="e">
        <f ca="1">isNetPoint(MATCH!AC148)</f>
        <v>#NAME?</v>
      </c>
      <c r="F148" t="b">
        <f>OR(MATCH!S148=1, MATCH!T148=1)</f>
        <v>0</v>
      </c>
      <c r="G148" t="e">
        <f ca="1">IF(MATCH!K148=1,OR(E148="1",E148="3",F148=TRUE),OR(E148="2",E148="3"))</f>
        <v>#NAME?</v>
      </c>
      <c r="H148" t="e">
        <f ca="1">IF(MATCH!K148=2,OR(E148="1",E148="3",F148=TRUE),OR(E148="2",E148="3"))</f>
        <v>#NAME?</v>
      </c>
      <c r="I148" t="e">
        <f ca="1">AND(G148=TRUE,MATCH!AN148=1)</f>
        <v>#NAME?</v>
      </c>
      <c r="J148" t="e">
        <f ca="1">AND(H148=TRUE,MATCH!AN148=2)</f>
        <v>#NAME?</v>
      </c>
      <c r="K148">
        <f>IF(MATCH!AN148=1,K147+1,0)</f>
        <v>0</v>
      </c>
      <c r="L148">
        <f>IF(MATCH!AN148=2,L147+1,0)</f>
        <v>0</v>
      </c>
      <c r="M148" t="str">
        <f>MATCH!A148</f>
        <v/>
      </c>
      <c r="N148">
        <f>COUNTIFS(MATCH!AN139:AN148, "=1")</f>
        <v>0</v>
      </c>
      <c r="O148">
        <f>COUNTIFS(MATCH!AN139:AN148, "=2")</f>
        <v>0</v>
      </c>
      <c r="P148" t="str">
        <f>MATCH!BA148</f>
        <v/>
      </c>
    </row>
    <row r="149" spans="1:16" x14ac:dyDescent="0.25">
      <c r="A149" t="b">
        <f>AND(MATCH!K149=2, COUNTIF(Tables!L$1:L$4, MATCH!F149))</f>
        <v>0</v>
      </c>
      <c r="B149" t="b">
        <f>AND(MATCH!K149=1, COUNTIF(Tables!L$1:L$4, MATCH!F149))</f>
        <v>0</v>
      </c>
      <c r="C149" t="b">
        <f>AND(A149, MATCH!AO149=0)</f>
        <v>0</v>
      </c>
      <c r="D149" t="b">
        <f>AND(B149, MATCH!AO149=0)</f>
        <v>0</v>
      </c>
      <c r="E149" t="e">
        <f ca="1">isNetPoint(MATCH!AC149)</f>
        <v>#NAME?</v>
      </c>
      <c r="F149" t="b">
        <f>OR(MATCH!S149=1, MATCH!T149=1)</f>
        <v>0</v>
      </c>
      <c r="G149" t="e">
        <f ca="1">IF(MATCH!K149=1,OR(E149="1",E149="3",F149=TRUE),OR(E149="2",E149="3"))</f>
        <v>#NAME?</v>
      </c>
      <c r="H149" t="e">
        <f ca="1">IF(MATCH!K149=2,OR(E149="1",E149="3",F149=TRUE),OR(E149="2",E149="3"))</f>
        <v>#NAME?</v>
      </c>
      <c r="I149" t="e">
        <f ca="1">AND(G149=TRUE,MATCH!AN149=1)</f>
        <v>#NAME?</v>
      </c>
      <c r="J149" t="e">
        <f ca="1">AND(H149=TRUE,MATCH!AN149=2)</f>
        <v>#NAME?</v>
      </c>
      <c r="K149">
        <f>IF(MATCH!AN149=1,K148+1,0)</f>
        <v>0</v>
      </c>
      <c r="L149">
        <f>IF(MATCH!AN149=2,L148+1,0)</f>
        <v>0</v>
      </c>
      <c r="M149" t="str">
        <f>MATCH!A149</f>
        <v/>
      </c>
      <c r="N149">
        <f>COUNTIFS(MATCH!AN140:AN149, "=1")</f>
        <v>0</v>
      </c>
      <c r="O149">
        <f>COUNTIFS(MATCH!AN140:AN149, "=2")</f>
        <v>0</v>
      </c>
      <c r="P149" t="str">
        <f>MATCH!BA149</f>
        <v/>
      </c>
    </row>
    <row r="150" spans="1:16" x14ac:dyDescent="0.25">
      <c r="A150" t="b">
        <f>AND(MATCH!K150=2, COUNTIF(Tables!L$1:L$4, MATCH!F150))</f>
        <v>0</v>
      </c>
      <c r="B150" t="b">
        <f>AND(MATCH!K150=1, COUNTIF(Tables!L$1:L$4, MATCH!F150))</f>
        <v>0</v>
      </c>
      <c r="C150" t="b">
        <f>AND(A150, MATCH!AO150=0)</f>
        <v>0</v>
      </c>
      <c r="D150" t="b">
        <f>AND(B150, MATCH!AO150=0)</f>
        <v>0</v>
      </c>
      <c r="E150" t="e">
        <f ca="1">isNetPoint(MATCH!AC150)</f>
        <v>#NAME?</v>
      </c>
      <c r="F150" t="b">
        <f>OR(MATCH!S150=1, MATCH!T150=1)</f>
        <v>0</v>
      </c>
      <c r="G150" t="e">
        <f ca="1">IF(MATCH!K150=1,OR(E150="1",E150="3",F150=TRUE),OR(E150="2",E150="3"))</f>
        <v>#NAME?</v>
      </c>
      <c r="H150" t="e">
        <f ca="1">IF(MATCH!K150=2,OR(E150="1",E150="3",F150=TRUE),OR(E150="2",E150="3"))</f>
        <v>#NAME?</v>
      </c>
      <c r="I150" t="e">
        <f ca="1">AND(G150=TRUE,MATCH!AN150=1)</f>
        <v>#NAME?</v>
      </c>
      <c r="J150" t="e">
        <f ca="1">AND(H150=TRUE,MATCH!AN150=2)</f>
        <v>#NAME?</v>
      </c>
      <c r="K150">
        <f>IF(MATCH!AN150=1,K149+1,0)</f>
        <v>0</v>
      </c>
      <c r="L150">
        <f>IF(MATCH!AN150=2,L149+1,0)</f>
        <v>0</v>
      </c>
      <c r="M150" t="str">
        <f>MATCH!A150</f>
        <v/>
      </c>
      <c r="N150">
        <f>COUNTIFS(MATCH!AN141:AN150, "=1")</f>
        <v>0</v>
      </c>
      <c r="O150">
        <f>COUNTIFS(MATCH!AN141:AN150, "=2")</f>
        <v>0</v>
      </c>
      <c r="P150" t="str">
        <f>MATCH!BA150</f>
        <v/>
      </c>
    </row>
    <row r="151" spans="1:16" x14ac:dyDescent="0.25">
      <c r="A151" t="b">
        <f>AND(MATCH!K151=2, COUNTIF(Tables!L$1:L$4, MATCH!F151))</f>
        <v>0</v>
      </c>
      <c r="B151" t="b">
        <f>AND(MATCH!K151=1, COUNTIF(Tables!L$1:L$4, MATCH!F151))</f>
        <v>0</v>
      </c>
      <c r="C151" t="b">
        <f>AND(A151, MATCH!AO151=0)</f>
        <v>0</v>
      </c>
      <c r="D151" t="b">
        <f>AND(B151, MATCH!AO151=0)</f>
        <v>0</v>
      </c>
      <c r="E151" t="e">
        <f ca="1">isNetPoint(MATCH!AC151)</f>
        <v>#NAME?</v>
      </c>
      <c r="F151" t="b">
        <f>OR(MATCH!S151=1, MATCH!T151=1)</f>
        <v>0</v>
      </c>
      <c r="G151" t="e">
        <f ca="1">IF(MATCH!K151=1,OR(E151="1",E151="3",F151=TRUE),OR(E151="2",E151="3"))</f>
        <v>#NAME?</v>
      </c>
      <c r="H151" t="e">
        <f ca="1">IF(MATCH!K151=2,OR(E151="1",E151="3",F151=TRUE),OR(E151="2",E151="3"))</f>
        <v>#NAME?</v>
      </c>
      <c r="I151" t="e">
        <f ca="1">AND(G151=TRUE,MATCH!AN151=1)</f>
        <v>#NAME?</v>
      </c>
      <c r="J151" t="e">
        <f ca="1">AND(H151=TRUE,MATCH!AN151=2)</f>
        <v>#NAME?</v>
      </c>
      <c r="K151">
        <f>IF(MATCH!AN151=1,K150+1,0)</f>
        <v>0</v>
      </c>
      <c r="L151">
        <f>IF(MATCH!AN151=2,L150+1,0)</f>
        <v>0</v>
      </c>
      <c r="M151" t="str">
        <f>MATCH!A151</f>
        <v/>
      </c>
      <c r="N151">
        <f>COUNTIFS(MATCH!AN142:AN151, "=1")</f>
        <v>0</v>
      </c>
      <c r="O151">
        <f>COUNTIFS(MATCH!AN142:AN151, "=2")</f>
        <v>0</v>
      </c>
      <c r="P151" t="str">
        <f>MATCH!BA151</f>
        <v/>
      </c>
    </row>
    <row r="152" spans="1:16" x14ac:dyDescent="0.25">
      <c r="A152" t="b">
        <f>AND(MATCH!K152=2, COUNTIF(Tables!L$1:L$4, MATCH!F152))</f>
        <v>0</v>
      </c>
      <c r="B152" t="b">
        <f>AND(MATCH!K152=1, COUNTIF(Tables!L$1:L$4, MATCH!F152))</f>
        <v>0</v>
      </c>
      <c r="C152" t="b">
        <f>AND(A152, MATCH!AO152=0)</f>
        <v>0</v>
      </c>
      <c r="D152" t="b">
        <f>AND(B152, MATCH!AO152=0)</f>
        <v>0</v>
      </c>
      <c r="E152" t="e">
        <f ca="1">isNetPoint(MATCH!AC152)</f>
        <v>#NAME?</v>
      </c>
      <c r="F152" t="b">
        <f>OR(MATCH!S152=1, MATCH!T152=1)</f>
        <v>0</v>
      </c>
      <c r="G152" t="e">
        <f ca="1">IF(MATCH!K152=1,OR(E152="1",E152="3",F152=TRUE),OR(E152="2",E152="3"))</f>
        <v>#NAME?</v>
      </c>
      <c r="H152" t="e">
        <f ca="1">IF(MATCH!K152=2,OR(E152="1",E152="3",F152=TRUE),OR(E152="2",E152="3"))</f>
        <v>#NAME?</v>
      </c>
      <c r="I152" t="e">
        <f ca="1">AND(G152=TRUE,MATCH!AN152=1)</f>
        <v>#NAME?</v>
      </c>
      <c r="J152" t="e">
        <f ca="1">AND(H152=TRUE,MATCH!AN152=2)</f>
        <v>#NAME?</v>
      </c>
      <c r="K152">
        <f>IF(MATCH!AN152=1,K151+1,0)</f>
        <v>0</v>
      </c>
      <c r="L152">
        <f>IF(MATCH!AN152=2,L151+1,0)</f>
        <v>0</v>
      </c>
      <c r="M152" t="str">
        <f>MATCH!A152</f>
        <v/>
      </c>
      <c r="N152">
        <f>COUNTIFS(MATCH!AN143:AN152, "=1")</f>
        <v>0</v>
      </c>
      <c r="O152">
        <f>COUNTIFS(MATCH!AN143:AN152, "=2")</f>
        <v>0</v>
      </c>
      <c r="P152" t="str">
        <f>MATCH!BA152</f>
        <v/>
      </c>
    </row>
    <row r="153" spans="1:16" x14ac:dyDescent="0.25">
      <c r="A153" t="b">
        <f>AND(MATCH!K153=2, COUNTIF(Tables!L$1:L$4, MATCH!F153))</f>
        <v>0</v>
      </c>
      <c r="B153" t="b">
        <f>AND(MATCH!K153=1, COUNTIF(Tables!L$1:L$4, MATCH!F153))</f>
        <v>0</v>
      </c>
      <c r="C153" t="b">
        <f>AND(A153, MATCH!AO153=0)</f>
        <v>0</v>
      </c>
      <c r="D153" t="b">
        <f>AND(B153, MATCH!AO153=0)</f>
        <v>0</v>
      </c>
      <c r="E153" t="e">
        <f ca="1">isNetPoint(MATCH!AC153)</f>
        <v>#NAME?</v>
      </c>
      <c r="F153" t="b">
        <f>OR(MATCH!S153=1, MATCH!T153=1)</f>
        <v>0</v>
      </c>
      <c r="G153" t="e">
        <f ca="1">IF(MATCH!K153=1,OR(E153="1",E153="3",F153=TRUE),OR(E153="2",E153="3"))</f>
        <v>#NAME?</v>
      </c>
      <c r="H153" t="e">
        <f ca="1">IF(MATCH!K153=2,OR(E153="1",E153="3",F153=TRUE),OR(E153="2",E153="3"))</f>
        <v>#NAME?</v>
      </c>
      <c r="I153" t="e">
        <f ca="1">AND(G153=TRUE,MATCH!AN153=1)</f>
        <v>#NAME?</v>
      </c>
      <c r="J153" t="e">
        <f ca="1">AND(H153=TRUE,MATCH!AN153=2)</f>
        <v>#NAME?</v>
      </c>
      <c r="K153">
        <f>IF(MATCH!AN153=1,K152+1,0)</f>
        <v>0</v>
      </c>
      <c r="L153">
        <f>IF(MATCH!AN153=2,L152+1,0)</f>
        <v>0</v>
      </c>
      <c r="M153" t="str">
        <f>MATCH!A153</f>
        <v/>
      </c>
      <c r="N153">
        <f>COUNTIFS(MATCH!AN144:AN153, "=1")</f>
        <v>0</v>
      </c>
      <c r="O153">
        <f>COUNTIFS(MATCH!AN144:AN153, "=2")</f>
        <v>0</v>
      </c>
      <c r="P153" t="str">
        <f>MATCH!BA153</f>
        <v/>
      </c>
    </row>
    <row r="154" spans="1:16" x14ac:dyDescent="0.25">
      <c r="A154" t="b">
        <f>AND(MATCH!K154=2, COUNTIF(Tables!L$1:L$4, MATCH!F154))</f>
        <v>0</v>
      </c>
      <c r="B154" t="b">
        <f>AND(MATCH!K154=1, COUNTIF(Tables!L$1:L$4, MATCH!F154))</f>
        <v>0</v>
      </c>
      <c r="C154" t="b">
        <f>AND(A154, MATCH!AO154=0)</f>
        <v>0</v>
      </c>
      <c r="D154" t="b">
        <f>AND(B154, MATCH!AO154=0)</f>
        <v>0</v>
      </c>
      <c r="E154" t="e">
        <f ca="1">isNetPoint(MATCH!AC154)</f>
        <v>#NAME?</v>
      </c>
      <c r="F154" t="b">
        <f>OR(MATCH!S154=1, MATCH!T154=1)</f>
        <v>0</v>
      </c>
      <c r="G154" t="e">
        <f ca="1">IF(MATCH!K154=1,OR(E154="1",E154="3",F154=TRUE),OR(E154="2",E154="3"))</f>
        <v>#NAME?</v>
      </c>
      <c r="H154" t="e">
        <f ca="1">IF(MATCH!K154=2,OR(E154="1",E154="3",F154=TRUE),OR(E154="2",E154="3"))</f>
        <v>#NAME?</v>
      </c>
      <c r="I154" t="e">
        <f ca="1">AND(G154=TRUE,MATCH!AN154=1)</f>
        <v>#NAME?</v>
      </c>
      <c r="J154" t="e">
        <f ca="1">AND(H154=TRUE,MATCH!AN154=2)</f>
        <v>#NAME?</v>
      </c>
      <c r="K154">
        <f>IF(MATCH!AN154=1,K153+1,0)</f>
        <v>0</v>
      </c>
      <c r="L154">
        <f>IF(MATCH!AN154=2,L153+1,0)</f>
        <v>0</v>
      </c>
      <c r="M154" t="str">
        <f>MATCH!A154</f>
        <v/>
      </c>
      <c r="N154">
        <f>COUNTIFS(MATCH!AN145:AN154, "=1")</f>
        <v>0</v>
      </c>
      <c r="O154">
        <f>COUNTIFS(MATCH!AN145:AN154, "=2")</f>
        <v>0</v>
      </c>
      <c r="P154" t="str">
        <f>MATCH!BA154</f>
        <v/>
      </c>
    </row>
    <row r="155" spans="1:16" x14ac:dyDescent="0.25">
      <c r="A155" t="b">
        <f>AND(MATCH!K155=2, COUNTIF(Tables!L$1:L$4, MATCH!F155))</f>
        <v>0</v>
      </c>
      <c r="B155" t="b">
        <f>AND(MATCH!K155=1, COUNTIF(Tables!L$1:L$4, MATCH!F155))</f>
        <v>0</v>
      </c>
      <c r="C155" t="b">
        <f>AND(A155, MATCH!AO155=0)</f>
        <v>0</v>
      </c>
      <c r="D155" t="b">
        <f>AND(B155, MATCH!AO155=0)</f>
        <v>0</v>
      </c>
      <c r="E155" t="e">
        <f ca="1">isNetPoint(MATCH!AC155)</f>
        <v>#NAME?</v>
      </c>
      <c r="F155" t="b">
        <f>OR(MATCH!S155=1, MATCH!T155=1)</f>
        <v>0</v>
      </c>
      <c r="G155" t="e">
        <f ca="1">IF(MATCH!K155=1,OR(E155="1",E155="3",F155=TRUE),OR(E155="2",E155="3"))</f>
        <v>#NAME?</v>
      </c>
      <c r="H155" t="e">
        <f ca="1">IF(MATCH!K155=2,OR(E155="1",E155="3",F155=TRUE),OR(E155="2",E155="3"))</f>
        <v>#NAME?</v>
      </c>
      <c r="I155" t="e">
        <f ca="1">AND(G155=TRUE,MATCH!AN155=1)</f>
        <v>#NAME?</v>
      </c>
      <c r="J155" t="e">
        <f ca="1">AND(H155=TRUE,MATCH!AN155=2)</f>
        <v>#NAME?</v>
      </c>
      <c r="K155">
        <f>IF(MATCH!AN155=1,K154+1,0)</f>
        <v>0</v>
      </c>
      <c r="L155">
        <f>IF(MATCH!AN155=2,L154+1,0)</f>
        <v>0</v>
      </c>
      <c r="M155" t="str">
        <f>MATCH!A155</f>
        <v/>
      </c>
      <c r="N155">
        <f>COUNTIFS(MATCH!AN146:AN155, "=1")</f>
        <v>0</v>
      </c>
      <c r="O155">
        <f>COUNTIFS(MATCH!AN146:AN155, "=2")</f>
        <v>0</v>
      </c>
      <c r="P155" t="str">
        <f>MATCH!BA155</f>
        <v/>
      </c>
    </row>
    <row r="156" spans="1:16" x14ac:dyDescent="0.25">
      <c r="A156" t="b">
        <f>AND(MATCH!K156=2, COUNTIF(Tables!L$1:L$4, MATCH!F156))</f>
        <v>0</v>
      </c>
      <c r="B156" t="b">
        <f>AND(MATCH!K156=1, COUNTIF(Tables!L$1:L$4, MATCH!F156))</f>
        <v>0</v>
      </c>
      <c r="C156" t="b">
        <f>AND(A156, MATCH!AO156=0)</f>
        <v>0</v>
      </c>
      <c r="D156" t="b">
        <f>AND(B156, MATCH!AO156=0)</f>
        <v>0</v>
      </c>
      <c r="E156" t="e">
        <f ca="1">isNetPoint(MATCH!AC156)</f>
        <v>#NAME?</v>
      </c>
      <c r="F156" t="b">
        <f>OR(MATCH!S156=1, MATCH!T156=1)</f>
        <v>0</v>
      </c>
      <c r="G156" t="e">
        <f ca="1">IF(MATCH!K156=1,OR(E156="1",E156="3",F156=TRUE),OR(E156="2",E156="3"))</f>
        <v>#NAME?</v>
      </c>
      <c r="H156" t="e">
        <f ca="1">IF(MATCH!K156=2,OR(E156="1",E156="3",F156=TRUE),OR(E156="2",E156="3"))</f>
        <v>#NAME?</v>
      </c>
      <c r="I156" t="e">
        <f ca="1">AND(G156=TRUE,MATCH!AN156=1)</f>
        <v>#NAME?</v>
      </c>
      <c r="J156" t="e">
        <f ca="1">AND(H156=TRUE,MATCH!AN156=2)</f>
        <v>#NAME?</v>
      </c>
      <c r="K156">
        <f>IF(MATCH!AN156=1,K155+1,0)</f>
        <v>0</v>
      </c>
      <c r="L156">
        <f>IF(MATCH!AN156=2,L155+1,0)</f>
        <v>0</v>
      </c>
      <c r="M156" t="str">
        <f>MATCH!A156</f>
        <v/>
      </c>
      <c r="N156">
        <f>COUNTIFS(MATCH!AN147:AN156, "=1")</f>
        <v>0</v>
      </c>
      <c r="O156">
        <f>COUNTIFS(MATCH!AN147:AN156, "=2")</f>
        <v>0</v>
      </c>
      <c r="P156" t="str">
        <f>MATCH!BA156</f>
        <v/>
      </c>
    </row>
    <row r="157" spans="1:16" x14ac:dyDescent="0.25">
      <c r="A157" t="b">
        <f>AND(MATCH!K157=2, COUNTIF(Tables!L$1:L$4, MATCH!F157))</f>
        <v>0</v>
      </c>
      <c r="B157" t="b">
        <f>AND(MATCH!K157=1, COUNTIF(Tables!L$1:L$4, MATCH!F157))</f>
        <v>0</v>
      </c>
      <c r="C157" t="b">
        <f>AND(A157, MATCH!AO157=0)</f>
        <v>0</v>
      </c>
      <c r="D157" t="b">
        <f>AND(B157, MATCH!AO157=0)</f>
        <v>0</v>
      </c>
      <c r="E157" t="e">
        <f ca="1">isNetPoint(MATCH!AC157)</f>
        <v>#NAME?</v>
      </c>
      <c r="F157" t="b">
        <f>OR(MATCH!S157=1, MATCH!T157=1)</f>
        <v>0</v>
      </c>
      <c r="G157" t="e">
        <f ca="1">IF(MATCH!K157=1,OR(E157="1",E157="3",F157=TRUE),OR(E157="2",E157="3"))</f>
        <v>#NAME?</v>
      </c>
      <c r="H157" t="e">
        <f ca="1">IF(MATCH!K157=2,OR(E157="1",E157="3",F157=TRUE),OR(E157="2",E157="3"))</f>
        <v>#NAME?</v>
      </c>
      <c r="I157" t="e">
        <f ca="1">AND(G157=TRUE,MATCH!AN157=1)</f>
        <v>#NAME?</v>
      </c>
      <c r="J157" t="e">
        <f ca="1">AND(H157=TRUE,MATCH!AN157=2)</f>
        <v>#NAME?</v>
      </c>
      <c r="K157">
        <f>IF(MATCH!AN157=1,K156+1,0)</f>
        <v>0</v>
      </c>
      <c r="L157">
        <f>IF(MATCH!AN157=2,L156+1,0)</f>
        <v>0</v>
      </c>
      <c r="M157" t="str">
        <f>MATCH!A157</f>
        <v/>
      </c>
      <c r="N157">
        <f>COUNTIFS(MATCH!AN148:AN157, "=1")</f>
        <v>0</v>
      </c>
      <c r="O157">
        <f>COUNTIFS(MATCH!AN148:AN157, "=2")</f>
        <v>0</v>
      </c>
      <c r="P157" t="str">
        <f>MATCH!BA157</f>
        <v/>
      </c>
    </row>
    <row r="158" spans="1:16" x14ac:dyDescent="0.25">
      <c r="A158" t="b">
        <f>AND(MATCH!K158=2, COUNTIF(Tables!L$1:L$4, MATCH!F158))</f>
        <v>0</v>
      </c>
      <c r="B158" t="b">
        <f>AND(MATCH!K158=1, COUNTIF(Tables!L$1:L$4, MATCH!F158))</f>
        <v>0</v>
      </c>
      <c r="C158" t="b">
        <f>AND(A158, MATCH!AO158=0)</f>
        <v>0</v>
      </c>
      <c r="D158" t="b">
        <f>AND(B158, MATCH!AO158=0)</f>
        <v>0</v>
      </c>
      <c r="E158" t="e">
        <f ca="1">isNetPoint(MATCH!AC158)</f>
        <v>#NAME?</v>
      </c>
      <c r="F158" t="b">
        <f>OR(MATCH!S158=1, MATCH!T158=1)</f>
        <v>0</v>
      </c>
      <c r="G158" t="e">
        <f ca="1">IF(MATCH!K158=1,OR(E158="1",E158="3",F158=TRUE),OR(E158="2",E158="3"))</f>
        <v>#NAME?</v>
      </c>
      <c r="H158" t="e">
        <f ca="1">IF(MATCH!K158=2,OR(E158="1",E158="3",F158=TRUE),OR(E158="2",E158="3"))</f>
        <v>#NAME?</v>
      </c>
      <c r="I158" t="e">
        <f ca="1">AND(G158=TRUE,MATCH!AN158=1)</f>
        <v>#NAME?</v>
      </c>
      <c r="J158" t="e">
        <f ca="1">AND(H158=TRUE,MATCH!AN158=2)</f>
        <v>#NAME?</v>
      </c>
      <c r="K158">
        <f>IF(MATCH!AN158=1,K157+1,0)</f>
        <v>0</v>
      </c>
      <c r="L158">
        <f>IF(MATCH!AN158=2,L157+1,0)</f>
        <v>0</v>
      </c>
      <c r="M158" t="str">
        <f>MATCH!A158</f>
        <v/>
      </c>
      <c r="N158">
        <f>COUNTIFS(MATCH!AN149:AN158, "=1")</f>
        <v>0</v>
      </c>
      <c r="O158">
        <f>COUNTIFS(MATCH!AN149:AN158, "=2")</f>
        <v>0</v>
      </c>
      <c r="P158" t="str">
        <f>MATCH!BA158</f>
        <v/>
      </c>
    </row>
    <row r="159" spans="1:16" x14ac:dyDescent="0.25">
      <c r="A159" t="b">
        <f>AND(MATCH!K159=2, COUNTIF(Tables!L$1:L$4, MATCH!F159))</f>
        <v>0</v>
      </c>
      <c r="B159" t="b">
        <f>AND(MATCH!K159=1, COUNTIF(Tables!L$1:L$4, MATCH!F159))</f>
        <v>0</v>
      </c>
      <c r="C159" t="b">
        <f>AND(A159, MATCH!AO159=0)</f>
        <v>0</v>
      </c>
      <c r="D159" t="b">
        <f>AND(B159, MATCH!AO159=0)</f>
        <v>0</v>
      </c>
      <c r="E159" t="e">
        <f ca="1">isNetPoint(MATCH!AC159)</f>
        <v>#NAME?</v>
      </c>
      <c r="F159" t="b">
        <f>OR(MATCH!S159=1, MATCH!T159=1)</f>
        <v>0</v>
      </c>
      <c r="G159" t="e">
        <f ca="1">IF(MATCH!K159=1,OR(E159="1",E159="3",F159=TRUE),OR(E159="2",E159="3"))</f>
        <v>#NAME?</v>
      </c>
      <c r="H159" t="e">
        <f ca="1">IF(MATCH!K159=2,OR(E159="1",E159="3",F159=TRUE),OR(E159="2",E159="3"))</f>
        <v>#NAME?</v>
      </c>
      <c r="I159" t="e">
        <f ca="1">AND(G159=TRUE,MATCH!AN159=1)</f>
        <v>#NAME?</v>
      </c>
      <c r="J159" t="e">
        <f ca="1">AND(H159=TRUE,MATCH!AN159=2)</f>
        <v>#NAME?</v>
      </c>
      <c r="K159">
        <f>IF(MATCH!AN159=1,K158+1,0)</f>
        <v>0</v>
      </c>
      <c r="L159">
        <f>IF(MATCH!AN159=2,L158+1,0)</f>
        <v>0</v>
      </c>
      <c r="M159" t="str">
        <f>MATCH!A159</f>
        <v/>
      </c>
      <c r="N159">
        <f>COUNTIFS(MATCH!AN150:AN159, "=1")</f>
        <v>0</v>
      </c>
      <c r="O159">
        <f>COUNTIFS(MATCH!AN150:AN159, "=2")</f>
        <v>0</v>
      </c>
      <c r="P159" t="str">
        <f>MATCH!BA159</f>
        <v/>
      </c>
    </row>
    <row r="160" spans="1:16" x14ac:dyDescent="0.25">
      <c r="A160" t="b">
        <f>AND(MATCH!K160=2, COUNTIF(Tables!L$1:L$4, MATCH!F160))</f>
        <v>0</v>
      </c>
      <c r="B160" t="b">
        <f>AND(MATCH!K160=1, COUNTIF(Tables!L$1:L$4, MATCH!F160))</f>
        <v>0</v>
      </c>
      <c r="C160" t="b">
        <f>AND(A160, MATCH!AO160=0)</f>
        <v>0</v>
      </c>
      <c r="D160" t="b">
        <f>AND(B160, MATCH!AO160=0)</f>
        <v>0</v>
      </c>
      <c r="E160" t="e">
        <f ca="1">isNetPoint(MATCH!AC160)</f>
        <v>#NAME?</v>
      </c>
      <c r="F160" t="b">
        <f>OR(MATCH!S160=1, MATCH!T160=1)</f>
        <v>0</v>
      </c>
      <c r="G160" t="e">
        <f ca="1">IF(MATCH!K160=1,OR(E160="1",E160="3",F160=TRUE),OR(E160="2",E160="3"))</f>
        <v>#NAME?</v>
      </c>
      <c r="H160" t="e">
        <f ca="1">IF(MATCH!K160=2,OR(E160="1",E160="3",F160=TRUE),OR(E160="2",E160="3"))</f>
        <v>#NAME?</v>
      </c>
      <c r="I160" t="e">
        <f ca="1">AND(G160=TRUE,MATCH!AN160=1)</f>
        <v>#NAME?</v>
      </c>
      <c r="J160" t="e">
        <f ca="1">AND(H160=TRUE,MATCH!AN160=2)</f>
        <v>#NAME?</v>
      </c>
      <c r="K160">
        <f>IF(MATCH!AN160=1,K159+1,0)</f>
        <v>0</v>
      </c>
      <c r="L160">
        <f>IF(MATCH!AN160=2,L159+1,0)</f>
        <v>0</v>
      </c>
      <c r="M160" t="str">
        <f>MATCH!A160</f>
        <v/>
      </c>
      <c r="N160">
        <f>COUNTIFS(MATCH!AN151:AN160, "=1")</f>
        <v>0</v>
      </c>
      <c r="O160">
        <f>COUNTIFS(MATCH!AN151:AN160, "=2")</f>
        <v>0</v>
      </c>
      <c r="P160" t="str">
        <f>MATCH!BA160</f>
        <v/>
      </c>
    </row>
    <row r="161" spans="1:16" x14ac:dyDescent="0.25">
      <c r="A161" t="b">
        <f>AND(MATCH!K161=2, COUNTIF(Tables!L$1:L$4, MATCH!F161))</f>
        <v>0</v>
      </c>
      <c r="B161" t="b">
        <f>AND(MATCH!K161=1, COUNTIF(Tables!L$1:L$4, MATCH!F161))</f>
        <v>0</v>
      </c>
      <c r="C161" t="b">
        <f>AND(A161, MATCH!AO161=0)</f>
        <v>0</v>
      </c>
      <c r="D161" t="b">
        <f>AND(B161, MATCH!AO161=0)</f>
        <v>0</v>
      </c>
      <c r="E161" t="e">
        <f ca="1">isNetPoint(MATCH!AC161)</f>
        <v>#NAME?</v>
      </c>
      <c r="F161" t="b">
        <f>OR(MATCH!S161=1, MATCH!T161=1)</f>
        <v>0</v>
      </c>
      <c r="G161" t="e">
        <f ca="1">IF(MATCH!K161=1,OR(E161="1",E161="3",F161=TRUE),OR(E161="2",E161="3"))</f>
        <v>#NAME?</v>
      </c>
      <c r="H161" t="e">
        <f ca="1">IF(MATCH!K161=2,OR(E161="1",E161="3",F161=TRUE),OR(E161="2",E161="3"))</f>
        <v>#NAME?</v>
      </c>
      <c r="I161" t="e">
        <f ca="1">AND(G161=TRUE,MATCH!AN161=1)</f>
        <v>#NAME?</v>
      </c>
      <c r="J161" t="e">
        <f ca="1">AND(H161=TRUE,MATCH!AN161=2)</f>
        <v>#NAME?</v>
      </c>
      <c r="K161">
        <f>IF(MATCH!AN161=1,K160+1,0)</f>
        <v>0</v>
      </c>
      <c r="L161">
        <f>IF(MATCH!AN161=2,L160+1,0)</f>
        <v>0</v>
      </c>
      <c r="M161" t="str">
        <f>MATCH!A161</f>
        <v/>
      </c>
      <c r="N161">
        <f>COUNTIFS(MATCH!AN152:AN161, "=1")</f>
        <v>0</v>
      </c>
      <c r="O161">
        <f>COUNTIFS(MATCH!AN152:AN161, "=2")</f>
        <v>0</v>
      </c>
      <c r="P161" t="str">
        <f>MATCH!BA161</f>
        <v/>
      </c>
    </row>
    <row r="162" spans="1:16" x14ac:dyDescent="0.25">
      <c r="A162" t="b">
        <f>AND(MATCH!K162=2, COUNTIF(Tables!L$1:L$4, MATCH!F162))</f>
        <v>0</v>
      </c>
      <c r="B162" t="b">
        <f>AND(MATCH!K162=1, COUNTIF(Tables!L$1:L$4, MATCH!F162))</f>
        <v>0</v>
      </c>
      <c r="C162" t="b">
        <f>AND(A162, MATCH!AO162=0)</f>
        <v>0</v>
      </c>
      <c r="D162" t="b">
        <f>AND(B162, MATCH!AO162=0)</f>
        <v>0</v>
      </c>
      <c r="E162" t="e">
        <f ca="1">isNetPoint(MATCH!AC162)</f>
        <v>#NAME?</v>
      </c>
      <c r="F162" t="b">
        <f>OR(MATCH!S162=1, MATCH!T162=1)</f>
        <v>0</v>
      </c>
      <c r="G162" t="e">
        <f ca="1">IF(MATCH!K162=1,OR(E162="1",E162="3",F162=TRUE),OR(E162="2",E162="3"))</f>
        <v>#NAME?</v>
      </c>
      <c r="H162" t="e">
        <f ca="1">IF(MATCH!K162=2,OR(E162="1",E162="3",F162=TRUE),OR(E162="2",E162="3"))</f>
        <v>#NAME?</v>
      </c>
      <c r="I162" t="e">
        <f ca="1">AND(G162=TRUE,MATCH!AN162=1)</f>
        <v>#NAME?</v>
      </c>
      <c r="J162" t="e">
        <f ca="1">AND(H162=TRUE,MATCH!AN162=2)</f>
        <v>#NAME?</v>
      </c>
      <c r="K162">
        <f>IF(MATCH!AN162=1,K161+1,0)</f>
        <v>0</v>
      </c>
      <c r="L162">
        <f>IF(MATCH!AN162=2,L161+1,0)</f>
        <v>0</v>
      </c>
      <c r="M162" t="str">
        <f>MATCH!A162</f>
        <v/>
      </c>
      <c r="N162">
        <f>COUNTIFS(MATCH!AN153:AN162, "=1")</f>
        <v>0</v>
      </c>
      <c r="O162">
        <f>COUNTIFS(MATCH!AN153:AN162, "=2")</f>
        <v>0</v>
      </c>
      <c r="P162" t="str">
        <f>MATCH!BA162</f>
        <v/>
      </c>
    </row>
    <row r="163" spans="1:16" x14ac:dyDescent="0.25">
      <c r="A163" t="b">
        <f>AND(MATCH!K163=2, COUNTIF(Tables!L$1:L$4, MATCH!F163))</f>
        <v>0</v>
      </c>
      <c r="B163" t="b">
        <f>AND(MATCH!K163=1, COUNTIF(Tables!L$1:L$4, MATCH!F163))</f>
        <v>0</v>
      </c>
      <c r="C163" t="b">
        <f>AND(A163, MATCH!AO163=0)</f>
        <v>0</v>
      </c>
      <c r="D163" t="b">
        <f>AND(B163, MATCH!AO163=0)</f>
        <v>0</v>
      </c>
      <c r="E163" t="e">
        <f ca="1">isNetPoint(MATCH!AC163)</f>
        <v>#NAME?</v>
      </c>
      <c r="F163" t="b">
        <f>OR(MATCH!S163=1, MATCH!T163=1)</f>
        <v>0</v>
      </c>
      <c r="G163" t="e">
        <f ca="1">IF(MATCH!K163=1,OR(E163="1",E163="3",F163=TRUE),OR(E163="2",E163="3"))</f>
        <v>#NAME?</v>
      </c>
      <c r="H163" t="e">
        <f ca="1">IF(MATCH!K163=2,OR(E163="1",E163="3",F163=TRUE),OR(E163="2",E163="3"))</f>
        <v>#NAME?</v>
      </c>
      <c r="I163" t="e">
        <f ca="1">AND(G163=TRUE,MATCH!AN163=1)</f>
        <v>#NAME?</v>
      </c>
      <c r="J163" t="e">
        <f ca="1">AND(H163=TRUE,MATCH!AN163=2)</f>
        <v>#NAME?</v>
      </c>
      <c r="K163">
        <f>IF(MATCH!AN163=1,K162+1,0)</f>
        <v>0</v>
      </c>
      <c r="L163">
        <f>IF(MATCH!AN163=2,L162+1,0)</f>
        <v>0</v>
      </c>
      <c r="M163" t="str">
        <f>MATCH!A163</f>
        <v/>
      </c>
      <c r="N163">
        <f>COUNTIFS(MATCH!AN154:AN163, "=1")</f>
        <v>0</v>
      </c>
      <c r="O163">
        <f>COUNTIFS(MATCH!AN154:AN163, "=2")</f>
        <v>0</v>
      </c>
      <c r="P163" t="str">
        <f>MATCH!BA163</f>
        <v/>
      </c>
    </row>
    <row r="164" spans="1:16" x14ac:dyDescent="0.25">
      <c r="A164" t="b">
        <f>AND(MATCH!K164=2, COUNTIF(Tables!L$1:L$4, MATCH!F164))</f>
        <v>0</v>
      </c>
      <c r="B164" t="b">
        <f>AND(MATCH!K164=1, COUNTIF(Tables!L$1:L$4, MATCH!F164))</f>
        <v>0</v>
      </c>
      <c r="C164" t="b">
        <f>AND(A164, MATCH!AO164=0)</f>
        <v>0</v>
      </c>
      <c r="D164" t="b">
        <f>AND(B164, MATCH!AO164=0)</f>
        <v>0</v>
      </c>
      <c r="E164" t="e">
        <f ca="1">isNetPoint(MATCH!AC164)</f>
        <v>#NAME?</v>
      </c>
      <c r="F164" t="b">
        <f>OR(MATCH!S164=1, MATCH!T164=1)</f>
        <v>0</v>
      </c>
      <c r="G164" t="e">
        <f ca="1">IF(MATCH!K164=1,OR(E164="1",E164="3",F164=TRUE),OR(E164="2",E164="3"))</f>
        <v>#NAME?</v>
      </c>
      <c r="H164" t="e">
        <f ca="1">IF(MATCH!K164=2,OR(E164="1",E164="3",F164=TRUE),OR(E164="2",E164="3"))</f>
        <v>#NAME?</v>
      </c>
      <c r="I164" t="e">
        <f ca="1">AND(G164=TRUE,MATCH!AN164=1)</f>
        <v>#NAME?</v>
      </c>
      <c r="J164" t="e">
        <f ca="1">AND(H164=TRUE,MATCH!AN164=2)</f>
        <v>#NAME?</v>
      </c>
      <c r="K164">
        <f>IF(MATCH!AN164=1,K163+1,0)</f>
        <v>0</v>
      </c>
      <c r="L164">
        <f>IF(MATCH!AN164=2,L163+1,0)</f>
        <v>0</v>
      </c>
      <c r="M164" t="str">
        <f>MATCH!A164</f>
        <v/>
      </c>
      <c r="N164">
        <f>COUNTIFS(MATCH!AN155:AN164, "=1")</f>
        <v>0</v>
      </c>
      <c r="O164">
        <f>COUNTIFS(MATCH!AN155:AN164, "=2")</f>
        <v>0</v>
      </c>
      <c r="P164" t="str">
        <f>MATCH!BA164</f>
        <v/>
      </c>
    </row>
    <row r="165" spans="1:16" x14ac:dyDescent="0.25">
      <c r="A165" t="b">
        <f>AND(MATCH!K165=2, COUNTIF(Tables!L$1:L$4, MATCH!F165))</f>
        <v>0</v>
      </c>
      <c r="B165" t="b">
        <f>AND(MATCH!K165=1, COUNTIF(Tables!L$1:L$4, MATCH!F165))</f>
        <v>0</v>
      </c>
      <c r="C165" t="b">
        <f>AND(A165, MATCH!AO165=0)</f>
        <v>0</v>
      </c>
      <c r="D165" t="b">
        <f>AND(B165, MATCH!AO165=0)</f>
        <v>0</v>
      </c>
      <c r="E165" t="e">
        <f ca="1">isNetPoint(MATCH!AC165)</f>
        <v>#NAME?</v>
      </c>
      <c r="F165" t="b">
        <f>OR(MATCH!S165=1, MATCH!T165=1)</f>
        <v>0</v>
      </c>
      <c r="G165" t="e">
        <f ca="1">IF(MATCH!K165=1,OR(E165="1",E165="3",F165=TRUE),OR(E165="2",E165="3"))</f>
        <v>#NAME?</v>
      </c>
      <c r="H165" t="e">
        <f ca="1">IF(MATCH!K165=2,OR(E165="1",E165="3",F165=TRUE),OR(E165="2",E165="3"))</f>
        <v>#NAME?</v>
      </c>
      <c r="I165" t="e">
        <f ca="1">AND(G165=TRUE,MATCH!AN165=1)</f>
        <v>#NAME?</v>
      </c>
      <c r="J165" t="e">
        <f ca="1">AND(H165=TRUE,MATCH!AN165=2)</f>
        <v>#NAME?</v>
      </c>
      <c r="K165">
        <f>IF(MATCH!AN165=1,K164+1,0)</f>
        <v>0</v>
      </c>
      <c r="L165">
        <f>IF(MATCH!AN165=2,L164+1,0)</f>
        <v>0</v>
      </c>
      <c r="M165" t="str">
        <f>MATCH!A165</f>
        <v/>
      </c>
      <c r="N165">
        <f>COUNTIFS(MATCH!AN156:AN165, "=1")</f>
        <v>0</v>
      </c>
      <c r="O165">
        <f>COUNTIFS(MATCH!AN156:AN165, "=2")</f>
        <v>0</v>
      </c>
      <c r="P165" t="str">
        <f>MATCH!BA165</f>
        <v/>
      </c>
    </row>
    <row r="166" spans="1:16" x14ac:dyDescent="0.25">
      <c r="A166" t="b">
        <f>AND(MATCH!K166=2, COUNTIF(Tables!L$1:L$4, MATCH!F166))</f>
        <v>0</v>
      </c>
      <c r="B166" t="b">
        <f>AND(MATCH!K166=1, COUNTIF(Tables!L$1:L$4, MATCH!F166))</f>
        <v>0</v>
      </c>
      <c r="C166" t="b">
        <f>AND(A166, MATCH!AO166=0)</f>
        <v>0</v>
      </c>
      <c r="D166" t="b">
        <f>AND(B166, MATCH!AO166=0)</f>
        <v>0</v>
      </c>
      <c r="E166" t="e">
        <f ca="1">isNetPoint(MATCH!AC166)</f>
        <v>#NAME?</v>
      </c>
      <c r="F166" t="b">
        <f>OR(MATCH!S166=1, MATCH!T166=1)</f>
        <v>0</v>
      </c>
      <c r="G166" t="e">
        <f ca="1">IF(MATCH!K166=1,OR(E166="1",E166="3",F166=TRUE),OR(E166="2",E166="3"))</f>
        <v>#NAME?</v>
      </c>
      <c r="H166" t="e">
        <f ca="1">IF(MATCH!K166=2,OR(E166="1",E166="3",F166=TRUE),OR(E166="2",E166="3"))</f>
        <v>#NAME?</v>
      </c>
      <c r="I166" t="e">
        <f ca="1">AND(G166=TRUE,MATCH!AN166=1)</f>
        <v>#NAME?</v>
      </c>
      <c r="J166" t="e">
        <f ca="1">AND(H166=TRUE,MATCH!AN166=2)</f>
        <v>#NAME?</v>
      </c>
      <c r="K166">
        <f>IF(MATCH!AN166=1,K165+1,0)</f>
        <v>0</v>
      </c>
      <c r="L166">
        <f>IF(MATCH!AN166=2,L165+1,0)</f>
        <v>0</v>
      </c>
      <c r="M166" t="str">
        <f>MATCH!A166</f>
        <v/>
      </c>
      <c r="N166">
        <f>COUNTIFS(MATCH!AN157:AN166, "=1")</f>
        <v>0</v>
      </c>
      <c r="O166">
        <f>COUNTIFS(MATCH!AN157:AN166, "=2")</f>
        <v>0</v>
      </c>
      <c r="P166" t="str">
        <f>MATCH!BA166</f>
        <v/>
      </c>
    </row>
    <row r="167" spans="1:16" x14ac:dyDescent="0.25">
      <c r="A167" t="b">
        <f>AND(MATCH!K167=2, COUNTIF(Tables!L$1:L$4, MATCH!F167))</f>
        <v>0</v>
      </c>
      <c r="B167" t="b">
        <f>AND(MATCH!K167=1, COUNTIF(Tables!L$1:L$4, MATCH!F167))</f>
        <v>0</v>
      </c>
      <c r="C167" t="b">
        <f>AND(A167, MATCH!AO167=0)</f>
        <v>0</v>
      </c>
      <c r="D167" t="b">
        <f>AND(B167, MATCH!AO167=0)</f>
        <v>0</v>
      </c>
      <c r="E167" t="e">
        <f ca="1">isNetPoint(MATCH!AC167)</f>
        <v>#NAME?</v>
      </c>
      <c r="F167" t="b">
        <f>OR(MATCH!S167=1, MATCH!T167=1)</f>
        <v>0</v>
      </c>
      <c r="G167" t="e">
        <f ca="1">IF(MATCH!K167=1,OR(E167="1",E167="3",F167=TRUE),OR(E167="2",E167="3"))</f>
        <v>#NAME?</v>
      </c>
      <c r="H167" t="e">
        <f ca="1">IF(MATCH!K167=2,OR(E167="1",E167="3",F167=TRUE),OR(E167="2",E167="3"))</f>
        <v>#NAME?</v>
      </c>
      <c r="I167" t="e">
        <f ca="1">AND(G167=TRUE,MATCH!AN167=1)</f>
        <v>#NAME?</v>
      </c>
      <c r="J167" t="e">
        <f ca="1">AND(H167=TRUE,MATCH!AN167=2)</f>
        <v>#NAME?</v>
      </c>
      <c r="K167">
        <f>IF(MATCH!AN167=1,K166+1,0)</f>
        <v>0</v>
      </c>
      <c r="L167">
        <f>IF(MATCH!AN167=2,L166+1,0)</f>
        <v>0</v>
      </c>
      <c r="M167" t="str">
        <f>MATCH!A167</f>
        <v/>
      </c>
      <c r="N167">
        <f>COUNTIFS(MATCH!AN158:AN167, "=1")</f>
        <v>0</v>
      </c>
      <c r="O167">
        <f>COUNTIFS(MATCH!AN158:AN167, "=2")</f>
        <v>0</v>
      </c>
      <c r="P167" t="str">
        <f>MATCH!BA167</f>
        <v/>
      </c>
    </row>
    <row r="168" spans="1:16" x14ac:dyDescent="0.25">
      <c r="A168" t="b">
        <f>AND(MATCH!K168=2, COUNTIF(Tables!L$1:L$4, MATCH!F168))</f>
        <v>0</v>
      </c>
      <c r="B168" t="b">
        <f>AND(MATCH!K168=1, COUNTIF(Tables!L$1:L$4, MATCH!F168))</f>
        <v>0</v>
      </c>
      <c r="C168" t="b">
        <f>AND(A168, MATCH!AO168=0)</f>
        <v>0</v>
      </c>
      <c r="D168" t="b">
        <f>AND(B168, MATCH!AO168=0)</f>
        <v>0</v>
      </c>
      <c r="E168" t="e">
        <f ca="1">isNetPoint(MATCH!AC168)</f>
        <v>#NAME?</v>
      </c>
      <c r="F168" t="b">
        <f>OR(MATCH!S168=1, MATCH!T168=1)</f>
        <v>0</v>
      </c>
      <c r="G168" t="e">
        <f ca="1">IF(MATCH!K168=1,OR(E168="1",E168="3",F168=TRUE),OR(E168="2",E168="3"))</f>
        <v>#NAME?</v>
      </c>
      <c r="H168" t="e">
        <f ca="1">IF(MATCH!K168=2,OR(E168="1",E168="3",F168=TRUE),OR(E168="2",E168="3"))</f>
        <v>#NAME?</v>
      </c>
      <c r="I168" t="e">
        <f ca="1">AND(G168=TRUE,MATCH!AN168=1)</f>
        <v>#NAME?</v>
      </c>
      <c r="J168" t="e">
        <f ca="1">AND(H168=TRUE,MATCH!AN168=2)</f>
        <v>#NAME?</v>
      </c>
      <c r="K168">
        <f>IF(MATCH!AN168=1,K167+1,0)</f>
        <v>0</v>
      </c>
      <c r="L168">
        <f>IF(MATCH!AN168=2,L167+1,0)</f>
        <v>0</v>
      </c>
      <c r="M168" t="str">
        <f>MATCH!A168</f>
        <v/>
      </c>
      <c r="N168">
        <f>COUNTIFS(MATCH!AN159:AN168, "=1")</f>
        <v>0</v>
      </c>
      <c r="O168">
        <f>COUNTIFS(MATCH!AN159:AN168, "=2")</f>
        <v>0</v>
      </c>
      <c r="P168" t="str">
        <f>MATCH!BA168</f>
        <v/>
      </c>
    </row>
    <row r="169" spans="1:16" x14ac:dyDescent="0.25">
      <c r="A169" t="b">
        <f>AND(MATCH!K169=2, COUNTIF(Tables!L$1:L$4, MATCH!F169))</f>
        <v>0</v>
      </c>
      <c r="B169" t="b">
        <f>AND(MATCH!K169=1, COUNTIF(Tables!L$1:L$4, MATCH!F169))</f>
        <v>0</v>
      </c>
      <c r="C169" t="b">
        <f>AND(A169, MATCH!AO169=0)</f>
        <v>0</v>
      </c>
      <c r="D169" t="b">
        <f>AND(B169, MATCH!AO169=0)</f>
        <v>0</v>
      </c>
      <c r="E169" t="e">
        <f ca="1">isNetPoint(MATCH!AC169)</f>
        <v>#NAME?</v>
      </c>
      <c r="F169" t="b">
        <f>OR(MATCH!S169=1, MATCH!T169=1)</f>
        <v>0</v>
      </c>
      <c r="G169" t="e">
        <f ca="1">IF(MATCH!K169=1,OR(E169="1",E169="3",F169=TRUE),OR(E169="2",E169="3"))</f>
        <v>#NAME?</v>
      </c>
      <c r="H169" t="e">
        <f ca="1">IF(MATCH!K169=2,OR(E169="1",E169="3",F169=TRUE),OR(E169="2",E169="3"))</f>
        <v>#NAME?</v>
      </c>
      <c r="I169" t="e">
        <f ca="1">AND(G169=TRUE,MATCH!AN169=1)</f>
        <v>#NAME?</v>
      </c>
      <c r="J169" t="e">
        <f ca="1">AND(H169=TRUE,MATCH!AN169=2)</f>
        <v>#NAME?</v>
      </c>
      <c r="K169">
        <f>IF(MATCH!AN169=1,K168+1,0)</f>
        <v>0</v>
      </c>
      <c r="L169">
        <f>IF(MATCH!AN169=2,L168+1,0)</f>
        <v>0</v>
      </c>
      <c r="M169" t="str">
        <f>MATCH!A169</f>
        <v/>
      </c>
      <c r="N169">
        <f>COUNTIFS(MATCH!AN160:AN169, "=1")</f>
        <v>0</v>
      </c>
      <c r="O169">
        <f>COUNTIFS(MATCH!AN160:AN169, "=2")</f>
        <v>0</v>
      </c>
      <c r="P169" t="str">
        <f>MATCH!BA169</f>
        <v/>
      </c>
    </row>
    <row r="170" spans="1:16" x14ac:dyDescent="0.25">
      <c r="A170" t="b">
        <f>AND(MATCH!K170=2, COUNTIF(Tables!L$1:L$4, MATCH!F170))</f>
        <v>0</v>
      </c>
      <c r="B170" t="b">
        <f>AND(MATCH!K170=1, COUNTIF(Tables!L$1:L$4, MATCH!F170))</f>
        <v>0</v>
      </c>
      <c r="C170" t="b">
        <f>AND(A170, MATCH!AO170=0)</f>
        <v>0</v>
      </c>
      <c r="D170" t="b">
        <f>AND(B170, MATCH!AO170=0)</f>
        <v>0</v>
      </c>
      <c r="E170" t="e">
        <f ca="1">isNetPoint(MATCH!AC170)</f>
        <v>#NAME?</v>
      </c>
      <c r="F170" t="b">
        <f>OR(MATCH!S170=1, MATCH!T170=1)</f>
        <v>0</v>
      </c>
      <c r="G170" t="e">
        <f ca="1">IF(MATCH!K170=1,OR(E170="1",E170="3",F170=TRUE),OR(E170="2",E170="3"))</f>
        <v>#NAME?</v>
      </c>
      <c r="H170" t="e">
        <f ca="1">IF(MATCH!K170=2,OR(E170="1",E170="3",F170=TRUE),OR(E170="2",E170="3"))</f>
        <v>#NAME?</v>
      </c>
      <c r="I170" t="e">
        <f ca="1">AND(G170=TRUE,MATCH!AN170=1)</f>
        <v>#NAME?</v>
      </c>
      <c r="J170" t="e">
        <f ca="1">AND(H170=TRUE,MATCH!AN170=2)</f>
        <v>#NAME?</v>
      </c>
      <c r="K170">
        <f>IF(MATCH!AN170=1,K169+1,0)</f>
        <v>0</v>
      </c>
      <c r="L170">
        <f>IF(MATCH!AN170=2,L169+1,0)</f>
        <v>0</v>
      </c>
      <c r="M170" t="str">
        <f>MATCH!A170</f>
        <v/>
      </c>
      <c r="N170">
        <f>COUNTIFS(MATCH!AN161:AN170, "=1")</f>
        <v>0</v>
      </c>
      <c r="O170">
        <f>COUNTIFS(MATCH!AN161:AN170, "=2")</f>
        <v>0</v>
      </c>
      <c r="P170" t="str">
        <f>MATCH!BA170</f>
        <v/>
      </c>
    </row>
    <row r="171" spans="1:16" x14ac:dyDescent="0.25">
      <c r="A171" t="b">
        <f>AND(MATCH!K171=2, COUNTIF(Tables!L$1:L$4, MATCH!F171))</f>
        <v>0</v>
      </c>
      <c r="B171" t="b">
        <f>AND(MATCH!K171=1, COUNTIF(Tables!L$1:L$4, MATCH!F171))</f>
        <v>0</v>
      </c>
      <c r="C171" t="b">
        <f>AND(A171, MATCH!AO171=0)</f>
        <v>0</v>
      </c>
      <c r="D171" t="b">
        <f>AND(B171, MATCH!AO171=0)</f>
        <v>0</v>
      </c>
      <c r="E171" t="e">
        <f ca="1">isNetPoint(MATCH!AC171)</f>
        <v>#NAME?</v>
      </c>
      <c r="F171" t="b">
        <f>OR(MATCH!S171=1, MATCH!T171=1)</f>
        <v>0</v>
      </c>
      <c r="G171" t="e">
        <f ca="1">IF(MATCH!K171=1,OR(E171="1",E171="3",F171=TRUE),OR(E171="2",E171="3"))</f>
        <v>#NAME?</v>
      </c>
      <c r="H171" t="e">
        <f ca="1">IF(MATCH!K171=2,OR(E171="1",E171="3",F171=TRUE),OR(E171="2",E171="3"))</f>
        <v>#NAME?</v>
      </c>
      <c r="I171" t="e">
        <f ca="1">AND(G171=TRUE,MATCH!AN171=1)</f>
        <v>#NAME?</v>
      </c>
      <c r="J171" t="e">
        <f ca="1">AND(H171=TRUE,MATCH!AN171=2)</f>
        <v>#NAME?</v>
      </c>
      <c r="K171">
        <f>IF(MATCH!AN171=1,K170+1,0)</f>
        <v>0</v>
      </c>
      <c r="L171">
        <f>IF(MATCH!AN171=2,L170+1,0)</f>
        <v>0</v>
      </c>
      <c r="M171" t="str">
        <f>MATCH!A171</f>
        <v/>
      </c>
      <c r="N171">
        <f>COUNTIFS(MATCH!AN162:AN171, "=1")</f>
        <v>0</v>
      </c>
      <c r="O171">
        <f>COUNTIFS(MATCH!AN162:AN171, "=2")</f>
        <v>0</v>
      </c>
      <c r="P171" t="str">
        <f>MATCH!BA171</f>
        <v/>
      </c>
    </row>
    <row r="172" spans="1:16" x14ac:dyDescent="0.25">
      <c r="A172" t="b">
        <f>AND(MATCH!K172=2, COUNTIF(Tables!L$1:L$4, MATCH!F172))</f>
        <v>0</v>
      </c>
      <c r="B172" t="b">
        <f>AND(MATCH!K172=1, COUNTIF(Tables!L$1:L$4, MATCH!F172))</f>
        <v>0</v>
      </c>
      <c r="C172" t="b">
        <f>AND(A172, MATCH!AO172=0)</f>
        <v>0</v>
      </c>
      <c r="D172" t="b">
        <f>AND(B172, MATCH!AO172=0)</f>
        <v>0</v>
      </c>
      <c r="E172" t="e">
        <f ca="1">isNetPoint(MATCH!AC172)</f>
        <v>#NAME?</v>
      </c>
      <c r="F172" t="b">
        <f>OR(MATCH!S172=1, MATCH!T172=1)</f>
        <v>0</v>
      </c>
      <c r="G172" t="e">
        <f ca="1">IF(MATCH!K172=1,OR(E172="1",E172="3",F172=TRUE),OR(E172="2",E172="3"))</f>
        <v>#NAME?</v>
      </c>
      <c r="H172" t="e">
        <f ca="1">IF(MATCH!K172=2,OR(E172="1",E172="3",F172=TRUE),OR(E172="2",E172="3"))</f>
        <v>#NAME?</v>
      </c>
      <c r="I172" t="e">
        <f ca="1">AND(G172=TRUE,MATCH!AN172=1)</f>
        <v>#NAME?</v>
      </c>
      <c r="J172" t="e">
        <f ca="1">AND(H172=TRUE,MATCH!AN172=2)</f>
        <v>#NAME?</v>
      </c>
      <c r="K172">
        <f>IF(MATCH!AN172=1,K171+1,0)</f>
        <v>0</v>
      </c>
      <c r="L172">
        <f>IF(MATCH!AN172=2,L171+1,0)</f>
        <v>0</v>
      </c>
      <c r="M172" t="str">
        <f>MATCH!A172</f>
        <v/>
      </c>
      <c r="N172">
        <f>COUNTIFS(MATCH!AN163:AN172, "=1")</f>
        <v>0</v>
      </c>
      <c r="O172">
        <f>COUNTIFS(MATCH!AN163:AN172, "=2")</f>
        <v>0</v>
      </c>
      <c r="P172" t="str">
        <f>MATCH!BA172</f>
        <v/>
      </c>
    </row>
    <row r="173" spans="1:16" x14ac:dyDescent="0.25">
      <c r="A173" t="b">
        <f>AND(MATCH!K173=2, COUNTIF(Tables!L$1:L$4, MATCH!F173))</f>
        <v>0</v>
      </c>
      <c r="B173" t="b">
        <f>AND(MATCH!K173=1, COUNTIF(Tables!L$1:L$4, MATCH!F173))</f>
        <v>0</v>
      </c>
      <c r="C173" t="b">
        <f>AND(A173, MATCH!AO173=0)</f>
        <v>0</v>
      </c>
      <c r="D173" t="b">
        <f>AND(B173, MATCH!AO173=0)</f>
        <v>0</v>
      </c>
      <c r="E173" t="e">
        <f ca="1">isNetPoint(MATCH!AC173)</f>
        <v>#NAME?</v>
      </c>
      <c r="F173" t="b">
        <f>OR(MATCH!S173=1, MATCH!T173=1)</f>
        <v>0</v>
      </c>
      <c r="G173" t="e">
        <f ca="1">IF(MATCH!K173=1,OR(E173="1",E173="3",F173=TRUE),OR(E173="2",E173="3"))</f>
        <v>#NAME?</v>
      </c>
      <c r="H173" t="e">
        <f ca="1">IF(MATCH!K173=2,OR(E173="1",E173="3",F173=TRUE),OR(E173="2",E173="3"))</f>
        <v>#NAME?</v>
      </c>
      <c r="I173" t="e">
        <f ca="1">AND(G173=TRUE,MATCH!AN173=1)</f>
        <v>#NAME?</v>
      </c>
      <c r="J173" t="e">
        <f ca="1">AND(H173=TRUE,MATCH!AN173=2)</f>
        <v>#NAME?</v>
      </c>
      <c r="K173">
        <f>IF(MATCH!AN173=1,K172+1,0)</f>
        <v>0</v>
      </c>
      <c r="L173">
        <f>IF(MATCH!AN173=2,L172+1,0)</f>
        <v>0</v>
      </c>
      <c r="M173" t="str">
        <f>MATCH!A173</f>
        <v/>
      </c>
      <c r="N173">
        <f>COUNTIFS(MATCH!AN164:AN173, "=1")</f>
        <v>0</v>
      </c>
      <c r="O173">
        <f>COUNTIFS(MATCH!AN164:AN173, "=2")</f>
        <v>0</v>
      </c>
      <c r="P173" t="str">
        <f>MATCH!BA173</f>
        <v/>
      </c>
    </row>
    <row r="174" spans="1:16" x14ac:dyDescent="0.25">
      <c r="A174" t="b">
        <f>AND(MATCH!K174=2, COUNTIF(Tables!L$1:L$4, MATCH!F174))</f>
        <v>0</v>
      </c>
      <c r="B174" t="b">
        <f>AND(MATCH!K174=1, COUNTIF(Tables!L$1:L$4, MATCH!F174))</f>
        <v>0</v>
      </c>
      <c r="C174" t="b">
        <f>AND(A174, MATCH!AO174=0)</f>
        <v>0</v>
      </c>
      <c r="D174" t="b">
        <f>AND(B174, MATCH!AO174=0)</f>
        <v>0</v>
      </c>
      <c r="E174" t="e">
        <f ca="1">isNetPoint(MATCH!AC174)</f>
        <v>#NAME?</v>
      </c>
      <c r="F174" t="b">
        <f>OR(MATCH!S174=1, MATCH!T174=1)</f>
        <v>0</v>
      </c>
      <c r="G174" t="e">
        <f ca="1">IF(MATCH!K174=1,OR(E174="1",E174="3",F174=TRUE),OR(E174="2",E174="3"))</f>
        <v>#NAME?</v>
      </c>
      <c r="H174" t="e">
        <f ca="1">IF(MATCH!K174=2,OR(E174="1",E174="3",F174=TRUE),OR(E174="2",E174="3"))</f>
        <v>#NAME?</v>
      </c>
      <c r="I174" t="e">
        <f ca="1">AND(G174=TRUE,MATCH!AN174=1)</f>
        <v>#NAME?</v>
      </c>
      <c r="J174" t="e">
        <f ca="1">AND(H174=TRUE,MATCH!AN174=2)</f>
        <v>#NAME?</v>
      </c>
      <c r="K174">
        <f>IF(MATCH!AN174=1,K173+1,0)</f>
        <v>0</v>
      </c>
      <c r="L174">
        <f>IF(MATCH!AN174=2,L173+1,0)</f>
        <v>0</v>
      </c>
      <c r="M174" t="str">
        <f>MATCH!A174</f>
        <v/>
      </c>
      <c r="N174">
        <f>COUNTIFS(MATCH!AN165:AN174, "=1")</f>
        <v>0</v>
      </c>
      <c r="O174">
        <f>COUNTIFS(MATCH!AN165:AN174, "=2")</f>
        <v>0</v>
      </c>
      <c r="P174" t="str">
        <f>MATCH!BA174</f>
        <v/>
      </c>
    </row>
    <row r="175" spans="1:16" x14ac:dyDescent="0.25">
      <c r="A175" t="b">
        <f>AND(MATCH!K175=2, COUNTIF(Tables!L$1:L$4, MATCH!F175))</f>
        <v>0</v>
      </c>
      <c r="B175" t="b">
        <f>AND(MATCH!K175=1, COUNTIF(Tables!L$1:L$4, MATCH!F175))</f>
        <v>0</v>
      </c>
      <c r="C175" t="b">
        <f>AND(A175, MATCH!AO175=0)</f>
        <v>0</v>
      </c>
      <c r="D175" t="b">
        <f>AND(B175, MATCH!AO175=0)</f>
        <v>0</v>
      </c>
      <c r="E175" t="e">
        <f ca="1">isNetPoint(MATCH!AC175)</f>
        <v>#NAME?</v>
      </c>
      <c r="F175" t="b">
        <f>OR(MATCH!S175=1, MATCH!T175=1)</f>
        <v>0</v>
      </c>
      <c r="G175" t="e">
        <f ca="1">IF(MATCH!K175=1,OR(E175="1",E175="3",F175=TRUE),OR(E175="2",E175="3"))</f>
        <v>#NAME?</v>
      </c>
      <c r="H175" t="e">
        <f ca="1">IF(MATCH!K175=2,OR(E175="1",E175="3",F175=TRUE),OR(E175="2",E175="3"))</f>
        <v>#NAME?</v>
      </c>
      <c r="I175" t="e">
        <f ca="1">AND(G175=TRUE,MATCH!AN175=1)</f>
        <v>#NAME?</v>
      </c>
      <c r="J175" t="e">
        <f ca="1">AND(H175=TRUE,MATCH!AN175=2)</f>
        <v>#NAME?</v>
      </c>
      <c r="K175">
        <f>IF(MATCH!AN175=1,K174+1,0)</f>
        <v>0</v>
      </c>
      <c r="L175">
        <f>IF(MATCH!AN175=2,L174+1,0)</f>
        <v>0</v>
      </c>
      <c r="M175" t="str">
        <f>MATCH!A175</f>
        <v/>
      </c>
      <c r="N175">
        <f>COUNTIFS(MATCH!AN166:AN175, "=1")</f>
        <v>0</v>
      </c>
      <c r="O175">
        <f>COUNTIFS(MATCH!AN166:AN175, "=2")</f>
        <v>0</v>
      </c>
      <c r="P175" t="str">
        <f>MATCH!BA175</f>
        <v/>
      </c>
    </row>
    <row r="176" spans="1:16" x14ac:dyDescent="0.25">
      <c r="A176" t="b">
        <f>AND(MATCH!K176=2, COUNTIF(Tables!L$1:L$4, MATCH!F176))</f>
        <v>0</v>
      </c>
      <c r="B176" t="b">
        <f>AND(MATCH!K176=1, COUNTIF(Tables!L$1:L$4, MATCH!F176))</f>
        <v>0</v>
      </c>
      <c r="C176" t="b">
        <f>AND(A176, MATCH!AO176=0)</f>
        <v>0</v>
      </c>
      <c r="D176" t="b">
        <f>AND(B176, MATCH!AO176=0)</f>
        <v>0</v>
      </c>
      <c r="E176" t="e">
        <f ca="1">isNetPoint(MATCH!AC176)</f>
        <v>#NAME?</v>
      </c>
      <c r="F176" t="b">
        <f>OR(MATCH!S176=1, MATCH!T176=1)</f>
        <v>0</v>
      </c>
      <c r="G176" t="e">
        <f ca="1">IF(MATCH!K176=1,OR(E176="1",E176="3",F176=TRUE),OR(E176="2",E176="3"))</f>
        <v>#NAME?</v>
      </c>
      <c r="H176" t="e">
        <f ca="1">IF(MATCH!K176=2,OR(E176="1",E176="3",F176=TRUE),OR(E176="2",E176="3"))</f>
        <v>#NAME?</v>
      </c>
      <c r="I176" t="e">
        <f ca="1">AND(G176=TRUE,MATCH!AN176=1)</f>
        <v>#NAME?</v>
      </c>
      <c r="J176" t="e">
        <f ca="1">AND(H176=TRUE,MATCH!AN176=2)</f>
        <v>#NAME?</v>
      </c>
      <c r="K176">
        <f>IF(MATCH!AN176=1,K175+1,0)</f>
        <v>0</v>
      </c>
      <c r="L176">
        <f>IF(MATCH!AN176=2,L175+1,0)</f>
        <v>0</v>
      </c>
      <c r="M176" t="str">
        <f>MATCH!A176</f>
        <v/>
      </c>
      <c r="N176">
        <f>COUNTIFS(MATCH!AN167:AN176, "=1")</f>
        <v>0</v>
      </c>
      <c r="O176">
        <f>COUNTIFS(MATCH!AN167:AN176, "=2")</f>
        <v>0</v>
      </c>
      <c r="P176" t="str">
        <f>MATCH!BA176</f>
        <v/>
      </c>
    </row>
    <row r="177" spans="1:16" x14ac:dyDescent="0.25">
      <c r="A177" t="b">
        <f>AND(MATCH!K177=2, COUNTIF(Tables!L$1:L$4, MATCH!F177))</f>
        <v>0</v>
      </c>
      <c r="B177" t="b">
        <f>AND(MATCH!K177=1, COUNTIF(Tables!L$1:L$4, MATCH!F177))</f>
        <v>0</v>
      </c>
      <c r="C177" t="b">
        <f>AND(A177, MATCH!AO177=0)</f>
        <v>0</v>
      </c>
      <c r="D177" t="b">
        <f>AND(B177, MATCH!AO177=0)</f>
        <v>0</v>
      </c>
      <c r="E177" t="e">
        <f ca="1">isNetPoint(MATCH!AC177)</f>
        <v>#NAME?</v>
      </c>
      <c r="F177" t="b">
        <f>OR(MATCH!S177=1, MATCH!T177=1)</f>
        <v>0</v>
      </c>
      <c r="G177" t="e">
        <f ca="1">IF(MATCH!K177=1,OR(E177="1",E177="3",F177=TRUE),OR(E177="2",E177="3"))</f>
        <v>#NAME?</v>
      </c>
      <c r="H177" t="e">
        <f ca="1">IF(MATCH!K177=2,OR(E177="1",E177="3",F177=TRUE),OR(E177="2",E177="3"))</f>
        <v>#NAME?</v>
      </c>
      <c r="I177" t="e">
        <f ca="1">AND(G177=TRUE,MATCH!AN177=1)</f>
        <v>#NAME?</v>
      </c>
      <c r="J177" t="e">
        <f ca="1">AND(H177=TRUE,MATCH!AN177=2)</f>
        <v>#NAME?</v>
      </c>
      <c r="K177">
        <f>IF(MATCH!AN177=1,K176+1,0)</f>
        <v>0</v>
      </c>
      <c r="L177">
        <f>IF(MATCH!AN177=2,L176+1,0)</f>
        <v>0</v>
      </c>
      <c r="M177" t="str">
        <f>MATCH!A177</f>
        <v/>
      </c>
      <c r="N177">
        <f>COUNTIFS(MATCH!AN168:AN177, "=1")</f>
        <v>0</v>
      </c>
      <c r="O177">
        <f>COUNTIFS(MATCH!AN168:AN177, "=2")</f>
        <v>0</v>
      </c>
      <c r="P177" t="str">
        <f>MATCH!BA177</f>
        <v/>
      </c>
    </row>
    <row r="178" spans="1:16" x14ac:dyDescent="0.25">
      <c r="A178" t="b">
        <f>AND(MATCH!K178=2, COUNTIF(Tables!L$1:L$4, MATCH!F178))</f>
        <v>0</v>
      </c>
      <c r="B178" t="b">
        <f>AND(MATCH!K178=1, COUNTIF(Tables!L$1:L$4, MATCH!F178))</f>
        <v>0</v>
      </c>
      <c r="C178" t="b">
        <f>AND(A178, MATCH!AO178=0)</f>
        <v>0</v>
      </c>
      <c r="D178" t="b">
        <f>AND(B178, MATCH!AO178=0)</f>
        <v>0</v>
      </c>
      <c r="E178" t="e">
        <f ca="1">isNetPoint(MATCH!AC178)</f>
        <v>#NAME?</v>
      </c>
      <c r="F178" t="b">
        <f>OR(MATCH!S178=1, MATCH!T178=1)</f>
        <v>0</v>
      </c>
      <c r="G178" t="e">
        <f ca="1">IF(MATCH!K178=1,OR(E178="1",E178="3",F178=TRUE),OR(E178="2",E178="3"))</f>
        <v>#NAME?</v>
      </c>
      <c r="H178" t="e">
        <f ca="1">IF(MATCH!K178=2,OR(E178="1",E178="3",F178=TRUE),OR(E178="2",E178="3"))</f>
        <v>#NAME?</v>
      </c>
      <c r="I178" t="e">
        <f ca="1">AND(G178=TRUE,MATCH!AN178=1)</f>
        <v>#NAME?</v>
      </c>
      <c r="J178" t="e">
        <f ca="1">AND(H178=TRUE,MATCH!AN178=2)</f>
        <v>#NAME?</v>
      </c>
      <c r="K178">
        <f>IF(MATCH!AN178=1,K177+1,0)</f>
        <v>0</v>
      </c>
      <c r="L178">
        <f>IF(MATCH!AN178=2,L177+1,0)</f>
        <v>0</v>
      </c>
      <c r="M178" t="str">
        <f>MATCH!A178</f>
        <v/>
      </c>
      <c r="N178">
        <f>COUNTIFS(MATCH!AN169:AN178, "=1")</f>
        <v>0</v>
      </c>
      <c r="O178">
        <f>COUNTIFS(MATCH!AN169:AN178, "=2")</f>
        <v>0</v>
      </c>
      <c r="P178" t="str">
        <f>MATCH!BA178</f>
        <v/>
      </c>
    </row>
    <row r="179" spans="1:16" x14ac:dyDescent="0.25">
      <c r="A179" t="b">
        <f>AND(MATCH!K179=2, COUNTIF(Tables!L$1:L$4, MATCH!F179))</f>
        <v>0</v>
      </c>
      <c r="B179" t="b">
        <f>AND(MATCH!K179=1, COUNTIF(Tables!L$1:L$4, MATCH!F179))</f>
        <v>0</v>
      </c>
      <c r="C179" t="b">
        <f>AND(A179, MATCH!AO179=0)</f>
        <v>0</v>
      </c>
      <c r="D179" t="b">
        <f>AND(B179, MATCH!AO179=0)</f>
        <v>0</v>
      </c>
      <c r="E179" t="e">
        <f ca="1">isNetPoint(MATCH!AC179)</f>
        <v>#NAME?</v>
      </c>
      <c r="F179" t="b">
        <f>OR(MATCH!S179=1, MATCH!T179=1)</f>
        <v>0</v>
      </c>
      <c r="G179" t="e">
        <f ca="1">IF(MATCH!K179=1,OR(E179="1",E179="3",F179=TRUE),OR(E179="2",E179="3"))</f>
        <v>#NAME?</v>
      </c>
      <c r="H179" t="e">
        <f ca="1">IF(MATCH!K179=2,OR(E179="1",E179="3",F179=TRUE),OR(E179="2",E179="3"))</f>
        <v>#NAME?</v>
      </c>
      <c r="I179" t="e">
        <f ca="1">AND(G179=TRUE,MATCH!AN179=1)</f>
        <v>#NAME?</v>
      </c>
      <c r="J179" t="e">
        <f ca="1">AND(H179=TRUE,MATCH!AN179=2)</f>
        <v>#NAME?</v>
      </c>
      <c r="K179">
        <f>IF(MATCH!AN179=1,K178+1,0)</f>
        <v>0</v>
      </c>
      <c r="L179">
        <f>IF(MATCH!AN179=2,L178+1,0)</f>
        <v>0</v>
      </c>
      <c r="M179" t="str">
        <f>MATCH!A179</f>
        <v/>
      </c>
      <c r="N179">
        <f>COUNTIFS(MATCH!AN170:AN179, "=1")</f>
        <v>0</v>
      </c>
      <c r="O179">
        <f>COUNTIFS(MATCH!AN170:AN179, "=2")</f>
        <v>0</v>
      </c>
      <c r="P179" t="str">
        <f>MATCH!BA179</f>
        <v/>
      </c>
    </row>
    <row r="180" spans="1:16" x14ac:dyDescent="0.25">
      <c r="A180" t="b">
        <f>AND(MATCH!K180=2, COUNTIF(Tables!L$1:L$4, MATCH!F180))</f>
        <v>0</v>
      </c>
      <c r="B180" t="b">
        <f>AND(MATCH!K180=1, COUNTIF(Tables!L$1:L$4, MATCH!F180))</f>
        <v>0</v>
      </c>
      <c r="C180" t="b">
        <f>AND(A180, MATCH!AO180=0)</f>
        <v>0</v>
      </c>
      <c r="D180" t="b">
        <f>AND(B180, MATCH!AO180=0)</f>
        <v>0</v>
      </c>
      <c r="E180" t="e">
        <f ca="1">isNetPoint(MATCH!AC180)</f>
        <v>#NAME?</v>
      </c>
      <c r="F180" t="b">
        <f>OR(MATCH!S180=1, MATCH!T180=1)</f>
        <v>0</v>
      </c>
      <c r="G180" t="e">
        <f ca="1">IF(MATCH!K180=1,OR(E180="1",E180="3",F180=TRUE),OR(E180="2",E180="3"))</f>
        <v>#NAME?</v>
      </c>
      <c r="H180" t="e">
        <f ca="1">IF(MATCH!K180=2,OR(E180="1",E180="3",F180=TRUE),OR(E180="2",E180="3"))</f>
        <v>#NAME?</v>
      </c>
      <c r="I180" t="e">
        <f ca="1">AND(G180=TRUE,MATCH!AN180=1)</f>
        <v>#NAME?</v>
      </c>
      <c r="J180" t="e">
        <f ca="1">AND(H180=TRUE,MATCH!AN180=2)</f>
        <v>#NAME?</v>
      </c>
      <c r="K180">
        <f>IF(MATCH!AN180=1,K179+1,0)</f>
        <v>0</v>
      </c>
      <c r="L180">
        <f>IF(MATCH!AN180=2,L179+1,0)</f>
        <v>0</v>
      </c>
      <c r="M180" t="str">
        <f>MATCH!A180</f>
        <v/>
      </c>
      <c r="N180">
        <f>COUNTIFS(MATCH!AN171:AN180, "=1")</f>
        <v>0</v>
      </c>
      <c r="O180">
        <f>COUNTIFS(MATCH!AN171:AN180, "=2")</f>
        <v>0</v>
      </c>
      <c r="P180" t="str">
        <f>MATCH!BA180</f>
        <v/>
      </c>
    </row>
    <row r="181" spans="1:16" x14ac:dyDescent="0.25">
      <c r="A181" t="b">
        <f>AND(MATCH!K181=2, COUNTIF(Tables!L$1:L$4, MATCH!F181))</f>
        <v>0</v>
      </c>
      <c r="B181" t="b">
        <f>AND(MATCH!K181=1, COUNTIF(Tables!L$1:L$4, MATCH!F181))</f>
        <v>0</v>
      </c>
      <c r="C181" t="b">
        <f>AND(A181, MATCH!AO181=0)</f>
        <v>0</v>
      </c>
      <c r="D181" t="b">
        <f>AND(B181, MATCH!AO181=0)</f>
        <v>0</v>
      </c>
      <c r="E181" t="e">
        <f ca="1">isNetPoint(MATCH!AC181)</f>
        <v>#NAME?</v>
      </c>
      <c r="F181" t="b">
        <f>OR(MATCH!S181=1, MATCH!T181=1)</f>
        <v>0</v>
      </c>
      <c r="G181" t="e">
        <f ca="1">IF(MATCH!K181=1,OR(E181="1",E181="3",F181=TRUE),OR(E181="2",E181="3"))</f>
        <v>#NAME?</v>
      </c>
      <c r="H181" t="e">
        <f ca="1">IF(MATCH!K181=2,OR(E181="1",E181="3",F181=TRUE),OR(E181="2",E181="3"))</f>
        <v>#NAME?</v>
      </c>
      <c r="I181" t="e">
        <f ca="1">AND(G181=TRUE,MATCH!AN181=1)</f>
        <v>#NAME?</v>
      </c>
      <c r="J181" t="e">
        <f ca="1">AND(H181=TRUE,MATCH!AN181=2)</f>
        <v>#NAME?</v>
      </c>
      <c r="K181">
        <f>IF(MATCH!AN181=1,K180+1,0)</f>
        <v>0</v>
      </c>
      <c r="L181">
        <f>IF(MATCH!AN181=2,L180+1,0)</f>
        <v>0</v>
      </c>
      <c r="M181" t="str">
        <f>MATCH!A181</f>
        <v/>
      </c>
      <c r="N181">
        <f>COUNTIFS(MATCH!AN172:AN181, "=1")</f>
        <v>0</v>
      </c>
      <c r="O181">
        <f>COUNTIFS(MATCH!AN172:AN181, "=2")</f>
        <v>0</v>
      </c>
      <c r="P181" t="str">
        <f>MATCH!BA181</f>
        <v/>
      </c>
    </row>
    <row r="182" spans="1:16" x14ac:dyDescent="0.25">
      <c r="A182" t="b">
        <f>AND(MATCH!K182=2, COUNTIF(Tables!L$1:L$4, MATCH!F182))</f>
        <v>0</v>
      </c>
      <c r="B182" t="b">
        <f>AND(MATCH!K182=1, COUNTIF(Tables!L$1:L$4, MATCH!F182))</f>
        <v>0</v>
      </c>
      <c r="C182" t="b">
        <f>AND(A182, MATCH!AO182=0)</f>
        <v>0</v>
      </c>
      <c r="D182" t="b">
        <f>AND(B182, MATCH!AO182=0)</f>
        <v>0</v>
      </c>
      <c r="E182" t="e">
        <f ca="1">isNetPoint(MATCH!AC182)</f>
        <v>#NAME?</v>
      </c>
      <c r="F182" t="b">
        <f>OR(MATCH!S182=1, MATCH!T182=1)</f>
        <v>0</v>
      </c>
      <c r="G182" t="e">
        <f ca="1">IF(MATCH!K182=1,OR(E182="1",E182="3",F182=TRUE),OR(E182="2",E182="3"))</f>
        <v>#NAME?</v>
      </c>
      <c r="H182" t="e">
        <f ca="1">IF(MATCH!K182=2,OR(E182="1",E182="3",F182=TRUE),OR(E182="2",E182="3"))</f>
        <v>#NAME?</v>
      </c>
      <c r="I182" t="e">
        <f ca="1">AND(G182=TRUE,MATCH!AN182=1)</f>
        <v>#NAME?</v>
      </c>
      <c r="J182" t="e">
        <f ca="1">AND(H182=TRUE,MATCH!AN182=2)</f>
        <v>#NAME?</v>
      </c>
      <c r="K182">
        <f>IF(MATCH!AN182=1,K181+1,0)</f>
        <v>0</v>
      </c>
      <c r="L182">
        <f>IF(MATCH!AN182=2,L181+1,0)</f>
        <v>0</v>
      </c>
      <c r="M182" t="str">
        <f>MATCH!A182</f>
        <v/>
      </c>
      <c r="N182">
        <f>COUNTIFS(MATCH!AN173:AN182, "=1")</f>
        <v>0</v>
      </c>
      <c r="O182">
        <f>COUNTIFS(MATCH!AN173:AN182, "=2")</f>
        <v>0</v>
      </c>
      <c r="P182" t="str">
        <f>MATCH!BA182</f>
        <v/>
      </c>
    </row>
    <row r="183" spans="1:16" x14ac:dyDescent="0.25">
      <c r="A183" t="b">
        <f>AND(MATCH!K183=2, COUNTIF(Tables!L$1:L$4, MATCH!F183))</f>
        <v>0</v>
      </c>
      <c r="B183" t="b">
        <f>AND(MATCH!K183=1, COUNTIF(Tables!L$1:L$4, MATCH!F183))</f>
        <v>0</v>
      </c>
      <c r="C183" t="b">
        <f>AND(A183, MATCH!AO183=0)</f>
        <v>0</v>
      </c>
      <c r="D183" t="b">
        <f>AND(B183, MATCH!AO183=0)</f>
        <v>0</v>
      </c>
      <c r="E183" t="e">
        <f ca="1">isNetPoint(MATCH!AC183)</f>
        <v>#NAME?</v>
      </c>
      <c r="F183" t="b">
        <f>OR(MATCH!S183=1, MATCH!T183=1)</f>
        <v>0</v>
      </c>
      <c r="G183" t="e">
        <f ca="1">IF(MATCH!K183=1,OR(E183="1",E183="3",F183=TRUE),OR(E183="2",E183="3"))</f>
        <v>#NAME?</v>
      </c>
      <c r="H183" t="e">
        <f ca="1">IF(MATCH!K183=2,OR(E183="1",E183="3",F183=TRUE),OR(E183="2",E183="3"))</f>
        <v>#NAME?</v>
      </c>
      <c r="I183" t="e">
        <f ca="1">AND(G183=TRUE,MATCH!AN183=1)</f>
        <v>#NAME?</v>
      </c>
      <c r="J183" t="e">
        <f ca="1">AND(H183=TRUE,MATCH!AN183=2)</f>
        <v>#NAME?</v>
      </c>
      <c r="K183">
        <f>IF(MATCH!AN183=1,K182+1,0)</f>
        <v>0</v>
      </c>
      <c r="L183">
        <f>IF(MATCH!AN183=2,L182+1,0)</f>
        <v>0</v>
      </c>
      <c r="M183" t="str">
        <f>MATCH!A183</f>
        <v/>
      </c>
      <c r="N183">
        <f>COUNTIFS(MATCH!AN174:AN183, "=1")</f>
        <v>0</v>
      </c>
      <c r="O183">
        <f>COUNTIFS(MATCH!AN174:AN183, "=2")</f>
        <v>0</v>
      </c>
      <c r="P183" t="str">
        <f>MATCH!BA183</f>
        <v/>
      </c>
    </row>
    <row r="184" spans="1:16" x14ac:dyDescent="0.25">
      <c r="A184" t="b">
        <f>AND(MATCH!K184=2, COUNTIF(Tables!L$1:L$4, MATCH!F184))</f>
        <v>0</v>
      </c>
      <c r="B184" t="b">
        <f>AND(MATCH!K184=1, COUNTIF(Tables!L$1:L$4, MATCH!F184))</f>
        <v>0</v>
      </c>
      <c r="C184" t="b">
        <f>AND(A184, MATCH!AO184=0)</f>
        <v>0</v>
      </c>
      <c r="D184" t="b">
        <f>AND(B184, MATCH!AO184=0)</f>
        <v>0</v>
      </c>
      <c r="E184" t="e">
        <f ca="1">isNetPoint(MATCH!AC184)</f>
        <v>#NAME?</v>
      </c>
      <c r="F184" t="b">
        <f>OR(MATCH!S184=1, MATCH!T184=1)</f>
        <v>0</v>
      </c>
      <c r="G184" t="e">
        <f ca="1">IF(MATCH!K184=1,OR(E184="1",E184="3",F184=TRUE),OR(E184="2",E184="3"))</f>
        <v>#NAME?</v>
      </c>
      <c r="H184" t="e">
        <f ca="1">IF(MATCH!K184=2,OR(E184="1",E184="3",F184=TRUE),OR(E184="2",E184="3"))</f>
        <v>#NAME?</v>
      </c>
      <c r="I184" t="e">
        <f ca="1">AND(G184=TRUE,MATCH!AN184=1)</f>
        <v>#NAME?</v>
      </c>
      <c r="J184" t="e">
        <f ca="1">AND(H184=TRUE,MATCH!AN184=2)</f>
        <v>#NAME?</v>
      </c>
      <c r="K184">
        <f>IF(MATCH!AN184=1,K183+1,0)</f>
        <v>0</v>
      </c>
      <c r="L184">
        <f>IF(MATCH!AN184=2,L183+1,0)</f>
        <v>0</v>
      </c>
      <c r="M184" t="str">
        <f>MATCH!A184</f>
        <v/>
      </c>
      <c r="N184">
        <f>COUNTIFS(MATCH!AN175:AN184, "=1")</f>
        <v>0</v>
      </c>
      <c r="O184">
        <f>COUNTIFS(MATCH!AN175:AN184, "=2")</f>
        <v>0</v>
      </c>
      <c r="P184" t="str">
        <f>MATCH!BA184</f>
        <v/>
      </c>
    </row>
    <row r="185" spans="1:16" x14ac:dyDescent="0.25">
      <c r="A185" t="b">
        <f>AND(MATCH!K185=2, COUNTIF(Tables!L$1:L$4, MATCH!F185))</f>
        <v>0</v>
      </c>
      <c r="B185" t="b">
        <f>AND(MATCH!K185=1, COUNTIF(Tables!L$1:L$4, MATCH!F185))</f>
        <v>0</v>
      </c>
      <c r="C185" t="b">
        <f>AND(A185, MATCH!AO185=0)</f>
        <v>0</v>
      </c>
      <c r="D185" t="b">
        <f>AND(B185, MATCH!AO185=0)</f>
        <v>0</v>
      </c>
      <c r="E185" t="e">
        <f ca="1">isNetPoint(MATCH!AC185)</f>
        <v>#NAME?</v>
      </c>
      <c r="F185" t="b">
        <f>OR(MATCH!S185=1, MATCH!T185=1)</f>
        <v>0</v>
      </c>
      <c r="G185" t="e">
        <f ca="1">IF(MATCH!K185=1,OR(E185="1",E185="3",F185=TRUE),OR(E185="2",E185="3"))</f>
        <v>#NAME?</v>
      </c>
      <c r="H185" t="e">
        <f ca="1">IF(MATCH!K185=2,OR(E185="1",E185="3",F185=TRUE),OR(E185="2",E185="3"))</f>
        <v>#NAME?</v>
      </c>
      <c r="I185" t="e">
        <f ca="1">AND(G185=TRUE,MATCH!AN185=1)</f>
        <v>#NAME?</v>
      </c>
      <c r="J185" t="e">
        <f ca="1">AND(H185=TRUE,MATCH!AN185=2)</f>
        <v>#NAME?</v>
      </c>
      <c r="K185">
        <f>IF(MATCH!AN185=1,K184+1,0)</f>
        <v>0</v>
      </c>
      <c r="L185">
        <f>IF(MATCH!AN185=2,L184+1,0)</f>
        <v>0</v>
      </c>
      <c r="M185" t="str">
        <f>MATCH!A185</f>
        <v/>
      </c>
      <c r="N185">
        <f>COUNTIFS(MATCH!AN176:AN185, "=1")</f>
        <v>0</v>
      </c>
      <c r="O185">
        <f>COUNTIFS(MATCH!AN176:AN185, "=2")</f>
        <v>0</v>
      </c>
      <c r="P185" t="str">
        <f>MATCH!BA185</f>
        <v/>
      </c>
    </row>
    <row r="186" spans="1:16" x14ac:dyDescent="0.25">
      <c r="A186" t="b">
        <f>AND(MATCH!K186=2, COUNTIF(Tables!L$1:L$4, MATCH!F186))</f>
        <v>0</v>
      </c>
      <c r="B186" t="b">
        <f>AND(MATCH!K186=1, COUNTIF(Tables!L$1:L$4, MATCH!F186))</f>
        <v>0</v>
      </c>
      <c r="C186" t="b">
        <f>AND(A186, MATCH!AO186=0)</f>
        <v>0</v>
      </c>
      <c r="D186" t="b">
        <f>AND(B186, MATCH!AO186=0)</f>
        <v>0</v>
      </c>
      <c r="E186" t="e">
        <f ca="1">isNetPoint(MATCH!AC186)</f>
        <v>#NAME?</v>
      </c>
      <c r="F186" t="b">
        <f>OR(MATCH!S186=1, MATCH!T186=1)</f>
        <v>0</v>
      </c>
      <c r="G186" t="e">
        <f ca="1">IF(MATCH!K186=1,OR(E186="1",E186="3",F186=TRUE),OR(E186="2",E186="3"))</f>
        <v>#NAME?</v>
      </c>
      <c r="H186" t="e">
        <f ca="1">IF(MATCH!K186=2,OR(E186="1",E186="3",F186=TRUE),OR(E186="2",E186="3"))</f>
        <v>#NAME?</v>
      </c>
      <c r="I186" t="e">
        <f ca="1">AND(G186=TRUE,MATCH!AN186=1)</f>
        <v>#NAME?</v>
      </c>
      <c r="J186" t="e">
        <f ca="1">AND(H186=TRUE,MATCH!AN186=2)</f>
        <v>#NAME?</v>
      </c>
      <c r="K186">
        <f>IF(MATCH!AN186=1,K185+1,0)</f>
        <v>0</v>
      </c>
      <c r="L186">
        <f>IF(MATCH!AN186=2,L185+1,0)</f>
        <v>0</v>
      </c>
      <c r="M186" t="str">
        <f>MATCH!A186</f>
        <v/>
      </c>
      <c r="N186">
        <f>COUNTIFS(MATCH!AN177:AN186, "=1")</f>
        <v>0</v>
      </c>
      <c r="O186">
        <f>COUNTIFS(MATCH!AN177:AN186, "=2")</f>
        <v>0</v>
      </c>
      <c r="P186" t="str">
        <f>MATCH!BA186</f>
        <v/>
      </c>
    </row>
    <row r="187" spans="1:16" x14ac:dyDescent="0.25">
      <c r="A187" t="b">
        <f>AND(MATCH!K187=2, COUNTIF(Tables!L$1:L$4, MATCH!F187))</f>
        <v>0</v>
      </c>
      <c r="B187" t="b">
        <f>AND(MATCH!K187=1, COUNTIF(Tables!L$1:L$4, MATCH!F187))</f>
        <v>0</v>
      </c>
      <c r="C187" t="b">
        <f>AND(A187, MATCH!AO187=0)</f>
        <v>0</v>
      </c>
      <c r="D187" t="b">
        <f>AND(B187, MATCH!AO187=0)</f>
        <v>0</v>
      </c>
      <c r="E187" t="e">
        <f ca="1">isNetPoint(MATCH!AC187)</f>
        <v>#NAME?</v>
      </c>
      <c r="F187" t="b">
        <f>OR(MATCH!S187=1, MATCH!T187=1)</f>
        <v>0</v>
      </c>
      <c r="G187" t="e">
        <f ca="1">IF(MATCH!K187=1,OR(E187="1",E187="3",F187=TRUE),OR(E187="2",E187="3"))</f>
        <v>#NAME?</v>
      </c>
      <c r="H187" t="e">
        <f ca="1">IF(MATCH!K187=2,OR(E187="1",E187="3",F187=TRUE),OR(E187="2",E187="3"))</f>
        <v>#NAME?</v>
      </c>
      <c r="I187" t="e">
        <f ca="1">AND(G187=TRUE,MATCH!AN187=1)</f>
        <v>#NAME?</v>
      </c>
      <c r="J187" t="e">
        <f ca="1">AND(H187=TRUE,MATCH!AN187=2)</f>
        <v>#NAME?</v>
      </c>
      <c r="K187">
        <f>IF(MATCH!AN187=1,K186+1,0)</f>
        <v>0</v>
      </c>
      <c r="L187">
        <f>IF(MATCH!AN187=2,L186+1,0)</f>
        <v>0</v>
      </c>
      <c r="M187" t="str">
        <f>MATCH!A187</f>
        <v/>
      </c>
      <c r="N187">
        <f>COUNTIFS(MATCH!AN178:AN187, "=1")</f>
        <v>0</v>
      </c>
      <c r="O187">
        <f>COUNTIFS(MATCH!AN178:AN187, "=2")</f>
        <v>0</v>
      </c>
      <c r="P187" t="str">
        <f>MATCH!BA187</f>
        <v/>
      </c>
    </row>
    <row r="188" spans="1:16" x14ac:dyDescent="0.25">
      <c r="A188" t="b">
        <f>AND(MATCH!K188=2, COUNTIF(Tables!L$1:L$4, MATCH!F188))</f>
        <v>0</v>
      </c>
      <c r="B188" t="b">
        <f>AND(MATCH!K188=1, COUNTIF(Tables!L$1:L$4, MATCH!F188))</f>
        <v>0</v>
      </c>
      <c r="C188" t="b">
        <f>AND(A188, MATCH!AO188=0)</f>
        <v>0</v>
      </c>
      <c r="D188" t="b">
        <f>AND(B188, MATCH!AO188=0)</f>
        <v>0</v>
      </c>
      <c r="E188" t="e">
        <f ca="1">isNetPoint(MATCH!AC188)</f>
        <v>#NAME?</v>
      </c>
      <c r="F188" t="b">
        <f>OR(MATCH!S188=1, MATCH!T188=1)</f>
        <v>0</v>
      </c>
      <c r="G188" t="e">
        <f ca="1">IF(MATCH!K188=1,OR(E188="1",E188="3",F188=TRUE),OR(E188="2",E188="3"))</f>
        <v>#NAME?</v>
      </c>
      <c r="H188" t="e">
        <f ca="1">IF(MATCH!K188=2,OR(E188="1",E188="3",F188=TRUE),OR(E188="2",E188="3"))</f>
        <v>#NAME?</v>
      </c>
      <c r="I188" t="e">
        <f ca="1">AND(G188=TRUE,MATCH!AN188=1)</f>
        <v>#NAME?</v>
      </c>
      <c r="J188" t="e">
        <f ca="1">AND(H188=TRUE,MATCH!AN188=2)</f>
        <v>#NAME?</v>
      </c>
      <c r="K188">
        <f>IF(MATCH!AN188=1,K187+1,0)</f>
        <v>0</v>
      </c>
      <c r="L188">
        <f>IF(MATCH!AN188=2,L187+1,0)</f>
        <v>0</v>
      </c>
      <c r="M188" t="str">
        <f>MATCH!A188</f>
        <v/>
      </c>
      <c r="N188">
        <f>COUNTIFS(MATCH!AN179:AN188, "=1")</f>
        <v>0</v>
      </c>
      <c r="O188">
        <f>COUNTIFS(MATCH!AN179:AN188, "=2")</f>
        <v>0</v>
      </c>
      <c r="P188" t="str">
        <f>MATCH!BA188</f>
        <v/>
      </c>
    </row>
    <row r="189" spans="1:16" x14ac:dyDescent="0.25">
      <c r="A189" t="b">
        <f>AND(MATCH!K189=2, COUNTIF(Tables!L$1:L$4, MATCH!F189))</f>
        <v>0</v>
      </c>
      <c r="B189" t="b">
        <f>AND(MATCH!K189=1, COUNTIF(Tables!L$1:L$4, MATCH!F189))</f>
        <v>0</v>
      </c>
      <c r="C189" t="b">
        <f>AND(A189, MATCH!AO189=0)</f>
        <v>0</v>
      </c>
      <c r="D189" t="b">
        <f>AND(B189, MATCH!AO189=0)</f>
        <v>0</v>
      </c>
      <c r="E189" t="e">
        <f ca="1">isNetPoint(MATCH!AC189)</f>
        <v>#NAME?</v>
      </c>
      <c r="F189" t="b">
        <f>OR(MATCH!S189=1, MATCH!T189=1)</f>
        <v>0</v>
      </c>
      <c r="G189" t="e">
        <f ca="1">IF(MATCH!K189=1,OR(E189="1",E189="3",F189=TRUE),OR(E189="2",E189="3"))</f>
        <v>#NAME?</v>
      </c>
      <c r="H189" t="e">
        <f ca="1">IF(MATCH!K189=2,OR(E189="1",E189="3",F189=TRUE),OR(E189="2",E189="3"))</f>
        <v>#NAME?</v>
      </c>
      <c r="I189" t="e">
        <f ca="1">AND(G189=TRUE,MATCH!AN189=1)</f>
        <v>#NAME?</v>
      </c>
      <c r="J189" t="e">
        <f ca="1">AND(H189=TRUE,MATCH!AN189=2)</f>
        <v>#NAME?</v>
      </c>
      <c r="K189">
        <f>IF(MATCH!AN189=1,K188+1,0)</f>
        <v>0</v>
      </c>
      <c r="L189">
        <f>IF(MATCH!AN189=2,L188+1,0)</f>
        <v>0</v>
      </c>
      <c r="M189" t="str">
        <f>MATCH!A189</f>
        <v/>
      </c>
      <c r="N189">
        <f>COUNTIFS(MATCH!AN180:AN189, "=1")</f>
        <v>0</v>
      </c>
      <c r="O189">
        <f>COUNTIFS(MATCH!AN180:AN189, "=2")</f>
        <v>0</v>
      </c>
      <c r="P189" t="str">
        <f>MATCH!BA189</f>
        <v/>
      </c>
    </row>
    <row r="190" spans="1:16" x14ac:dyDescent="0.25">
      <c r="A190" t="b">
        <f>AND(MATCH!K190=2, COUNTIF(Tables!L$1:L$4, MATCH!F190))</f>
        <v>0</v>
      </c>
      <c r="B190" t="b">
        <f>AND(MATCH!K190=1, COUNTIF(Tables!L$1:L$4, MATCH!F190))</f>
        <v>0</v>
      </c>
      <c r="C190" t="b">
        <f>AND(A190, MATCH!AO190=0)</f>
        <v>0</v>
      </c>
      <c r="D190" t="b">
        <f>AND(B190, MATCH!AO190=0)</f>
        <v>0</v>
      </c>
      <c r="E190" t="e">
        <f ca="1">isNetPoint(MATCH!AC190)</f>
        <v>#NAME?</v>
      </c>
      <c r="F190" t="b">
        <f>OR(MATCH!S190=1, MATCH!T190=1)</f>
        <v>0</v>
      </c>
      <c r="G190" t="e">
        <f ca="1">IF(MATCH!K190=1,OR(E190="1",E190="3",F190=TRUE),OR(E190="2",E190="3"))</f>
        <v>#NAME?</v>
      </c>
      <c r="H190" t="e">
        <f ca="1">IF(MATCH!K190=2,OR(E190="1",E190="3",F190=TRUE),OR(E190="2",E190="3"))</f>
        <v>#NAME?</v>
      </c>
      <c r="I190" t="e">
        <f ca="1">AND(G190=TRUE,MATCH!AN190=1)</f>
        <v>#NAME?</v>
      </c>
      <c r="J190" t="e">
        <f ca="1">AND(H190=TRUE,MATCH!AN190=2)</f>
        <v>#NAME?</v>
      </c>
      <c r="K190">
        <f>IF(MATCH!AN190=1,K189+1,0)</f>
        <v>0</v>
      </c>
      <c r="L190">
        <f>IF(MATCH!AN190=2,L189+1,0)</f>
        <v>0</v>
      </c>
      <c r="M190" t="str">
        <f>MATCH!A190</f>
        <v/>
      </c>
      <c r="N190">
        <f>COUNTIFS(MATCH!AN181:AN190, "=1")</f>
        <v>0</v>
      </c>
      <c r="O190">
        <f>COUNTIFS(MATCH!AN181:AN190, "=2")</f>
        <v>0</v>
      </c>
      <c r="P190" t="str">
        <f>MATCH!BA190</f>
        <v/>
      </c>
    </row>
    <row r="191" spans="1:16" x14ac:dyDescent="0.25">
      <c r="A191" t="b">
        <f>AND(MATCH!K191=2, COUNTIF(Tables!L$1:L$4, MATCH!F191))</f>
        <v>0</v>
      </c>
      <c r="B191" t="b">
        <f>AND(MATCH!K191=1, COUNTIF(Tables!L$1:L$4, MATCH!F191))</f>
        <v>0</v>
      </c>
      <c r="C191" t="b">
        <f>AND(A191, MATCH!AO191=0)</f>
        <v>0</v>
      </c>
      <c r="D191" t="b">
        <f>AND(B191, MATCH!AO191=0)</f>
        <v>0</v>
      </c>
      <c r="E191" t="e">
        <f ca="1">isNetPoint(MATCH!AC191)</f>
        <v>#NAME?</v>
      </c>
      <c r="F191" t="b">
        <f>OR(MATCH!S191=1, MATCH!T191=1)</f>
        <v>0</v>
      </c>
      <c r="G191" t="e">
        <f ca="1">IF(MATCH!K191=1,OR(E191="1",E191="3",F191=TRUE),OR(E191="2",E191="3"))</f>
        <v>#NAME?</v>
      </c>
      <c r="H191" t="e">
        <f ca="1">IF(MATCH!K191=2,OR(E191="1",E191="3",F191=TRUE),OR(E191="2",E191="3"))</f>
        <v>#NAME?</v>
      </c>
      <c r="I191" t="e">
        <f ca="1">AND(G191=TRUE,MATCH!AN191=1)</f>
        <v>#NAME?</v>
      </c>
      <c r="J191" t="e">
        <f ca="1">AND(H191=TRUE,MATCH!AN191=2)</f>
        <v>#NAME?</v>
      </c>
      <c r="K191">
        <f>IF(MATCH!AN191=1,K190+1,0)</f>
        <v>0</v>
      </c>
      <c r="L191">
        <f>IF(MATCH!AN191=2,L190+1,0)</f>
        <v>0</v>
      </c>
      <c r="M191" t="str">
        <f>MATCH!A191</f>
        <v/>
      </c>
      <c r="N191">
        <f>COUNTIFS(MATCH!AN182:AN191, "=1")</f>
        <v>0</v>
      </c>
      <c r="O191">
        <f>COUNTIFS(MATCH!AN182:AN191, "=2")</f>
        <v>0</v>
      </c>
      <c r="P191" t="str">
        <f>MATCH!BA191</f>
        <v/>
      </c>
    </row>
    <row r="192" spans="1:16" x14ac:dyDescent="0.25">
      <c r="A192" t="b">
        <f>AND(MATCH!K192=2, COUNTIF(Tables!L$1:L$4, MATCH!F192))</f>
        <v>0</v>
      </c>
      <c r="B192" t="b">
        <f>AND(MATCH!K192=1, COUNTIF(Tables!L$1:L$4, MATCH!F192))</f>
        <v>0</v>
      </c>
      <c r="C192" t="b">
        <f>AND(A192, MATCH!AO192=0)</f>
        <v>0</v>
      </c>
      <c r="D192" t="b">
        <f>AND(B192, MATCH!AO192=0)</f>
        <v>0</v>
      </c>
      <c r="E192" t="e">
        <f ca="1">isNetPoint(MATCH!AC192)</f>
        <v>#NAME?</v>
      </c>
      <c r="F192" t="b">
        <f>OR(MATCH!S192=1, MATCH!T192=1)</f>
        <v>0</v>
      </c>
      <c r="G192" t="e">
        <f ca="1">IF(MATCH!K192=1,OR(E192="1",E192="3",F192=TRUE),OR(E192="2",E192="3"))</f>
        <v>#NAME?</v>
      </c>
      <c r="H192" t="e">
        <f ca="1">IF(MATCH!K192=2,OR(E192="1",E192="3",F192=TRUE),OR(E192="2",E192="3"))</f>
        <v>#NAME?</v>
      </c>
      <c r="I192" t="e">
        <f ca="1">AND(G192=TRUE,MATCH!AN192=1)</f>
        <v>#NAME?</v>
      </c>
      <c r="J192" t="e">
        <f ca="1">AND(H192=TRUE,MATCH!AN192=2)</f>
        <v>#NAME?</v>
      </c>
      <c r="K192">
        <f>IF(MATCH!AN192=1,K191+1,0)</f>
        <v>0</v>
      </c>
      <c r="L192">
        <f>IF(MATCH!AN192=2,L191+1,0)</f>
        <v>0</v>
      </c>
      <c r="M192" t="str">
        <f>MATCH!A192</f>
        <v/>
      </c>
      <c r="N192">
        <f>COUNTIFS(MATCH!AN183:AN192, "=1")</f>
        <v>0</v>
      </c>
      <c r="O192">
        <f>COUNTIFS(MATCH!AN183:AN192, "=2")</f>
        <v>0</v>
      </c>
      <c r="P192" t="str">
        <f>MATCH!BA192</f>
        <v/>
      </c>
    </row>
    <row r="193" spans="1:16" x14ac:dyDescent="0.25">
      <c r="A193" t="b">
        <f>AND(MATCH!K193=2, COUNTIF(Tables!L$1:L$4, MATCH!F193))</f>
        <v>0</v>
      </c>
      <c r="B193" t="b">
        <f>AND(MATCH!K193=1, COUNTIF(Tables!L$1:L$4, MATCH!F193))</f>
        <v>0</v>
      </c>
      <c r="C193" t="b">
        <f>AND(A193, MATCH!AO193=0)</f>
        <v>0</v>
      </c>
      <c r="D193" t="b">
        <f>AND(B193, MATCH!AO193=0)</f>
        <v>0</v>
      </c>
      <c r="E193" t="e">
        <f ca="1">isNetPoint(MATCH!AC193)</f>
        <v>#NAME?</v>
      </c>
      <c r="F193" t="b">
        <f>OR(MATCH!S193=1, MATCH!T193=1)</f>
        <v>0</v>
      </c>
      <c r="G193" t="e">
        <f ca="1">IF(MATCH!K193=1,OR(E193="1",E193="3",F193=TRUE),OR(E193="2",E193="3"))</f>
        <v>#NAME?</v>
      </c>
      <c r="H193" t="e">
        <f ca="1">IF(MATCH!K193=2,OR(E193="1",E193="3",F193=TRUE),OR(E193="2",E193="3"))</f>
        <v>#NAME?</v>
      </c>
      <c r="I193" t="e">
        <f ca="1">AND(G193=TRUE,MATCH!AN193=1)</f>
        <v>#NAME?</v>
      </c>
      <c r="J193" t="e">
        <f ca="1">AND(H193=TRUE,MATCH!AN193=2)</f>
        <v>#NAME?</v>
      </c>
      <c r="K193">
        <f>IF(MATCH!AN193=1,K192+1,0)</f>
        <v>0</v>
      </c>
      <c r="L193">
        <f>IF(MATCH!AN193=2,L192+1,0)</f>
        <v>0</v>
      </c>
      <c r="M193" t="str">
        <f>MATCH!A193</f>
        <v/>
      </c>
      <c r="N193">
        <f>COUNTIFS(MATCH!AN184:AN193, "=1")</f>
        <v>0</v>
      </c>
      <c r="O193">
        <f>COUNTIFS(MATCH!AN184:AN193, "=2")</f>
        <v>0</v>
      </c>
      <c r="P193" t="str">
        <f>MATCH!BA193</f>
        <v/>
      </c>
    </row>
    <row r="194" spans="1:16" x14ac:dyDescent="0.25">
      <c r="A194" t="b">
        <f>AND(MATCH!K194=2, COUNTIF(Tables!L$1:L$4, MATCH!F194))</f>
        <v>0</v>
      </c>
      <c r="B194" t="b">
        <f>AND(MATCH!K194=1, COUNTIF(Tables!L$1:L$4, MATCH!F194))</f>
        <v>0</v>
      </c>
      <c r="C194" t="b">
        <f>AND(A194, MATCH!AO194=0)</f>
        <v>0</v>
      </c>
      <c r="D194" t="b">
        <f>AND(B194, MATCH!AO194=0)</f>
        <v>0</v>
      </c>
      <c r="E194" t="e">
        <f ca="1">isNetPoint(MATCH!AC194)</f>
        <v>#NAME?</v>
      </c>
      <c r="F194" t="b">
        <f>OR(MATCH!S194=1, MATCH!T194=1)</f>
        <v>0</v>
      </c>
      <c r="G194" t="e">
        <f ca="1">IF(MATCH!K194=1,OR(E194="1",E194="3",F194=TRUE),OR(E194="2",E194="3"))</f>
        <v>#NAME?</v>
      </c>
      <c r="H194" t="e">
        <f ca="1">IF(MATCH!K194=2,OR(E194="1",E194="3",F194=TRUE),OR(E194="2",E194="3"))</f>
        <v>#NAME?</v>
      </c>
      <c r="I194" t="e">
        <f ca="1">AND(G194=TRUE,MATCH!AN194=1)</f>
        <v>#NAME?</v>
      </c>
      <c r="J194" t="e">
        <f ca="1">AND(H194=TRUE,MATCH!AN194=2)</f>
        <v>#NAME?</v>
      </c>
      <c r="K194">
        <f>IF(MATCH!AN194=1,K193+1,0)</f>
        <v>0</v>
      </c>
      <c r="L194">
        <f>IF(MATCH!AN194=2,L193+1,0)</f>
        <v>0</v>
      </c>
      <c r="M194" t="str">
        <f>MATCH!A194</f>
        <v/>
      </c>
      <c r="N194">
        <f>COUNTIFS(MATCH!AN185:AN194, "=1")</f>
        <v>0</v>
      </c>
      <c r="O194">
        <f>COUNTIFS(MATCH!AN185:AN194, "=2")</f>
        <v>0</v>
      </c>
      <c r="P194" t="str">
        <f>MATCH!BA194</f>
        <v/>
      </c>
    </row>
    <row r="195" spans="1:16" x14ac:dyDescent="0.25">
      <c r="A195" t="b">
        <f>AND(MATCH!K195=2, COUNTIF(Tables!L$1:L$4, MATCH!F195))</f>
        <v>0</v>
      </c>
      <c r="B195" t="b">
        <f>AND(MATCH!K195=1, COUNTIF(Tables!L$1:L$4, MATCH!F195))</f>
        <v>0</v>
      </c>
      <c r="C195" t="b">
        <f>AND(A195, MATCH!AO195=0)</f>
        <v>0</v>
      </c>
      <c r="D195" t="b">
        <f>AND(B195, MATCH!AO195=0)</f>
        <v>0</v>
      </c>
      <c r="E195" t="e">
        <f ca="1">isNetPoint(MATCH!AC195)</f>
        <v>#NAME?</v>
      </c>
      <c r="F195" t="b">
        <f>OR(MATCH!S195=1, MATCH!T195=1)</f>
        <v>0</v>
      </c>
      <c r="G195" t="e">
        <f ca="1">IF(MATCH!K195=1,OR(E195="1",E195="3",F195=TRUE),OR(E195="2",E195="3"))</f>
        <v>#NAME?</v>
      </c>
      <c r="H195" t="e">
        <f ca="1">IF(MATCH!K195=2,OR(E195="1",E195="3",F195=TRUE),OR(E195="2",E195="3"))</f>
        <v>#NAME?</v>
      </c>
      <c r="I195" t="e">
        <f ca="1">AND(G195=TRUE,MATCH!AN195=1)</f>
        <v>#NAME?</v>
      </c>
      <c r="J195" t="e">
        <f ca="1">AND(H195=TRUE,MATCH!AN195=2)</f>
        <v>#NAME?</v>
      </c>
      <c r="K195">
        <f>IF(MATCH!AN195=1,K194+1,0)</f>
        <v>0</v>
      </c>
      <c r="L195">
        <f>IF(MATCH!AN195=2,L194+1,0)</f>
        <v>0</v>
      </c>
      <c r="M195" t="str">
        <f>MATCH!A195</f>
        <v/>
      </c>
      <c r="N195">
        <f>COUNTIFS(MATCH!AN186:AN195, "=1")</f>
        <v>0</v>
      </c>
      <c r="O195">
        <f>COUNTIFS(MATCH!AN186:AN195, "=2")</f>
        <v>0</v>
      </c>
      <c r="P195" t="str">
        <f>MATCH!BA195</f>
        <v/>
      </c>
    </row>
    <row r="196" spans="1:16" x14ac:dyDescent="0.25">
      <c r="A196" t="b">
        <f>AND(MATCH!K196=2, COUNTIF(Tables!L$1:L$4, MATCH!F196))</f>
        <v>0</v>
      </c>
      <c r="B196" t="b">
        <f>AND(MATCH!K196=1, COUNTIF(Tables!L$1:L$4, MATCH!F196))</f>
        <v>0</v>
      </c>
      <c r="C196" t="b">
        <f>AND(A196, MATCH!AO196=0)</f>
        <v>0</v>
      </c>
      <c r="D196" t="b">
        <f>AND(B196, MATCH!AO196=0)</f>
        <v>0</v>
      </c>
      <c r="E196" t="e">
        <f ca="1">isNetPoint(MATCH!AC196)</f>
        <v>#NAME?</v>
      </c>
      <c r="F196" t="b">
        <f>OR(MATCH!S196=1, MATCH!T196=1)</f>
        <v>0</v>
      </c>
      <c r="G196" t="e">
        <f ca="1">IF(MATCH!K196=1,OR(E196="1",E196="3",F196=TRUE),OR(E196="2",E196="3"))</f>
        <v>#NAME?</v>
      </c>
      <c r="H196" t="e">
        <f ca="1">IF(MATCH!K196=2,OR(E196="1",E196="3",F196=TRUE),OR(E196="2",E196="3"))</f>
        <v>#NAME?</v>
      </c>
      <c r="I196" t="e">
        <f ca="1">AND(G196=TRUE,MATCH!AN196=1)</f>
        <v>#NAME?</v>
      </c>
      <c r="J196" t="e">
        <f ca="1">AND(H196=TRUE,MATCH!AN196=2)</f>
        <v>#NAME?</v>
      </c>
      <c r="K196">
        <f>IF(MATCH!AN196=1,K195+1,0)</f>
        <v>0</v>
      </c>
      <c r="L196">
        <f>IF(MATCH!AN196=2,L195+1,0)</f>
        <v>0</v>
      </c>
      <c r="M196" t="str">
        <f>MATCH!A196</f>
        <v/>
      </c>
      <c r="N196">
        <f>COUNTIFS(MATCH!AN187:AN196, "=1")</f>
        <v>0</v>
      </c>
      <c r="O196">
        <f>COUNTIFS(MATCH!AN187:AN196, "=2")</f>
        <v>0</v>
      </c>
      <c r="P196" t="str">
        <f>MATCH!BA196</f>
        <v/>
      </c>
    </row>
    <row r="197" spans="1:16" x14ac:dyDescent="0.25">
      <c r="A197" t="b">
        <f>AND(MATCH!K197=2, COUNTIF(Tables!L$1:L$4, MATCH!F197))</f>
        <v>0</v>
      </c>
      <c r="B197" t="b">
        <f>AND(MATCH!K197=1, COUNTIF(Tables!L$1:L$4, MATCH!F197))</f>
        <v>0</v>
      </c>
      <c r="C197" t="b">
        <f>AND(A197, MATCH!AO197=0)</f>
        <v>0</v>
      </c>
      <c r="D197" t="b">
        <f>AND(B197, MATCH!AO197=0)</f>
        <v>0</v>
      </c>
      <c r="E197" t="e">
        <f ca="1">isNetPoint(MATCH!AC197)</f>
        <v>#NAME?</v>
      </c>
      <c r="F197" t="b">
        <f>OR(MATCH!S197=1, MATCH!T197=1)</f>
        <v>0</v>
      </c>
      <c r="G197" t="e">
        <f ca="1">IF(MATCH!K197=1,OR(E197="1",E197="3",F197=TRUE),OR(E197="2",E197="3"))</f>
        <v>#NAME?</v>
      </c>
      <c r="H197" t="e">
        <f ca="1">IF(MATCH!K197=2,OR(E197="1",E197="3",F197=TRUE),OR(E197="2",E197="3"))</f>
        <v>#NAME?</v>
      </c>
      <c r="I197" t="e">
        <f ca="1">AND(G197=TRUE,MATCH!AN197=1)</f>
        <v>#NAME?</v>
      </c>
      <c r="J197" t="e">
        <f ca="1">AND(H197=TRUE,MATCH!AN197=2)</f>
        <v>#NAME?</v>
      </c>
      <c r="K197">
        <f>IF(MATCH!AN197=1,K196+1,0)</f>
        <v>0</v>
      </c>
      <c r="L197">
        <f>IF(MATCH!AN197=2,L196+1,0)</f>
        <v>0</v>
      </c>
      <c r="M197" t="str">
        <f>MATCH!A197</f>
        <v/>
      </c>
      <c r="N197">
        <f>COUNTIFS(MATCH!AN188:AN197, "=1")</f>
        <v>0</v>
      </c>
      <c r="O197">
        <f>COUNTIFS(MATCH!AN188:AN197, "=2")</f>
        <v>0</v>
      </c>
      <c r="P197" t="str">
        <f>MATCH!BA197</f>
        <v/>
      </c>
    </row>
    <row r="198" spans="1:16" x14ac:dyDescent="0.25">
      <c r="A198" t="b">
        <f>AND(MATCH!K198=2, COUNTIF(Tables!L$1:L$4, MATCH!F198))</f>
        <v>0</v>
      </c>
      <c r="B198" t="b">
        <f>AND(MATCH!K198=1, COUNTIF(Tables!L$1:L$4, MATCH!F198))</f>
        <v>0</v>
      </c>
      <c r="C198" t="b">
        <f>AND(A198, MATCH!AO198=0)</f>
        <v>0</v>
      </c>
      <c r="D198" t="b">
        <f>AND(B198, MATCH!AO198=0)</f>
        <v>0</v>
      </c>
      <c r="E198" t="e">
        <f ca="1">isNetPoint(MATCH!AC198)</f>
        <v>#NAME?</v>
      </c>
      <c r="F198" t="b">
        <f>OR(MATCH!S198=1, MATCH!T198=1)</f>
        <v>0</v>
      </c>
      <c r="G198" t="e">
        <f ca="1">IF(MATCH!K198=1,OR(E198="1",E198="3",F198=TRUE),OR(E198="2",E198="3"))</f>
        <v>#NAME?</v>
      </c>
      <c r="H198" t="e">
        <f ca="1">IF(MATCH!K198=2,OR(E198="1",E198="3",F198=TRUE),OR(E198="2",E198="3"))</f>
        <v>#NAME?</v>
      </c>
      <c r="I198" t="e">
        <f ca="1">AND(G198=TRUE,MATCH!AN198=1)</f>
        <v>#NAME?</v>
      </c>
      <c r="J198" t="e">
        <f ca="1">AND(H198=TRUE,MATCH!AN198=2)</f>
        <v>#NAME?</v>
      </c>
      <c r="K198">
        <f>IF(MATCH!AN198=1,K197+1,0)</f>
        <v>0</v>
      </c>
      <c r="L198">
        <f>IF(MATCH!AN198=2,L197+1,0)</f>
        <v>0</v>
      </c>
      <c r="M198" t="str">
        <f>MATCH!A198</f>
        <v/>
      </c>
      <c r="N198">
        <f>COUNTIFS(MATCH!AN189:AN198, "=1")</f>
        <v>0</v>
      </c>
      <c r="O198">
        <f>COUNTIFS(MATCH!AN189:AN198, "=2")</f>
        <v>0</v>
      </c>
      <c r="P198" t="str">
        <f>MATCH!BA198</f>
        <v/>
      </c>
    </row>
    <row r="199" spans="1:16" x14ac:dyDescent="0.25">
      <c r="A199" t="b">
        <f>AND(MATCH!K199=2, COUNTIF(Tables!L$1:L$4, MATCH!F199))</f>
        <v>0</v>
      </c>
      <c r="B199" t="b">
        <f>AND(MATCH!K199=1, COUNTIF(Tables!L$1:L$4, MATCH!F199))</f>
        <v>0</v>
      </c>
      <c r="C199" t="b">
        <f>AND(A199, MATCH!AO199=0)</f>
        <v>0</v>
      </c>
      <c r="D199" t="b">
        <f>AND(B199, MATCH!AO199=0)</f>
        <v>0</v>
      </c>
      <c r="E199" t="e">
        <f ca="1">isNetPoint(MATCH!AC199)</f>
        <v>#NAME?</v>
      </c>
      <c r="F199" t="b">
        <f>OR(MATCH!S199=1, MATCH!T199=1)</f>
        <v>0</v>
      </c>
      <c r="G199" t="e">
        <f ca="1">IF(MATCH!K199=1,OR(E199="1",E199="3",F199=TRUE),OR(E199="2",E199="3"))</f>
        <v>#NAME?</v>
      </c>
      <c r="H199" t="e">
        <f ca="1">IF(MATCH!K199=2,OR(E199="1",E199="3",F199=TRUE),OR(E199="2",E199="3"))</f>
        <v>#NAME?</v>
      </c>
      <c r="I199" t="e">
        <f ca="1">AND(G199=TRUE,MATCH!AN199=1)</f>
        <v>#NAME?</v>
      </c>
      <c r="J199" t="e">
        <f ca="1">AND(H199=TRUE,MATCH!AN199=2)</f>
        <v>#NAME?</v>
      </c>
      <c r="K199">
        <f>IF(MATCH!AN199=1,K198+1,0)</f>
        <v>0</v>
      </c>
      <c r="L199">
        <f>IF(MATCH!AN199=2,L198+1,0)</f>
        <v>0</v>
      </c>
      <c r="M199" t="str">
        <f>MATCH!A199</f>
        <v/>
      </c>
      <c r="N199">
        <f>COUNTIFS(MATCH!AN190:AN199, "=1")</f>
        <v>0</v>
      </c>
      <c r="O199">
        <f>COUNTIFS(MATCH!AN190:AN199, "=2")</f>
        <v>0</v>
      </c>
      <c r="P199" t="str">
        <f>MATCH!BA199</f>
        <v/>
      </c>
    </row>
    <row r="200" spans="1:16" x14ac:dyDescent="0.25">
      <c r="A200" t="b">
        <f>AND(MATCH!K200=2, COUNTIF(Tables!L$1:L$4, MATCH!F200))</f>
        <v>0</v>
      </c>
      <c r="B200" t="b">
        <f>AND(MATCH!K200=1, COUNTIF(Tables!L$1:L$4, MATCH!F200))</f>
        <v>0</v>
      </c>
      <c r="C200" t="b">
        <f>AND(A200, MATCH!AO200=0)</f>
        <v>0</v>
      </c>
      <c r="D200" t="b">
        <f>AND(B200, MATCH!AO200=0)</f>
        <v>0</v>
      </c>
      <c r="E200" t="e">
        <f ca="1">isNetPoint(MATCH!AC200)</f>
        <v>#NAME?</v>
      </c>
      <c r="F200" t="b">
        <f>OR(MATCH!S200=1, MATCH!T200=1)</f>
        <v>0</v>
      </c>
      <c r="G200" t="e">
        <f ca="1">IF(MATCH!K200=1,OR(E200="1",E200="3",F200=TRUE),OR(E200="2",E200="3"))</f>
        <v>#NAME?</v>
      </c>
      <c r="H200" t="e">
        <f ca="1">IF(MATCH!K200=2,OR(E200="1",E200="3",F200=TRUE),OR(E200="2",E200="3"))</f>
        <v>#NAME?</v>
      </c>
      <c r="I200" t="e">
        <f ca="1">AND(G200=TRUE,MATCH!AN200=1)</f>
        <v>#NAME?</v>
      </c>
      <c r="J200" t="e">
        <f ca="1">AND(H200=TRUE,MATCH!AN200=2)</f>
        <v>#NAME?</v>
      </c>
      <c r="K200">
        <f>IF(MATCH!AN200=1,K199+1,0)</f>
        <v>0</v>
      </c>
      <c r="L200">
        <f>IF(MATCH!AN200=2,L199+1,0)</f>
        <v>0</v>
      </c>
      <c r="M200" t="str">
        <f>MATCH!A200</f>
        <v/>
      </c>
      <c r="N200">
        <f>COUNTIFS(MATCH!AN191:AN200, "=1")</f>
        <v>0</v>
      </c>
      <c r="O200">
        <f>COUNTIFS(MATCH!AN191:AN200, "=2")</f>
        <v>0</v>
      </c>
      <c r="P200" t="str">
        <f>MATCH!BA200</f>
        <v/>
      </c>
    </row>
    <row r="201" spans="1:16" x14ac:dyDescent="0.25">
      <c r="A201" t="b">
        <f>AND(MATCH!K201=2, COUNTIF(Tables!L$1:L$4, MATCH!F201))</f>
        <v>0</v>
      </c>
      <c r="B201" t="b">
        <f>AND(MATCH!K201=1, COUNTIF(Tables!L$1:L$4, MATCH!F201))</f>
        <v>0</v>
      </c>
      <c r="C201" t="b">
        <f>AND(A201, MATCH!AO201=0)</f>
        <v>0</v>
      </c>
      <c r="D201" t="b">
        <f>AND(B201, MATCH!AO201=0)</f>
        <v>0</v>
      </c>
      <c r="E201" t="e">
        <f ca="1">isNetPoint(MATCH!AC201)</f>
        <v>#NAME?</v>
      </c>
      <c r="F201" t="b">
        <f>OR(MATCH!S201=1, MATCH!T201=1)</f>
        <v>0</v>
      </c>
      <c r="G201" t="e">
        <f ca="1">IF(MATCH!K201=1,OR(E201="1",E201="3",F201=TRUE),OR(E201="2",E201="3"))</f>
        <v>#NAME?</v>
      </c>
      <c r="H201" t="e">
        <f ca="1">IF(MATCH!K201=2,OR(E201="1",E201="3",F201=TRUE),OR(E201="2",E201="3"))</f>
        <v>#NAME?</v>
      </c>
      <c r="I201" t="e">
        <f ca="1">AND(G201=TRUE,MATCH!AN201=1)</f>
        <v>#NAME?</v>
      </c>
      <c r="J201" t="e">
        <f ca="1">AND(H201=TRUE,MATCH!AN201=2)</f>
        <v>#NAME?</v>
      </c>
      <c r="K201">
        <f>IF(MATCH!AN201=1,K200+1,0)</f>
        <v>0</v>
      </c>
      <c r="L201">
        <f>IF(MATCH!AN201=2,L200+1,0)</f>
        <v>0</v>
      </c>
      <c r="M201" t="str">
        <f>MATCH!A201</f>
        <v/>
      </c>
      <c r="N201">
        <f>COUNTIFS(MATCH!AN192:AN201, "=1")</f>
        <v>0</v>
      </c>
      <c r="O201">
        <f>COUNTIFS(MATCH!AN192:AN201, "=2")</f>
        <v>0</v>
      </c>
      <c r="P201" t="str">
        <f>MATCH!BA201</f>
        <v/>
      </c>
    </row>
    <row r="202" spans="1:16" x14ac:dyDescent="0.25">
      <c r="A202" t="b">
        <f>AND(MATCH!K202=2, COUNTIF(Tables!L$1:L$4, MATCH!F202))</f>
        <v>0</v>
      </c>
      <c r="B202" t="b">
        <f>AND(MATCH!K202=1, COUNTIF(Tables!L$1:L$4, MATCH!F202))</f>
        <v>0</v>
      </c>
      <c r="C202" t="b">
        <f>AND(A202, MATCH!AO202=0)</f>
        <v>0</v>
      </c>
      <c r="D202" t="b">
        <f>AND(B202, MATCH!AO202=0)</f>
        <v>0</v>
      </c>
      <c r="E202" t="e">
        <f ca="1">isNetPoint(MATCH!AC202)</f>
        <v>#NAME?</v>
      </c>
      <c r="F202" t="b">
        <f>OR(MATCH!S202=1, MATCH!T202=1)</f>
        <v>0</v>
      </c>
      <c r="G202" t="e">
        <f ca="1">IF(MATCH!K202=1,OR(E202="1",E202="3",F202=TRUE),OR(E202="2",E202="3"))</f>
        <v>#NAME?</v>
      </c>
      <c r="H202" t="e">
        <f ca="1">IF(MATCH!K202=2,OR(E202="1",E202="3",F202=TRUE),OR(E202="2",E202="3"))</f>
        <v>#NAME?</v>
      </c>
      <c r="I202" t="e">
        <f ca="1">AND(G202=TRUE,MATCH!AN202=1)</f>
        <v>#NAME?</v>
      </c>
      <c r="J202" t="e">
        <f ca="1">AND(H202=TRUE,MATCH!AN202=2)</f>
        <v>#NAME?</v>
      </c>
      <c r="K202">
        <f>IF(MATCH!AN202=1,K201+1,0)</f>
        <v>0</v>
      </c>
      <c r="L202">
        <f>IF(MATCH!AN202=2,L201+1,0)</f>
        <v>0</v>
      </c>
      <c r="M202" t="str">
        <f>MATCH!A202</f>
        <v/>
      </c>
      <c r="N202">
        <f>COUNTIFS(MATCH!AN193:AN202, "=1")</f>
        <v>0</v>
      </c>
      <c r="O202">
        <f>COUNTIFS(MATCH!AN193:AN202, "=2")</f>
        <v>0</v>
      </c>
      <c r="P202" t="str">
        <f>MATCH!BA202</f>
        <v/>
      </c>
    </row>
    <row r="203" spans="1:16" x14ac:dyDescent="0.25">
      <c r="A203" t="b">
        <f>AND(MATCH!K203=2, COUNTIF(Tables!L$1:L$4, MATCH!F203))</f>
        <v>0</v>
      </c>
      <c r="B203" t="b">
        <f>AND(MATCH!K203=1, COUNTIF(Tables!L$1:L$4, MATCH!F203))</f>
        <v>0</v>
      </c>
      <c r="C203" t="b">
        <f>AND(A203, MATCH!AO203=0)</f>
        <v>0</v>
      </c>
      <c r="D203" t="b">
        <f>AND(B203, MATCH!AO203=0)</f>
        <v>0</v>
      </c>
      <c r="E203" t="e">
        <f ca="1">isNetPoint(MATCH!AC203)</f>
        <v>#NAME?</v>
      </c>
      <c r="F203" t="b">
        <f>OR(MATCH!S203=1, MATCH!T203=1)</f>
        <v>0</v>
      </c>
      <c r="G203" t="e">
        <f ca="1">IF(MATCH!K203=1,OR(E203="1",E203="3",F203=TRUE),OR(E203="2",E203="3"))</f>
        <v>#NAME?</v>
      </c>
      <c r="H203" t="e">
        <f ca="1">IF(MATCH!K203=2,OR(E203="1",E203="3",F203=TRUE),OR(E203="2",E203="3"))</f>
        <v>#NAME?</v>
      </c>
      <c r="I203" t="e">
        <f ca="1">AND(G203=TRUE,MATCH!AN203=1)</f>
        <v>#NAME?</v>
      </c>
      <c r="J203" t="e">
        <f ca="1">AND(H203=TRUE,MATCH!AN203=2)</f>
        <v>#NAME?</v>
      </c>
      <c r="K203">
        <f>IF(MATCH!AN203=1,K202+1,0)</f>
        <v>0</v>
      </c>
      <c r="L203">
        <f>IF(MATCH!AN203=2,L202+1,0)</f>
        <v>0</v>
      </c>
      <c r="M203" t="str">
        <f>MATCH!A203</f>
        <v/>
      </c>
      <c r="N203">
        <f>COUNTIFS(MATCH!AN194:AN203, "=1")</f>
        <v>0</v>
      </c>
      <c r="O203">
        <f>COUNTIFS(MATCH!AN194:AN203, "=2")</f>
        <v>0</v>
      </c>
      <c r="P203" t="str">
        <f>MATCH!BA203</f>
        <v/>
      </c>
    </row>
    <row r="204" spans="1:16" x14ac:dyDescent="0.25">
      <c r="A204" t="b">
        <f>AND(MATCH!K204=2, COUNTIF(Tables!L$1:L$4, MATCH!F204))</f>
        <v>0</v>
      </c>
      <c r="B204" t="b">
        <f>AND(MATCH!K204=1, COUNTIF(Tables!L$1:L$4, MATCH!F204))</f>
        <v>0</v>
      </c>
      <c r="C204" t="b">
        <f>AND(A204, MATCH!AO204=0)</f>
        <v>0</v>
      </c>
      <c r="D204" t="b">
        <f>AND(B204, MATCH!AO204=0)</f>
        <v>0</v>
      </c>
      <c r="E204" t="e">
        <f ca="1">isNetPoint(MATCH!AC204)</f>
        <v>#NAME?</v>
      </c>
      <c r="F204" t="b">
        <f>OR(MATCH!S204=1, MATCH!T204=1)</f>
        <v>0</v>
      </c>
      <c r="G204" t="e">
        <f ca="1">IF(MATCH!K204=1,OR(E204="1",E204="3",F204=TRUE),OR(E204="2",E204="3"))</f>
        <v>#NAME?</v>
      </c>
      <c r="H204" t="e">
        <f ca="1">IF(MATCH!K204=2,OR(E204="1",E204="3",F204=TRUE),OR(E204="2",E204="3"))</f>
        <v>#NAME?</v>
      </c>
      <c r="I204" t="e">
        <f ca="1">AND(G204=TRUE,MATCH!AN204=1)</f>
        <v>#NAME?</v>
      </c>
      <c r="J204" t="e">
        <f ca="1">AND(H204=TRUE,MATCH!AN204=2)</f>
        <v>#NAME?</v>
      </c>
      <c r="K204">
        <f>IF(MATCH!AN204=1,K203+1,0)</f>
        <v>0</v>
      </c>
      <c r="L204">
        <f>IF(MATCH!AN204=2,L203+1,0)</f>
        <v>0</v>
      </c>
      <c r="M204" t="str">
        <f>MATCH!A204</f>
        <v/>
      </c>
      <c r="N204">
        <f>COUNTIFS(MATCH!AN195:AN204, "=1")</f>
        <v>0</v>
      </c>
      <c r="O204">
        <f>COUNTIFS(MATCH!AN195:AN204, "=2")</f>
        <v>0</v>
      </c>
      <c r="P204" t="str">
        <f>MATCH!BA204</f>
        <v/>
      </c>
    </row>
    <row r="205" spans="1:16" x14ac:dyDescent="0.25">
      <c r="A205" t="b">
        <f>AND(MATCH!K205=2, COUNTIF(Tables!L$1:L$4, MATCH!F205))</f>
        <v>0</v>
      </c>
      <c r="B205" t="b">
        <f>AND(MATCH!K205=1, COUNTIF(Tables!L$1:L$4, MATCH!F205))</f>
        <v>0</v>
      </c>
      <c r="C205" t="b">
        <f>AND(A205, MATCH!AO205=0)</f>
        <v>0</v>
      </c>
      <c r="D205" t="b">
        <f>AND(B205, MATCH!AO205=0)</f>
        <v>0</v>
      </c>
      <c r="E205" t="e">
        <f ca="1">isNetPoint(MATCH!AC205)</f>
        <v>#NAME?</v>
      </c>
      <c r="F205" t="b">
        <f>OR(MATCH!S205=1, MATCH!T205=1)</f>
        <v>0</v>
      </c>
      <c r="G205" t="e">
        <f ca="1">IF(MATCH!K205=1,OR(E205="1",E205="3",F205=TRUE),OR(E205="2",E205="3"))</f>
        <v>#NAME?</v>
      </c>
      <c r="H205" t="e">
        <f ca="1">IF(MATCH!K205=2,OR(E205="1",E205="3",F205=TRUE),OR(E205="2",E205="3"))</f>
        <v>#NAME?</v>
      </c>
      <c r="I205" t="e">
        <f ca="1">AND(G205=TRUE,MATCH!AN205=1)</f>
        <v>#NAME?</v>
      </c>
      <c r="J205" t="e">
        <f ca="1">AND(H205=TRUE,MATCH!AN205=2)</f>
        <v>#NAME?</v>
      </c>
      <c r="K205">
        <f>IF(MATCH!AN205=1,K204+1,0)</f>
        <v>0</v>
      </c>
      <c r="L205">
        <f>IF(MATCH!AN205=2,L204+1,0)</f>
        <v>0</v>
      </c>
      <c r="M205" t="str">
        <f>MATCH!A205</f>
        <v/>
      </c>
      <c r="N205">
        <f>COUNTIFS(MATCH!AN196:AN205, "=1")</f>
        <v>0</v>
      </c>
      <c r="O205">
        <f>COUNTIFS(MATCH!AN196:AN205, "=2")</f>
        <v>0</v>
      </c>
      <c r="P205" t="str">
        <f>MATCH!BA205</f>
        <v/>
      </c>
    </row>
    <row r="206" spans="1:16" x14ac:dyDescent="0.25">
      <c r="A206" t="b">
        <f>AND(MATCH!K206=2, COUNTIF(Tables!L$1:L$4, MATCH!F206))</f>
        <v>0</v>
      </c>
      <c r="B206" t="b">
        <f>AND(MATCH!K206=1, COUNTIF(Tables!L$1:L$4, MATCH!F206))</f>
        <v>0</v>
      </c>
      <c r="C206" t="b">
        <f>AND(A206, MATCH!AO206=0)</f>
        <v>0</v>
      </c>
      <c r="D206" t="b">
        <f>AND(B206, MATCH!AO206=0)</f>
        <v>0</v>
      </c>
      <c r="E206" t="e">
        <f ca="1">isNetPoint(MATCH!AC206)</f>
        <v>#NAME?</v>
      </c>
      <c r="F206" t="b">
        <f>OR(MATCH!S206=1, MATCH!T206=1)</f>
        <v>0</v>
      </c>
      <c r="G206" t="e">
        <f ca="1">IF(MATCH!K206=1,OR(E206="1",E206="3",F206=TRUE),OR(E206="2",E206="3"))</f>
        <v>#NAME?</v>
      </c>
      <c r="H206" t="e">
        <f ca="1">IF(MATCH!K206=2,OR(E206="1",E206="3",F206=TRUE),OR(E206="2",E206="3"))</f>
        <v>#NAME?</v>
      </c>
      <c r="I206" t="e">
        <f ca="1">AND(G206=TRUE,MATCH!AN206=1)</f>
        <v>#NAME?</v>
      </c>
      <c r="J206" t="e">
        <f ca="1">AND(H206=TRUE,MATCH!AN206=2)</f>
        <v>#NAME?</v>
      </c>
      <c r="K206">
        <f>IF(MATCH!AN206=1,K205+1,0)</f>
        <v>0</v>
      </c>
      <c r="L206">
        <f>IF(MATCH!AN206=2,L205+1,0)</f>
        <v>0</v>
      </c>
      <c r="M206" t="str">
        <f>MATCH!A206</f>
        <v/>
      </c>
      <c r="N206">
        <f>COUNTIFS(MATCH!AN197:AN206, "=1")</f>
        <v>0</v>
      </c>
      <c r="O206">
        <f>COUNTIFS(MATCH!AN197:AN206, "=2")</f>
        <v>0</v>
      </c>
      <c r="P206" t="str">
        <f>MATCH!BA206</f>
        <v/>
      </c>
    </row>
    <row r="207" spans="1:16" x14ac:dyDescent="0.25">
      <c r="A207" t="b">
        <f>AND(MATCH!K207=2, COUNTIF(Tables!L$1:L$4, MATCH!F207))</f>
        <v>0</v>
      </c>
      <c r="B207" t="b">
        <f>AND(MATCH!K207=1, COUNTIF(Tables!L$1:L$4, MATCH!F207))</f>
        <v>0</v>
      </c>
      <c r="C207" t="b">
        <f>AND(A207, MATCH!AO207=0)</f>
        <v>0</v>
      </c>
      <c r="D207" t="b">
        <f>AND(B207, MATCH!AO207=0)</f>
        <v>0</v>
      </c>
      <c r="E207" t="e">
        <f ca="1">isNetPoint(MATCH!AC207)</f>
        <v>#NAME?</v>
      </c>
      <c r="F207" t="b">
        <f>OR(MATCH!S207=1, MATCH!T207=1)</f>
        <v>0</v>
      </c>
      <c r="G207" t="e">
        <f ca="1">IF(MATCH!K207=1,OR(E207="1",E207="3",F207=TRUE),OR(E207="2",E207="3"))</f>
        <v>#NAME?</v>
      </c>
      <c r="H207" t="e">
        <f ca="1">IF(MATCH!K207=2,OR(E207="1",E207="3",F207=TRUE),OR(E207="2",E207="3"))</f>
        <v>#NAME?</v>
      </c>
      <c r="I207" t="e">
        <f ca="1">AND(G207=TRUE,MATCH!AN207=1)</f>
        <v>#NAME?</v>
      </c>
      <c r="J207" t="e">
        <f ca="1">AND(H207=TRUE,MATCH!AN207=2)</f>
        <v>#NAME?</v>
      </c>
      <c r="K207">
        <f>IF(MATCH!AN207=1,K206+1,0)</f>
        <v>0</v>
      </c>
      <c r="L207">
        <f>IF(MATCH!AN207=2,L206+1,0)</f>
        <v>0</v>
      </c>
      <c r="M207" t="str">
        <f>MATCH!A207</f>
        <v/>
      </c>
      <c r="N207">
        <f>COUNTIFS(MATCH!AN198:AN207, "=1")</f>
        <v>0</v>
      </c>
      <c r="O207">
        <f>COUNTIFS(MATCH!AN198:AN207, "=2")</f>
        <v>0</v>
      </c>
      <c r="P207" t="str">
        <f>MATCH!BA207</f>
        <v/>
      </c>
    </row>
    <row r="208" spans="1:16" x14ac:dyDescent="0.25">
      <c r="A208" t="b">
        <f>AND(MATCH!K208=2, COUNTIF(Tables!L$1:L$4, MATCH!F208))</f>
        <v>0</v>
      </c>
      <c r="B208" t="b">
        <f>AND(MATCH!K208=1, COUNTIF(Tables!L$1:L$4, MATCH!F208))</f>
        <v>0</v>
      </c>
      <c r="C208" t="b">
        <f>AND(A208, MATCH!AO208=0)</f>
        <v>0</v>
      </c>
      <c r="D208" t="b">
        <f>AND(B208, MATCH!AO208=0)</f>
        <v>0</v>
      </c>
      <c r="E208" t="e">
        <f ca="1">isNetPoint(MATCH!AC208)</f>
        <v>#NAME?</v>
      </c>
      <c r="F208" t="b">
        <f>OR(MATCH!S208=1, MATCH!T208=1)</f>
        <v>0</v>
      </c>
      <c r="G208" t="e">
        <f ca="1">IF(MATCH!K208=1,OR(E208="1",E208="3",F208=TRUE),OR(E208="2",E208="3"))</f>
        <v>#NAME?</v>
      </c>
      <c r="H208" t="e">
        <f ca="1">IF(MATCH!K208=2,OR(E208="1",E208="3",F208=TRUE),OR(E208="2",E208="3"))</f>
        <v>#NAME?</v>
      </c>
      <c r="I208" t="e">
        <f ca="1">AND(G208=TRUE,MATCH!AN208=1)</f>
        <v>#NAME?</v>
      </c>
      <c r="J208" t="e">
        <f ca="1">AND(H208=TRUE,MATCH!AN208=2)</f>
        <v>#NAME?</v>
      </c>
      <c r="K208">
        <f>IF(MATCH!AN208=1,K207+1,0)</f>
        <v>0</v>
      </c>
      <c r="L208">
        <f>IF(MATCH!AN208=2,L207+1,0)</f>
        <v>0</v>
      </c>
      <c r="M208" t="str">
        <f>MATCH!A208</f>
        <v/>
      </c>
      <c r="N208">
        <f>COUNTIFS(MATCH!AN199:AN208, "=1")</f>
        <v>0</v>
      </c>
      <c r="O208">
        <f>COUNTIFS(MATCH!AN199:AN208, "=2")</f>
        <v>0</v>
      </c>
      <c r="P208" t="str">
        <f>MATCH!BA208</f>
        <v/>
      </c>
    </row>
    <row r="209" spans="1:16" x14ac:dyDescent="0.25">
      <c r="A209" t="b">
        <f>AND(MATCH!K209=2, COUNTIF(Tables!L$1:L$4, MATCH!F209))</f>
        <v>0</v>
      </c>
      <c r="B209" t="b">
        <f>AND(MATCH!K209=1, COUNTIF(Tables!L$1:L$4, MATCH!F209))</f>
        <v>0</v>
      </c>
      <c r="C209" t="b">
        <f>AND(A209, MATCH!AO209=0)</f>
        <v>0</v>
      </c>
      <c r="D209" t="b">
        <f>AND(B209, MATCH!AO209=0)</f>
        <v>0</v>
      </c>
      <c r="E209" t="e">
        <f ca="1">isNetPoint(MATCH!AC209)</f>
        <v>#NAME?</v>
      </c>
      <c r="F209" t="b">
        <f>OR(MATCH!S209=1, MATCH!T209=1)</f>
        <v>0</v>
      </c>
      <c r="G209" t="e">
        <f ca="1">IF(MATCH!K209=1,OR(E209="1",E209="3",F209=TRUE),OR(E209="2",E209="3"))</f>
        <v>#NAME?</v>
      </c>
      <c r="H209" t="e">
        <f ca="1">IF(MATCH!K209=2,OR(E209="1",E209="3",F209=TRUE),OR(E209="2",E209="3"))</f>
        <v>#NAME?</v>
      </c>
      <c r="I209" t="e">
        <f ca="1">AND(G209=TRUE,MATCH!AN209=1)</f>
        <v>#NAME?</v>
      </c>
      <c r="J209" t="e">
        <f ca="1">AND(H209=TRUE,MATCH!AN209=2)</f>
        <v>#NAME?</v>
      </c>
      <c r="K209">
        <f>IF(MATCH!AN209=1,K208+1,0)</f>
        <v>0</v>
      </c>
      <c r="L209">
        <f>IF(MATCH!AN209=2,L208+1,0)</f>
        <v>0</v>
      </c>
      <c r="M209" t="str">
        <f>MATCH!A209</f>
        <v/>
      </c>
      <c r="N209">
        <f>COUNTIFS(MATCH!AN200:AN209, "=1")</f>
        <v>0</v>
      </c>
      <c r="O209">
        <f>COUNTIFS(MATCH!AN200:AN209, "=2")</f>
        <v>0</v>
      </c>
      <c r="P209" t="str">
        <f>MATCH!BA209</f>
        <v/>
      </c>
    </row>
    <row r="210" spans="1:16" x14ac:dyDescent="0.25">
      <c r="A210" t="b">
        <f>AND(MATCH!K210=2, COUNTIF(Tables!L$1:L$4, MATCH!F210))</f>
        <v>0</v>
      </c>
      <c r="B210" t="b">
        <f>AND(MATCH!K210=1, COUNTIF(Tables!L$1:L$4, MATCH!F210))</f>
        <v>0</v>
      </c>
      <c r="C210" t="b">
        <f>AND(A210, MATCH!AO210=0)</f>
        <v>0</v>
      </c>
      <c r="D210" t="b">
        <f>AND(B210, MATCH!AO210=0)</f>
        <v>0</v>
      </c>
      <c r="E210" t="e">
        <f ca="1">isNetPoint(MATCH!AC210)</f>
        <v>#NAME?</v>
      </c>
      <c r="F210" t="b">
        <f>OR(MATCH!S210=1, MATCH!T210=1)</f>
        <v>0</v>
      </c>
      <c r="G210" t="e">
        <f ca="1">IF(MATCH!K210=1,OR(E210="1",E210="3",F210=TRUE),OR(E210="2",E210="3"))</f>
        <v>#NAME?</v>
      </c>
      <c r="H210" t="e">
        <f ca="1">IF(MATCH!K210=2,OR(E210="1",E210="3",F210=TRUE),OR(E210="2",E210="3"))</f>
        <v>#NAME?</v>
      </c>
      <c r="I210" t="e">
        <f ca="1">AND(G210=TRUE,MATCH!AN210=1)</f>
        <v>#NAME?</v>
      </c>
      <c r="J210" t="e">
        <f ca="1">AND(H210=TRUE,MATCH!AN210=2)</f>
        <v>#NAME?</v>
      </c>
      <c r="K210">
        <f>IF(MATCH!AN210=1,K209+1,0)</f>
        <v>0</v>
      </c>
      <c r="L210">
        <f>IF(MATCH!AN210=2,L209+1,0)</f>
        <v>0</v>
      </c>
      <c r="M210" t="str">
        <f>MATCH!A210</f>
        <v/>
      </c>
      <c r="N210">
        <f>COUNTIFS(MATCH!AN201:AN210, "=1")</f>
        <v>0</v>
      </c>
      <c r="O210">
        <f>COUNTIFS(MATCH!AN201:AN210, "=2")</f>
        <v>0</v>
      </c>
      <c r="P210" t="str">
        <f>MATCH!BA210</f>
        <v/>
      </c>
    </row>
    <row r="211" spans="1:16" x14ac:dyDescent="0.25">
      <c r="A211" t="b">
        <f>AND(MATCH!K211=2, COUNTIF(Tables!L$1:L$4, MATCH!F211))</f>
        <v>0</v>
      </c>
      <c r="B211" t="b">
        <f>AND(MATCH!K211=1, COUNTIF(Tables!L$1:L$4, MATCH!F211))</f>
        <v>0</v>
      </c>
      <c r="C211" t="b">
        <f>AND(A211, MATCH!AO211=0)</f>
        <v>0</v>
      </c>
      <c r="D211" t="b">
        <f>AND(B211, MATCH!AO211=0)</f>
        <v>0</v>
      </c>
      <c r="E211" t="e">
        <f ca="1">isNetPoint(MATCH!AC211)</f>
        <v>#NAME?</v>
      </c>
      <c r="F211" t="b">
        <f>OR(MATCH!S211=1, MATCH!T211=1)</f>
        <v>0</v>
      </c>
      <c r="G211" t="e">
        <f ca="1">IF(MATCH!K211=1,OR(E211="1",E211="3",F211=TRUE),OR(E211="2",E211="3"))</f>
        <v>#NAME?</v>
      </c>
      <c r="H211" t="e">
        <f ca="1">IF(MATCH!K211=2,OR(E211="1",E211="3",F211=TRUE),OR(E211="2",E211="3"))</f>
        <v>#NAME?</v>
      </c>
      <c r="I211" t="e">
        <f ca="1">AND(G211=TRUE,MATCH!AN211=1)</f>
        <v>#NAME?</v>
      </c>
      <c r="J211" t="e">
        <f ca="1">AND(H211=TRUE,MATCH!AN211=2)</f>
        <v>#NAME?</v>
      </c>
      <c r="K211">
        <f>IF(MATCH!AN211=1,K210+1,0)</f>
        <v>0</v>
      </c>
      <c r="L211">
        <f>IF(MATCH!AN211=2,L210+1,0)</f>
        <v>0</v>
      </c>
      <c r="M211" t="str">
        <f>MATCH!A211</f>
        <v/>
      </c>
      <c r="N211">
        <f>COUNTIFS(MATCH!AN202:AN211, "=1")</f>
        <v>0</v>
      </c>
      <c r="O211">
        <f>COUNTIFS(MATCH!AN202:AN211, "=2")</f>
        <v>0</v>
      </c>
      <c r="P211" t="str">
        <f>MATCH!BA211</f>
        <v/>
      </c>
    </row>
    <row r="212" spans="1:16" x14ac:dyDescent="0.25">
      <c r="A212" t="b">
        <f>AND(MATCH!K212=2, COUNTIF(Tables!L$1:L$4, MATCH!F212))</f>
        <v>0</v>
      </c>
      <c r="B212" t="b">
        <f>AND(MATCH!K212=1, COUNTIF(Tables!L$1:L$4, MATCH!F212))</f>
        <v>0</v>
      </c>
      <c r="C212" t="b">
        <f>AND(A212, MATCH!AO212=0)</f>
        <v>0</v>
      </c>
      <c r="D212" t="b">
        <f>AND(B212, MATCH!AO212=0)</f>
        <v>0</v>
      </c>
      <c r="E212" t="e">
        <f ca="1">isNetPoint(MATCH!AC212)</f>
        <v>#NAME?</v>
      </c>
      <c r="F212" t="b">
        <f>OR(MATCH!S212=1, MATCH!T212=1)</f>
        <v>0</v>
      </c>
      <c r="G212" t="e">
        <f ca="1">IF(MATCH!K212=1,OR(E212="1",E212="3",F212=TRUE),OR(E212="2",E212="3"))</f>
        <v>#NAME?</v>
      </c>
      <c r="H212" t="e">
        <f ca="1">IF(MATCH!K212=2,OR(E212="1",E212="3",F212=TRUE),OR(E212="2",E212="3"))</f>
        <v>#NAME?</v>
      </c>
      <c r="I212" t="e">
        <f ca="1">AND(G212=TRUE,MATCH!AN212=1)</f>
        <v>#NAME?</v>
      </c>
      <c r="J212" t="e">
        <f ca="1">AND(H212=TRUE,MATCH!AN212=2)</f>
        <v>#NAME?</v>
      </c>
      <c r="K212">
        <f>IF(MATCH!AN212=1,K211+1,0)</f>
        <v>0</v>
      </c>
      <c r="L212">
        <f>IF(MATCH!AN212=2,L211+1,0)</f>
        <v>0</v>
      </c>
      <c r="M212" t="str">
        <f>MATCH!A212</f>
        <v/>
      </c>
      <c r="N212">
        <f>COUNTIFS(MATCH!AN203:AN212, "=1")</f>
        <v>0</v>
      </c>
      <c r="O212">
        <f>COUNTIFS(MATCH!AN203:AN212, "=2")</f>
        <v>0</v>
      </c>
      <c r="P212" t="str">
        <f>MATCH!BA212</f>
        <v/>
      </c>
    </row>
    <row r="213" spans="1:16" x14ac:dyDescent="0.25">
      <c r="A213" t="b">
        <f>AND(MATCH!K213=2, COUNTIF(Tables!L$1:L$4, MATCH!F213))</f>
        <v>0</v>
      </c>
      <c r="B213" t="b">
        <f>AND(MATCH!K213=1, COUNTIF(Tables!L$1:L$4, MATCH!F213))</f>
        <v>0</v>
      </c>
      <c r="C213" t="b">
        <f>AND(A213, MATCH!AO213=0)</f>
        <v>0</v>
      </c>
      <c r="D213" t="b">
        <f>AND(B213, MATCH!AO213=0)</f>
        <v>0</v>
      </c>
      <c r="E213" t="e">
        <f ca="1">isNetPoint(MATCH!AC213)</f>
        <v>#NAME?</v>
      </c>
      <c r="F213" t="b">
        <f>OR(MATCH!S213=1, MATCH!T213=1)</f>
        <v>0</v>
      </c>
      <c r="G213" t="e">
        <f ca="1">IF(MATCH!K213=1,OR(E213="1",E213="3",F213=TRUE),OR(E213="2",E213="3"))</f>
        <v>#NAME?</v>
      </c>
      <c r="H213" t="e">
        <f ca="1">IF(MATCH!K213=2,OR(E213="1",E213="3",F213=TRUE),OR(E213="2",E213="3"))</f>
        <v>#NAME?</v>
      </c>
      <c r="I213" t="e">
        <f ca="1">AND(G213=TRUE,MATCH!AN213=1)</f>
        <v>#NAME?</v>
      </c>
      <c r="J213" t="e">
        <f ca="1">AND(H213=TRUE,MATCH!AN213=2)</f>
        <v>#NAME?</v>
      </c>
      <c r="K213">
        <f>IF(MATCH!AN213=1,K212+1,0)</f>
        <v>0</v>
      </c>
      <c r="L213">
        <f>IF(MATCH!AN213=2,L212+1,0)</f>
        <v>0</v>
      </c>
      <c r="M213" t="str">
        <f>MATCH!A213</f>
        <v/>
      </c>
      <c r="N213">
        <f>COUNTIFS(MATCH!AN204:AN213, "=1")</f>
        <v>0</v>
      </c>
      <c r="O213">
        <f>COUNTIFS(MATCH!AN204:AN213, "=2")</f>
        <v>0</v>
      </c>
      <c r="P213" t="str">
        <f>MATCH!BA213</f>
        <v/>
      </c>
    </row>
    <row r="214" spans="1:16" x14ac:dyDescent="0.25">
      <c r="A214" t="b">
        <f>AND(MATCH!K214=2, COUNTIF(Tables!L$1:L$4, MATCH!F214))</f>
        <v>0</v>
      </c>
      <c r="B214" t="b">
        <f>AND(MATCH!K214=1, COUNTIF(Tables!L$1:L$4, MATCH!F214))</f>
        <v>0</v>
      </c>
      <c r="C214" t="b">
        <f>AND(A214, MATCH!AO214=0)</f>
        <v>0</v>
      </c>
      <c r="D214" t="b">
        <f>AND(B214, MATCH!AO214=0)</f>
        <v>0</v>
      </c>
      <c r="E214" t="e">
        <f ca="1">isNetPoint(MATCH!AC214)</f>
        <v>#NAME?</v>
      </c>
      <c r="F214" t="b">
        <f>OR(MATCH!S214=1, MATCH!T214=1)</f>
        <v>0</v>
      </c>
      <c r="G214" t="e">
        <f ca="1">IF(MATCH!K214=1,OR(E214="1",E214="3",F214=TRUE),OR(E214="2",E214="3"))</f>
        <v>#NAME?</v>
      </c>
      <c r="H214" t="e">
        <f ca="1">IF(MATCH!K214=2,OR(E214="1",E214="3",F214=TRUE),OR(E214="2",E214="3"))</f>
        <v>#NAME?</v>
      </c>
      <c r="I214" t="e">
        <f ca="1">AND(G214=TRUE,MATCH!AN214=1)</f>
        <v>#NAME?</v>
      </c>
      <c r="J214" t="e">
        <f ca="1">AND(H214=TRUE,MATCH!AN214=2)</f>
        <v>#NAME?</v>
      </c>
      <c r="K214">
        <f>IF(MATCH!AN214=1,K213+1,0)</f>
        <v>0</v>
      </c>
      <c r="L214">
        <f>IF(MATCH!AN214=2,L213+1,0)</f>
        <v>0</v>
      </c>
      <c r="M214" t="str">
        <f>MATCH!A214</f>
        <v/>
      </c>
      <c r="N214">
        <f>COUNTIFS(MATCH!AN205:AN214, "=1")</f>
        <v>0</v>
      </c>
      <c r="O214">
        <f>COUNTIFS(MATCH!AN205:AN214, "=2")</f>
        <v>0</v>
      </c>
      <c r="P214" t="str">
        <f>MATCH!BA214</f>
        <v/>
      </c>
    </row>
    <row r="215" spans="1:16" x14ac:dyDescent="0.25">
      <c r="A215" t="b">
        <f>AND(MATCH!K215=2, COUNTIF(Tables!L$1:L$4, MATCH!F215))</f>
        <v>0</v>
      </c>
      <c r="B215" t="b">
        <f>AND(MATCH!K215=1, COUNTIF(Tables!L$1:L$4, MATCH!F215))</f>
        <v>0</v>
      </c>
      <c r="C215" t="b">
        <f>AND(A215, MATCH!AO215=0)</f>
        <v>0</v>
      </c>
      <c r="D215" t="b">
        <f>AND(B215, MATCH!AO215=0)</f>
        <v>0</v>
      </c>
      <c r="E215" t="e">
        <f ca="1">isNetPoint(MATCH!AC215)</f>
        <v>#NAME?</v>
      </c>
      <c r="F215" t="b">
        <f>OR(MATCH!S215=1, MATCH!T215=1)</f>
        <v>0</v>
      </c>
      <c r="G215" t="e">
        <f ca="1">IF(MATCH!K215=1,OR(E215="1",E215="3",F215=TRUE),OR(E215="2",E215="3"))</f>
        <v>#NAME?</v>
      </c>
      <c r="H215" t="e">
        <f ca="1">IF(MATCH!K215=2,OR(E215="1",E215="3",F215=TRUE),OR(E215="2",E215="3"))</f>
        <v>#NAME?</v>
      </c>
      <c r="I215" t="e">
        <f ca="1">AND(G215=TRUE,MATCH!AN215=1)</f>
        <v>#NAME?</v>
      </c>
      <c r="J215" t="e">
        <f ca="1">AND(H215=TRUE,MATCH!AN215=2)</f>
        <v>#NAME?</v>
      </c>
      <c r="K215">
        <f>IF(MATCH!AN215=1,K214+1,0)</f>
        <v>0</v>
      </c>
      <c r="L215">
        <f>IF(MATCH!AN215=2,L214+1,0)</f>
        <v>0</v>
      </c>
      <c r="M215" t="str">
        <f>MATCH!A215</f>
        <v/>
      </c>
      <c r="N215">
        <f>COUNTIFS(MATCH!AN206:AN215, "=1")</f>
        <v>0</v>
      </c>
      <c r="O215">
        <f>COUNTIFS(MATCH!AN206:AN215, "=2")</f>
        <v>0</v>
      </c>
      <c r="P215" t="str">
        <f>MATCH!BA215</f>
        <v/>
      </c>
    </row>
    <row r="216" spans="1:16" x14ac:dyDescent="0.25">
      <c r="A216" t="b">
        <f>AND(MATCH!K216=2, COUNTIF(Tables!L$1:L$4, MATCH!F216))</f>
        <v>0</v>
      </c>
      <c r="B216" t="b">
        <f>AND(MATCH!K216=1, COUNTIF(Tables!L$1:L$4, MATCH!F216))</f>
        <v>0</v>
      </c>
      <c r="C216" t="b">
        <f>AND(A216, MATCH!AO216=0)</f>
        <v>0</v>
      </c>
      <c r="D216" t="b">
        <f>AND(B216, MATCH!AO216=0)</f>
        <v>0</v>
      </c>
      <c r="E216" t="e">
        <f ca="1">isNetPoint(MATCH!AC216)</f>
        <v>#NAME?</v>
      </c>
      <c r="F216" t="b">
        <f>OR(MATCH!S216=1, MATCH!T216=1)</f>
        <v>0</v>
      </c>
      <c r="G216" t="e">
        <f ca="1">IF(MATCH!K216=1,OR(E216="1",E216="3",F216=TRUE),OR(E216="2",E216="3"))</f>
        <v>#NAME?</v>
      </c>
      <c r="H216" t="e">
        <f ca="1">IF(MATCH!K216=2,OR(E216="1",E216="3",F216=TRUE),OR(E216="2",E216="3"))</f>
        <v>#NAME?</v>
      </c>
      <c r="I216" t="e">
        <f ca="1">AND(G216=TRUE,MATCH!AN216=1)</f>
        <v>#NAME?</v>
      </c>
      <c r="J216" t="e">
        <f ca="1">AND(H216=TRUE,MATCH!AN216=2)</f>
        <v>#NAME?</v>
      </c>
      <c r="K216">
        <f>IF(MATCH!AN216=1,K215+1,0)</f>
        <v>0</v>
      </c>
      <c r="L216">
        <f>IF(MATCH!AN216=2,L215+1,0)</f>
        <v>0</v>
      </c>
      <c r="M216" t="str">
        <f>MATCH!A216</f>
        <v/>
      </c>
      <c r="N216">
        <f>COUNTIFS(MATCH!AN207:AN216, "=1")</f>
        <v>0</v>
      </c>
      <c r="O216">
        <f>COUNTIFS(MATCH!AN207:AN216, "=2")</f>
        <v>0</v>
      </c>
      <c r="P216" t="str">
        <f>MATCH!BA216</f>
        <v/>
      </c>
    </row>
    <row r="217" spans="1:16" x14ac:dyDescent="0.25">
      <c r="A217" t="b">
        <f>AND(MATCH!K217=2, COUNTIF(Tables!L$1:L$4, MATCH!F217))</f>
        <v>0</v>
      </c>
      <c r="B217" t="b">
        <f>AND(MATCH!K217=1, COUNTIF(Tables!L$1:L$4, MATCH!F217))</f>
        <v>0</v>
      </c>
      <c r="C217" t="b">
        <f>AND(A217, MATCH!AO217=0)</f>
        <v>0</v>
      </c>
      <c r="D217" t="b">
        <f>AND(B217, MATCH!AO217=0)</f>
        <v>0</v>
      </c>
      <c r="E217" t="e">
        <f ca="1">isNetPoint(MATCH!AC217)</f>
        <v>#NAME?</v>
      </c>
      <c r="F217" t="b">
        <f>OR(MATCH!S217=1, MATCH!T217=1)</f>
        <v>0</v>
      </c>
      <c r="G217" t="e">
        <f ca="1">IF(MATCH!K217=1,OR(E217="1",E217="3",F217=TRUE),OR(E217="2",E217="3"))</f>
        <v>#NAME?</v>
      </c>
      <c r="H217" t="e">
        <f ca="1">IF(MATCH!K217=2,OR(E217="1",E217="3",F217=TRUE),OR(E217="2",E217="3"))</f>
        <v>#NAME?</v>
      </c>
      <c r="I217" t="e">
        <f ca="1">AND(G217=TRUE,MATCH!AN217=1)</f>
        <v>#NAME?</v>
      </c>
      <c r="J217" t="e">
        <f ca="1">AND(H217=TRUE,MATCH!AN217=2)</f>
        <v>#NAME?</v>
      </c>
      <c r="K217">
        <f>IF(MATCH!AN217=1,K216+1,0)</f>
        <v>0</v>
      </c>
      <c r="L217">
        <f>IF(MATCH!AN217=2,L216+1,0)</f>
        <v>0</v>
      </c>
      <c r="M217" t="str">
        <f>MATCH!A217</f>
        <v/>
      </c>
      <c r="N217">
        <f>COUNTIFS(MATCH!AN208:AN217, "=1")</f>
        <v>0</v>
      </c>
      <c r="O217">
        <f>COUNTIFS(MATCH!AN208:AN217, "=2")</f>
        <v>0</v>
      </c>
      <c r="P217" t="str">
        <f>MATCH!BA217</f>
        <v/>
      </c>
    </row>
    <row r="218" spans="1:16" x14ac:dyDescent="0.25">
      <c r="A218" t="b">
        <f>AND(MATCH!K218=2, COUNTIF(Tables!L$1:L$4, MATCH!F218))</f>
        <v>0</v>
      </c>
      <c r="B218" t="b">
        <f>AND(MATCH!K218=1, COUNTIF(Tables!L$1:L$4, MATCH!F218))</f>
        <v>0</v>
      </c>
      <c r="C218" t="b">
        <f>AND(A218, MATCH!AO218=0)</f>
        <v>0</v>
      </c>
      <c r="D218" t="b">
        <f>AND(B218, MATCH!AO218=0)</f>
        <v>0</v>
      </c>
      <c r="E218" t="e">
        <f ca="1">isNetPoint(MATCH!AC218)</f>
        <v>#NAME?</v>
      </c>
      <c r="F218" t="b">
        <f>OR(MATCH!S218=1, MATCH!T218=1)</f>
        <v>0</v>
      </c>
      <c r="G218" t="e">
        <f ca="1">IF(MATCH!K218=1,OR(E218="1",E218="3",F218=TRUE),OR(E218="2",E218="3"))</f>
        <v>#NAME?</v>
      </c>
      <c r="H218" t="e">
        <f ca="1">IF(MATCH!K218=2,OR(E218="1",E218="3",F218=TRUE),OR(E218="2",E218="3"))</f>
        <v>#NAME?</v>
      </c>
      <c r="I218" t="e">
        <f ca="1">AND(G218=TRUE,MATCH!AN218=1)</f>
        <v>#NAME?</v>
      </c>
      <c r="J218" t="e">
        <f ca="1">AND(H218=TRUE,MATCH!AN218=2)</f>
        <v>#NAME?</v>
      </c>
      <c r="K218">
        <f>IF(MATCH!AN218=1,K217+1,0)</f>
        <v>0</v>
      </c>
      <c r="L218">
        <f>IF(MATCH!AN218=2,L217+1,0)</f>
        <v>0</v>
      </c>
      <c r="M218" t="str">
        <f>MATCH!A218</f>
        <v/>
      </c>
      <c r="N218">
        <f>COUNTIFS(MATCH!AN209:AN218, "=1")</f>
        <v>0</v>
      </c>
      <c r="O218">
        <f>COUNTIFS(MATCH!AN209:AN218, "=2")</f>
        <v>0</v>
      </c>
      <c r="P218" t="str">
        <f>MATCH!BA218</f>
        <v/>
      </c>
    </row>
    <row r="219" spans="1:16" x14ac:dyDescent="0.25">
      <c r="A219" t="b">
        <f>AND(MATCH!K219=2, COUNTIF(Tables!L$1:L$4, MATCH!F219))</f>
        <v>0</v>
      </c>
      <c r="B219" t="b">
        <f>AND(MATCH!K219=1, COUNTIF(Tables!L$1:L$4, MATCH!F219))</f>
        <v>0</v>
      </c>
      <c r="C219" t="b">
        <f>AND(A219, MATCH!AO219=0)</f>
        <v>0</v>
      </c>
      <c r="D219" t="b">
        <f>AND(B219, MATCH!AO219=0)</f>
        <v>0</v>
      </c>
      <c r="E219" t="e">
        <f ca="1">isNetPoint(MATCH!AC219)</f>
        <v>#NAME?</v>
      </c>
      <c r="F219" t="b">
        <f>OR(MATCH!S219=1, MATCH!T219=1)</f>
        <v>0</v>
      </c>
      <c r="G219" t="e">
        <f ca="1">IF(MATCH!K219=1,OR(E219="1",E219="3",F219=TRUE),OR(E219="2",E219="3"))</f>
        <v>#NAME?</v>
      </c>
      <c r="H219" t="e">
        <f ca="1">IF(MATCH!K219=2,OR(E219="1",E219="3",F219=TRUE),OR(E219="2",E219="3"))</f>
        <v>#NAME?</v>
      </c>
      <c r="I219" t="e">
        <f ca="1">AND(G219=TRUE,MATCH!AN219=1)</f>
        <v>#NAME?</v>
      </c>
      <c r="J219" t="e">
        <f ca="1">AND(H219=TRUE,MATCH!AN219=2)</f>
        <v>#NAME?</v>
      </c>
      <c r="K219">
        <f>IF(MATCH!AN219=1,K218+1,0)</f>
        <v>0</v>
      </c>
      <c r="L219">
        <f>IF(MATCH!AN219=2,L218+1,0)</f>
        <v>0</v>
      </c>
      <c r="M219" t="str">
        <f>MATCH!A219</f>
        <v/>
      </c>
      <c r="N219">
        <f>COUNTIFS(MATCH!AN210:AN219, "=1")</f>
        <v>0</v>
      </c>
      <c r="O219">
        <f>COUNTIFS(MATCH!AN210:AN219, "=2")</f>
        <v>0</v>
      </c>
      <c r="P219" t="str">
        <f>MATCH!BA219</f>
        <v/>
      </c>
    </row>
    <row r="220" spans="1:16" x14ac:dyDescent="0.25">
      <c r="A220" t="b">
        <f>AND(MATCH!K220=2, COUNTIF(Tables!L$1:L$4, MATCH!F220))</f>
        <v>0</v>
      </c>
      <c r="B220" t="b">
        <f>AND(MATCH!K220=1, COUNTIF(Tables!L$1:L$4, MATCH!F220))</f>
        <v>0</v>
      </c>
      <c r="C220" t="b">
        <f>AND(A220, MATCH!AO220=0)</f>
        <v>0</v>
      </c>
      <c r="D220" t="b">
        <f>AND(B220, MATCH!AO220=0)</f>
        <v>0</v>
      </c>
      <c r="E220" t="e">
        <f ca="1">isNetPoint(MATCH!AC220)</f>
        <v>#NAME?</v>
      </c>
      <c r="F220" t="b">
        <f>OR(MATCH!S220=1, MATCH!T220=1)</f>
        <v>0</v>
      </c>
      <c r="G220" t="e">
        <f ca="1">IF(MATCH!K220=1,OR(E220="1",E220="3",F220=TRUE),OR(E220="2",E220="3"))</f>
        <v>#NAME?</v>
      </c>
      <c r="H220" t="e">
        <f ca="1">IF(MATCH!K220=2,OR(E220="1",E220="3",F220=TRUE),OR(E220="2",E220="3"))</f>
        <v>#NAME?</v>
      </c>
      <c r="I220" t="e">
        <f ca="1">AND(G220=TRUE,MATCH!AN220=1)</f>
        <v>#NAME?</v>
      </c>
      <c r="J220" t="e">
        <f ca="1">AND(H220=TRUE,MATCH!AN220=2)</f>
        <v>#NAME?</v>
      </c>
      <c r="K220">
        <f>IF(MATCH!AN220=1,K219+1,0)</f>
        <v>0</v>
      </c>
      <c r="L220">
        <f>IF(MATCH!AN220=2,L219+1,0)</f>
        <v>0</v>
      </c>
      <c r="M220" t="str">
        <f>MATCH!A220</f>
        <v/>
      </c>
      <c r="N220">
        <f>COUNTIFS(MATCH!AN211:AN220, "=1")</f>
        <v>0</v>
      </c>
      <c r="O220">
        <f>COUNTIFS(MATCH!AN211:AN220, "=2")</f>
        <v>0</v>
      </c>
      <c r="P220" t="str">
        <f>MATCH!BA220</f>
        <v/>
      </c>
    </row>
    <row r="221" spans="1:16" x14ac:dyDescent="0.25">
      <c r="A221" t="b">
        <f>AND(MATCH!K221=2, COUNTIF(Tables!L$1:L$4, MATCH!F221))</f>
        <v>0</v>
      </c>
      <c r="B221" t="b">
        <f>AND(MATCH!K221=1, COUNTIF(Tables!L$1:L$4, MATCH!F221))</f>
        <v>0</v>
      </c>
      <c r="C221" t="b">
        <f>AND(A221, MATCH!AO221=0)</f>
        <v>0</v>
      </c>
      <c r="D221" t="b">
        <f>AND(B221, MATCH!AO221=0)</f>
        <v>0</v>
      </c>
      <c r="E221" t="e">
        <f ca="1">isNetPoint(MATCH!AC221)</f>
        <v>#NAME?</v>
      </c>
      <c r="F221" t="b">
        <f>OR(MATCH!S221=1, MATCH!T221=1)</f>
        <v>0</v>
      </c>
      <c r="G221" t="e">
        <f ca="1">IF(MATCH!K221=1,OR(E221="1",E221="3",F221=TRUE),OR(E221="2",E221="3"))</f>
        <v>#NAME?</v>
      </c>
      <c r="H221" t="e">
        <f ca="1">IF(MATCH!K221=2,OR(E221="1",E221="3",F221=TRUE),OR(E221="2",E221="3"))</f>
        <v>#NAME?</v>
      </c>
      <c r="I221" t="e">
        <f ca="1">AND(G221=TRUE,MATCH!AN221=1)</f>
        <v>#NAME?</v>
      </c>
      <c r="J221" t="e">
        <f ca="1">AND(H221=TRUE,MATCH!AN221=2)</f>
        <v>#NAME?</v>
      </c>
      <c r="K221">
        <f>IF(MATCH!AN221=1,K220+1,0)</f>
        <v>0</v>
      </c>
      <c r="L221">
        <f>IF(MATCH!AN221=2,L220+1,0)</f>
        <v>0</v>
      </c>
      <c r="M221" t="str">
        <f>MATCH!A221</f>
        <v/>
      </c>
      <c r="N221">
        <f>COUNTIFS(MATCH!AN212:AN221, "=1")</f>
        <v>0</v>
      </c>
      <c r="O221">
        <f>COUNTIFS(MATCH!AN212:AN221, "=2")</f>
        <v>0</v>
      </c>
      <c r="P221" t="str">
        <f>MATCH!BA221</f>
        <v/>
      </c>
    </row>
    <row r="222" spans="1:16" x14ac:dyDescent="0.25">
      <c r="A222" t="b">
        <f>AND(MATCH!K222=2, COUNTIF(Tables!L$1:L$4, MATCH!F222))</f>
        <v>0</v>
      </c>
      <c r="B222" t="b">
        <f>AND(MATCH!K222=1, COUNTIF(Tables!L$1:L$4, MATCH!F222))</f>
        <v>0</v>
      </c>
      <c r="C222" t="b">
        <f>AND(A222, MATCH!AO222=0)</f>
        <v>0</v>
      </c>
      <c r="D222" t="b">
        <f>AND(B222, MATCH!AO222=0)</f>
        <v>0</v>
      </c>
      <c r="E222" t="e">
        <f ca="1">isNetPoint(MATCH!AC222)</f>
        <v>#NAME?</v>
      </c>
      <c r="F222" t="b">
        <f>OR(MATCH!S222=1, MATCH!T222=1)</f>
        <v>0</v>
      </c>
      <c r="G222" t="e">
        <f ca="1">IF(MATCH!K222=1,OR(E222="1",E222="3",F222=TRUE),OR(E222="2",E222="3"))</f>
        <v>#NAME?</v>
      </c>
      <c r="H222" t="e">
        <f ca="1">IF(MATCH!K222=2,OR(E222="1",E222="3",F222=TRUE),OR(E222="2",E222="3"))</f>
        <v>#NAME?</v>
      </c>
      <c r="I222" t="e">
        <f ca="1">AND(G222=TRUE,MATCH!AN222=1)</f>
        <v>#NAME?</v>
      </c>
      <c r="J222" t="e">
        <f ca="1">AND(H222=TRUE,MATCH!AN222=2)</f>
        <v>#NAME?</v>
      </c>
      <c r="K222">
        <f>IF(MATCH!AN222=1,K221+1,0)</f>
        <v>0</v>
      </c>
      <c r="L222">
        <f>IF(MATCH!AN222=2,L221+1,0)</f>
        <v>0</v>
      </c>
      <c r="M222" t="str">
        <f>MATCH!A222</f>
        <v/>
      </c>
      <c r="N222">
        <f>COUNTIFS(MATCH!AN213:AN222, "=1")</f>
        <v>0</v>
      </c>
      <c r="O222">
        <f>COUNTIFS(MATCH!AN213:AN222, "=2")</f>
        <v>0</v>
      </c>
      <c r="P222" t="str">
        <f>MATCH!BA222</f>
        <v/>
      </c>
    </row>
    <row r="223" spans="1:16" x14ac:dyDescent="0.25">
      <c r="A223" t="b">
        <f>AND(MATCH!K223=2, COUNTIF(Tables!L$1:L$4, MATCH!F223))</f>
        <v>0</v>
      </c>
      <c r="B223" t="b">
        <f>AND(MATCH!K223=1, COUNTIF(Tables!L$1:L$4, MATCH!F223))</f>
        <v>0</v>
      </c>
      <c r="C223" t="b">
        <f>AND(A223, MATCH!AO223=0)</f>
        <v>0</v>
      </c>
      <c r="D223" t="b">
        <f>AND(B223, MATCH!AO223=0)</f>
        <v>0</v>
      </c>
      <c r="E223" t="e">
        <f ca="1">isNetPoint(MATCH!AC223)</f>
        <v>#NAME?</v>
      </c>
      <c r="F223" t="b">
        <f>OR(MATCH!S223=1, MATCH!T223=1)</f>
        <v>0</v>
      </c>
      <c r="G223" t="e">
        <f ca="1">IF(MATCH!K223=1,OR(E223="1",E223="3",F223=TRUE),OR(E223="2",E223="3"))</f>
        <v>#NAME?</v>
      </c>
      <c r="H223" t="e">
        <f ca="1">IF(MATCH!K223=2,OR(E223="1",E223="3",F223=TRUE),OR(E223="2",E223="3"))</f>
        <v>#NAME?</v>
      </c>
      <c r="I223" t="e">
        <f ca="1">AND(G223=TRUE,MATCH!AN223=1)</f>
        <v>#NAME?</v>
      </c>
      <c r="J223" t="e">
        <f ca="1">AND(H223=TRUE,MATCH!AN223=2)</f>
        <v>#NAME?</v>
      </c>
      <c r="K223">
        <f>IF(MATCH!AN223=1,K222+1,0)</f>
        <v>0</v>
      </c>
      <c r="L223">
        <f>IF(MATCH!AN223=2,L222+1,0)</f>
        <v>0</v>
      </c>
      <c r="M223" t="str">
        <f>MATCH!A223</f>
        <v/>
      </c>
      <c r="N223">
        <f>COUNTIFS(MATCH!AN214:AN223, "=1")</f>
        <v>0</v>
      </c>
      <c r="O223">
        <f>COUNTIFS(MATCH!AN214:AN223, "=2")</f>
        <v>0</v>
      </c>
      <c r="P223" t="str">
        <f>MATCH!BA223</f>
        <v/>
      </c>
    </row>
    <row r="224" spans="1:16" x14ac:dyDescent="0.25">
      <c r="A224" t="b">
        <f>AND(MATCH!K224=2, COUNTIF(Tables!L$1:L$4, MATCH!F224))</f>
        <v>0</v>
      </c>
      <c r="B224" t="b">
        <f>AND(MATCH!K224=1, COUNTIF(Tables!L$1:L$4, MATCH!F224))</f>
        <v>0</v>
      </c>
      <c r="C224" t="b">
        <f>AND(A224, MATCH!AO224=0)</f>
        <v>0</v>
      </c>
      <c r="D224" t="b">
        <f>AND(B224, MATCH!AO224=0)</f>
        <v>0</v>
      </c>
      <c r="E224" t="e">
        <f ca="1">isNetPoint(MATCH!AC224)</f>
        <v>#NAME?</v>
      </c>
      <c r="F224" t="b">
        <f>OR(MATCH!S224=1, MATCH!T224=1)</f>
        <v>0</v>
      </c>
      <c r="G224" t="e">
        <f ca="1">IF(MATCH!K224=1,OR(E224="1",E224="3",F224=TRUE),OR(E224="2",E224="3"))</f>
        <v>#NAME?</v>
      </c>
      <c r="H224" t="e">
        <f ca="1">IF(MATCH!K224=2,OR(E224="1",E224="3",F224=TRUE),OR(E224="2",E224="3"))</f>
        <v>#NAME?</v>
      </c>
      <c r="I224" t="e">
        <f ca="1">AND(G224=TRUE,MATCH!AN224=1)</f>
        <v>#NAME?</v>
      </c>
      <c r="J224" t="e">
        <f ca="1">AND(H224=TRUE,MATCH!AN224=2)</f>
        <v>#NAME?</v>
      </c>
      <c r="K224">
        <f>IF(MATCH!AN224=1,K223+1,0)</f>
        <v>0</v>
      </c>
      <c r="L224">
        <f>IF(MATCH!AN224=2,L223+1,0)</f>
        <v>0</v>
      </c>
      <c r="M224" t="str">
        <f>MATCH!A224</f>
        <v/>
      </c>
      <c r="N224">
        <f>COUNTIFS(MATCH!AN215:AN224, "=1")</f>
        <v>0</v>
      </c>
      <c r="O224">
        <f>COUNTIFS(MATCH!AN215:AN224, "=2")</f>
        <v>0</v>
      </c>
      <c r="P224" t="str">
        <f>MATCH!BA224</f>
        <v/>
      </c>
    </row>
    <row r="225" spans="1:16" x14ac:dyDescent="0.25">
      <c r="A225" t="b">
        <f>AND(MATCH!K225=2, COUNTIF(Tables!L$1:L$4, MATCH!F225))</f>
        <v>0</v>
      </c>
      <c r="B225" t="b">
        <f>AND(MATCH!K225=1, COUNTIF(Tables!L$1:L$4, MATCH!F225))</f>
        <v>0</v>
      </c>
      <c r="C225" t="b">
        <f>AND(A225, MATCH!AO225=0)</f>
        <v>0</v>
      </c>
      <c r="D225" t="b">
        <f>AND(B225, MATCH!AO225=0)</f>
        <v>0</v>
      </c>
      <c r="E225" t="e">
        <f ca="1">isNetPoint(MATCH!AC225)</f>
        <v>#NAME?</v>
      </c>
      <c r="F225" t="b">
        <f>OR(MATCH!S225=1, MATCH!T225=1)</f>
        <v>0</v>
      </c>
      <c r="G225" t="e">
        <f ca="1">IF(MATCH!K225=1,OR(E225="1",E225="3",F225=TRUE),OR(E225="2",E225="3"))</f>
        <v>#NAME?</v>
      </c>
      <c r="H225" t="e">
        <f ca="1">IF(MATCH!K225=2,OR(E225="1",E225="3",F225=TRUE),OR(E225="2",E225="3"))</f>
        <v>#NAME?</v>
      </c>
      <c r="I225" t="e">
        <f ca="1">AND(G225=TRUE,MATCH!AN225=1)</f>
        <v>#NAME?</v>
      </c>
      <c r="J225" t="e">
        <f ca="1">AND(H225=TRUE,MATCH!AN225=2)</f>
        <v>#NAME?</v>
      </c>
      <c r="K225">
        <f>IF(MATCH!AN225=1,K224+1,0)</f>
        <v>0</v>
      </c>
      <c r="L225">
        <f>IF(MATCH!AN225=2,L224+1,0)</f>
        <v>0</v>
      </c>
      <c r="M225" t="str">
        <f>MATCH!A225</f>
        <v/>
      </c>
      <c r="N225">
        <f>COUNTIFS(MATCH!AN216:AN225, "=1")</f>
        <v>0</v>
      </c>
      <c r="O225">
        <f>COUNTIFS(MATCH!AN216:AN225, "=2")</f>
        <v>0</v>
      </c>
      <c r="P225" t="str">
        <f>MATCH!BA225</f>
        <v/>
      </c>
    </row>
    <row r="226" spans="1:16" x14ac:dyDescent="0.25">
      <c r="A226" t="b">
        <f>AND(MATCH!K226=2, COUNTIF(Tables!L$1:L$4, MATCH!F226))</f>
        <v>0</v>
      </c>
      <c r="B226" t="b">
        <f>AND(MATCH!K226=1, COUNTIF(Tables!L$1:L$4, MATCH!F226))</f>
        <v>0</v>
      </c>
      <c r="C226" t="b">
        <f>AND(A226, MATCH!AO226=0)</f>
        <v>0</v>
      </c>
      <c r="D226" t="b">
        <f>AND(B226, MATCH!AO226=0)</f>
        <v>0</v>
      </c>
      <c r="E226" t="e">
        <f ca="1">isNetPoint(MATCH!AC226)</f>
        <v>#NAME?</v>
      </c>
      <c r="F226" t="b">
        <f>OR(MATCH!S226=1, MATCH!T226=1)</f>
        <v>0</v>
      </c>
      <c r="G226" t="e">
        <f ca="1">IF(MATCH!K226=1,OR(E226="1",E226="3",F226=TRUE),OR(E226="2",E226="3"))</f>
        <v>#NAME?</v>
      </c>
      <c r="H226" t="e">
        <f ca="1">IF(MATCH!K226=2,OR(E226="1",E226="3",F226=TRUE),OR(E226="2",E226="3"))</f>
        <v>#NAME?</v>
      </c>
      <c r="I226" t="e">
        <f ca="1">AND(G226=TRUE,MATCH!AN226=1)</f>
        <v>#NAME?</v>
      </c>
      <c r="J226" t="e">
        <f ca="1">AND(H226=TRUE,MATCH!AN226=2)</f>
        <v>#NAME?</v>
      </c>
      <c r="K226">
        <f>IF(MATCH!AN226=1,K225+1,0)</f>
        <v>0</v>
      </c>
      <c r="L226">
        <f>IF(MATCH!AN226=2,L225+1,0)</f>
        <v>0</v>
      </c>
      <c r="M226" t="str">
        <f>MATCH!A226</f>
        <v/>
      </c>
      <c r="N226">
        <f>COUNTIFS(MATCH!AN217:AN226, "=1")</f>
        <v>0</v>
      </c>
      <c r="O226">
        <f>COUNTIFS(MATCH!AN217:AN226, "=2")</f>
        <v>0</v>
      </c>
      <c r="P226" t="str">
        <f>MATCH!BA226</f>
        <v/>
      </c>
    </row>
    <row r="227" spans="1:16" x14ac:dyDescent="0.25">
      <c r="A227" t="b">
        <f>AND(MATCH!K227=2, COUNTIF(Tables!L$1:L$4, MATCH!F227))</f>
        <v>0</v>
      </c>
      <c r="B227" t="b">
        <f>AND(MATCH!K227=1, COUNTIF(Tables!L$1:L$4, MATCH!F227))</f>
        <v>0</v>
      </c>
      <c r="C227" t="b">
        <f>AND(A227, MATCH!AO227=0)</f>
        <v>0</v>
      </c>
      <c r="D227" t="b">
        <f>AND(B227, MATCH!AO227=0)</f>
        <v>0</v>
      </c>
      <c r="E227" t="e">
        <f ca="1">isNetPoint(MATCH!AC227)</f>
        <v>#NAME?</v>
      </c>
      <c r="F227" t="b">
        <f>OR(MATCH!S227=1, MATCH!T227=1)</f>
        <v>0</v>
      </c>
      <c r="G227" t="e">
        <f ca="1">IF(MATCH!K227=1,OR(E227="1",E227="3",F227=TRUE),OR(E227="2",E227="3"))</f>
        <v>#NAME?</v>
      </c>
      <c r="H227" t="e">
        <f ca="1">IF(MATCH!K227=2,OR(E227="1",E227="3",F227=TRUE),OR(E227="2",E227="3"))</f>
        <v>#NAME?</v>
      </c>
      <c r="I227" t="e">
        <f ca="1">AND(G227=TRUE,MATCH!AN227=1)</f>
        <v>#NAME?</v>
      </c>
      <c r="J227" t="e">
        <f ca="1">AND(H227=TRUE,MATCH!AN227=2)</f>
        <v>#NAME?</v>
      </c>
      <c r="K227">
        <f>IF(MATCH!AN227=1,K226+1,0)</f>
        <v>0</v>
      </c>
      <c r="L227">
        <f>IF(MATCH!AN227=2,L226+1,0)</f>
        <v>0</v>
      </c>
      <c r="M227" t="str">
        <f>MATCH!A227</f>
        <v/>
      </c>
      <c r="N227">
        <f>COUNTIFS(MATCH!AN218:AN227, "=1")</f>
        <v>0</v>
      </c>
      <c r="O227">
        <f>COUNTIFS(MATCH!AN218:AN227, "=2")</f>
        <v>0</v>
      </c>
      <c r="P227" t="str">
        <f>MATCH!BA227</f>
        <v/>
      </c>
    </row>
    <row r="228" spans="1:16" x14ac:dyDescent="0.25">
      <c r="A228" t="b">
        <f>AND(MATCH!K228=2, COUNTIF(Tables!L$1:L$4, MATCH!F228))</f>
        <v>0</v>
      </c>
      <c r="B228" t="b">
        <f>AND(MATCH!K228=1, COUNTIF(Tables!L$1:L$4, MATCH!F228))</f>
        <v>0</v>
      </c>
      <c r="C228" t="b">
        <f>AND(A228, MATCH!AO228=0)</f>
        <v>0</v>
      </c>
      <c r="D228" t="b">
        <f>AND(B228, MATCH!AO228=0)</f>
        <v>0</v>
      </c>
      <c r="E228" t="e">
        <f ca="1">isNetPoint(MATCH!AC228)</f>
        <v>#NAME?</v>
      </c>
      <c r="F228" t="b">
        <f>OR(MATCH!S228=1, MATCH!T228=1)</f>
        <v>0</v>
      </c>
      <c r="G228" t="e">
        <f ca="1">IF(MATCH!K228=1,OR(E228="1",E228="3",F228=TRUE),OR(E228="2",E228="3"))</f>
        <v>#NAME?</v>
      </c>
      <c r="H228" t="e">
        <f ca="1">IF(MATCH!K228=2,OR(E228="1",E228="3",F228=TRUE),OR(E228="2",E228="3"))</f>
        <v>#NAME?</v>
      </c>
      <c r="I228" t="e">
        <f ca="1">AND(G228=TRUE,MATCH!AN228=1)</f>
        <v>#NAME?</v>
      </c>
      <c r="J228" t="e">
        <f ca="1">AND(H228=TRUE,MATCH!AN228=2)</f>
        <v>#NAME?</v>
      </c>
      <c r="K228">
        <f>IF(MATCH!AN228=1,K227+1,0)</f>
        <v>0</v>
      </c>
      <c r="L228">
        <f>IF(MATCH!AN228=2,L227+1,0)</f>
        <v>0</v>
      </c>
      <c r="M228" t="str">
        <f>MATCH!A228</f>
        <v/>
      </c>
      <c r="N228">
        <f>COUNTIFS(MATCH!AN219:AN228, "=1")</f>
        <v>0</v>
      </c>
      <c r="O228">
        <f>COUNTIFS(MATCH!AN219:AN228, "=2")</f>
        <v>0</v>
      </c>
      <c r="P228" t="str">
        <f>MATCH!BA228</f>
        <v/>
      </c>
    </row>
    <row r="229" spans="1:16" x14ac:dyDescent="0.25">
      <c r="A229" t="b">
        <f>AND(MATCH!K229=2, COUNTIF(Tables!L$1:L$4, MATCH!F229))</f>
        <v>0</v>
      </c>
      <c r="B229" t="b">
        <f>AND(MATCH!K229=1, COUNTIF(Tables!L$1:L$4, MATCH!F229))</f>
        <v>0</v>
      </c>
      <c r="C229" t="b">
        <f>AND(A229, MATCH!AO229=0)</f>
        <v>0</v>
      </c>
      <c r="D229" t="b">
        <f>AND(B229, MATCH!AO229=0)</f>
        <v>0</v>
      </c>
      <c r="E229" t="e">
        <f ca="1">isNetPoint(MATCH!AC229)</f>
        <v>#NAME?</v>
      </c>
      <c r="F229" t="b">
        <f>OR(MATCH!S229=1, MATCH!T229=1)</f>
        <v>0</v>
      </c>
      <c r="G229" t="e">
        <f ca="1">IF(MATCH!K229=1,OR(E229="1",E229="3",F229=TRUE),OR(E229="2",E229="3"))</f>
        <v>#NAME?</v>
      </c>
      <c r="H229" t="e">
        <f ca="1">IF(MATCH!K229=2,OR(E229="1",E229="3",F229=TRUE),OR(E229="2",E229="3"))</f>
        <v>#NAME?</v>
      </c>
      <c r="I229" t="e">
        <f ca="1">AND(G229=TRUE,MATCH!AN229=1)</f>
        <v>#NAME?</v>
      </c>
      <c r="J229" t="e">
        <f ca="1">AND(H229=TRUE,MATCH!AN229=2)</f>
        <v>#NAME?</v>
      </c>
      <c r="K229">
        <f>IF(MATCH!AN229=1,K228+1,0)</f>
        <v>0</v>
      </c>
      <c r="L229">
        <f>IF(MATCH!AN229=2,L228+1,0)</f>
        <v>0</v>
      </c>
      <c r="M229" t="str">
        <f>MATCH!A229</f>
        <v/>
      </c>
      <c r="N229">
        <f>COUNTIFS(MATCH!AN220:AN229, "=1")</f>
        <v>0</v>
      </c>
      <c r="O229">
        <f>COUNTIFS(MATCH!AN220:AN229, "=2")</f>
        <v>0</v>
      </c>
      <c r="P229" t="str">
        <f>MATCH!BA229</f>
        <v/>
      </c>
    </row>
    <row r="230" spans="1:16" x14ac:dyDescent="0.25">
      <c r="A230" t="b">
        <f>AND(MATCH!K230=2, COUNTIF(Tables!L$1:L$4, MATCH!F230))</f>
        <v>0</v>
      </c>
      <c r="B230" t="b">
        <f>AND(MATCH!K230=1, COUNTIF(Tables!L$1:L$4, MATCH!F230))</f>
        <v>0</v>
      </c>
      <c r="C230" t="b">
        <f>AND(A230, MATCH!AO230=0)</f>
        <v>0</v>
      </c>
      <c r="D230" t="b">
        <f>AND(B230, MATCH!AO230=0)</f>
        <v>0</v>
      </c>
      <c r="E230" t="e">
        <f ca="1">isNetPoint(MATCH!AC230)</f>
        <v>#NAME?</v>
      </c>
      <c r="F230" t="b">
        <f>OR(MATCH!S230=1, MATCH!T230=1)</f>
        <v>0</v>
      </c>
      <c r="G230" t="e">
        <f ca="1">IF(MATCH!K230=1,OR(E230="1",E230="3",F230=TRUE),OR(E230="2",E230="3"))</f>
        <v>#NAME?</v>
      </c>
      <c r="H230" t="e">
        <f ca="1">IF(MATCH!K230=2,OR(E230="1",E230="3",F230=TRUE),OR(E230="2",E230="3"))</f>
        <v>#NAME?</v>
      </c>
      <c r="I230" t="e">
        <f ca="1">AND(G230=TRUE,MATCH!AN230=1)</f>
        <v>#NAME?</v>
      </c>
      <c r="J230" t="e">
        <f ca="1">AND(H230=TRUE,MATCH!AN230=2)</f>
        <v>#NAME?</v>
      </c>
      <c r="K230">
        <f>IF(MATCH!AN230=1,K229+1,0)</f>
        <v>0</v>
      </c>
      <c r="L230">
        <f>IF(MATCH!AN230=2,L229+1,0)</f>
        <v>0</v>
      </c>
      <c r="M230" t="str">
        <f>MATCH!A230</f>
        <v/>
      </c>
      <c r="N230">
        <f>COUNTIFS(MATCH!AN221:AN230, "=1")</f>
        <v>0</v>
      </c>
      <c r="O230">
        <f>COUNTIFS(MATCH!AN221:AN230, "=2")</f>
        <v>0</v>
      </c>
      <c r="P230" t="str">
        <f>MATCH!BA230</f>
        <v/>
      </c>
    </row>
    <row r="231" spans="1:16" x14ac:dyDescent="0.25">
      <c r="A231" t="b">
        <f>AND(MATCH!K231=2, COUNTIF(Tables!L$1:L$4, MATCH!F231))</f>
        <v>0</v>
      </c>
      <c r="B231" t="b">
        <f>AND(MATCH!K231=1, COUNTIF(Tables!L$1:L$4, MATCH!F231))</f>
        <v>0</v>
      </c>
      <c r="C231" t="b">
        <f>AND(A231, MATCH!AO231=0)</f>
        <v>0</v>
      </c>
      <c r="D231" t="b">
        <f>AND(B231, MATCH!AO231=0)</f>
        <v>0</v>
      </c>
      <c r="E231" t="e">
        <f ca="1">isNetPoint(MATCH!AC231)</f>
        <v>#NAME?</v>
      </c>
      <c r="F231" t="b">
        <f>OR(MATCH!S231=1, MATCH!T231=1)</f>
        <v>0</v>
      </c>
      <c r="G231" t="e">
        <f ca="1">IF(MATCH!K231=1,OR(E231="1",E231="3",F231=TRUE),OR(E231="2",E231="3"))</f>
        <v>#NAME?</v>
      </c>
      <c r="H231" t="e">
        <f ca="1">IF(MATCH!K231=2,OR(E231="1",E231="3",F231=TRUE),OR(E231="2",E231="3"))</f>
        <v>#NAME?</v>
      </c>
      <c r="I231" t="e">
        <f ca="1">AND(G231=TRUE,MATCH!AN231=1)</f>
        <v>#NAME?</v>
      </c>
      <c r="J231" t="e">
        <f ca="1">AND(H231=TRUE,MATCH!AN231=2)</f>
        <v>#NAME?</v>
      </c>
      <c r="K231">
        <f>IF(MATCH!AN231=1,K230+1,0)</f>
        <v>0</v>
      </c>
      <c r="L231">
        <f>IF(MATCH!AN231=2,L230+1,0)</f>
        <v>0</v>
      </c>
      <c r="M231" t="str">
        <f>MATCH!A231</f>
        <v/>
      </c>
      <c r="N231">
        <f>COUNTIFS(MATCH!AN222:AN231, "=1")</f>
        <v>0</v>
      </c>
      <c r="O231">
        <f>COUNTIFS(MATCH!AN222:AN231, "=2")</f>
        <v>0</v>
      </c>
      <c r="P231" t="str">
        <f>MATCH!BA231</f>
        <v/>
      </c>
    </row>
    <row r="232" spans="1:16" x14ac:dyDescent="0.25">
      <c r="A232" t="b">
        <f>AND(MATCH!K232=2, COUNTIF(Tables!L$1:L$4, MATCH!F232))</f>
        <v>0</v>
      </c>
      <c r="B232" t="b">
        <f>AND(MATCH!K232=1, COUNTIF(Tables!L$1:L$4, MATCH!F232))</f>
        <v>0</v>
      </c>
      <c r="C232" t="b">
        <f>AND(A232, MATCH!AO232=0)</f>
        <v>0</v>
      </c>
      <c r="D232" t="b">
        <f>AND(B232, MATCH!AO232=0)</f>
        <v>0</v>
      </c>
      <c r="E232" t="e">
        <f ca="1">isNetPoint(MATCH!AC232)</f>
        <v>#NAME?</v>
      </c>
      <c r="F232" t="b">
        <f>OR(MATCH!S232=1, MATCH!T232=1)</f>
        <v>0</v>
      </c>
      <c r="G232" t="e">
        <f ca="1">IF(MATCH!K232=1,OR(E232="1",E232="3",F232=TRUE),OR(E232="2",E232="3"))</f>
        <v>#NAME?</v>
      </c>
      <c r="H232" t="e">
        <f ca="1">IF(MATCH!K232=2,OR(E232="1",E232="3",F232=TRUE),OR(E232="2",E232="3"))</f>
        <v>#NAME?</v>
      </c>
      <c r="I232" t="e">
        <f ca="1">AND(G232=TRUE,MATCH!AN232=1)</f>
        <v>#NAME?</v>
      </c>
      <c r="J232" t="e">
        <f ca="1">AND(H232=TRUE,MATCH!AN232=2)</f>
        <v>#NAME?</v>
      </c>
      <c r="K232">
        <f>IF(MATCH!AN232=1,K231+1,0)</f>
        <v>0</v>
      </c>
      <c r="L232">
        <f>IF(MATCH!AN232=2,L231+1,0)</f>
        <v>0</v>
      </c>
      <c r="M232" t="str">
        <f>MATCH!A232</f>
        <v/>
      </c>
      <c r="N232">
        <f>COUNTIFS(MATCH!AN223:AN232, "=1")</f>
        <v>0</v>
      </c>
      <c r="O232">
        <f>COUNTIFS(MATCH!AN223:AN232, "=2")</f>
        <v>0</v>
      </c>
      <c r="P232" t="str">
        <f>MATCH!BA232</f>
        <v/>
      </c>
    </row>
    <row r="233" spans="1:16" x14ac:dyDescent="0.25">
      <c r="A233" t="b">
        <f>AND(MATCH!K233=2, COUNTIF(Tables!L$1:L$4, MATCH!F233))</f>
        <v>0</v>
      </c>
      <c r="B233" t="b">
        <f>AND(MATCH!K233=1, COUNTIF(Tables!L$1:L$4, MATCH!F233))</f>
        <v>0</v>
      </c>
      <c r="C233" t="b">
        <f>AND(A233, MATCH!AO233=0)</f>
        <v>0</v>
      </c>
      <c r="D233" t="b">
        <f>AND(B233, MATCH!AO233=0)</f>
        <v>0</v>
      </c>
      <c r="E233" t="e">
        <f ca="1">isNetPoint(MATCH!AC233)</f>
        <v>#NAME?</v>
      </c>
      <c r="F233" t="b">
        <f>OR(MATCH!S233=1, MATCH!T233=1)</f>
        <v>0</v>
      </c>
      <c r="G233" t="e">
        <f ca="1">IF(MATCH!K233=1,OR(E233="1",E233="3",F233=TRUE),OR(E233="2",E233="3"))</f>
        <v>#NAME?</v>
      </c>
      <c r="H233" t="e">
        <f ca="1">IF(MATCH!K233=2,OR(E233="1",E233="3",F233=TRUE),OR(E233="2",E233="3"))</f>
        <v>#NAME?</v>
      </c>
      <c r="I233" t="e">
        <f ca="1">AND(G233=TRUE,MATCH!AN233=1)</f>
        <v>#NAME?</v>
      </c>
      <c r="J233" t="e">
        <f ca="1">AND(H233=TRUE,MATCH!AN233=2)</f>
        <v>#NAME?</v>
      </c>
      <c r="K233">
        <f>IF(MATCH!AN233=1,K232+1,0)</f>
        <v>0</v>
      </c>
      <c r="L233">
        <f>IF(MATCH!AN233=2,L232+1,0)</f>
        <v>0</v>
      </c>
      <c r="M233" t="str">
        <f>MATCH!A233</f>
        <v/>
      </c>
      <c r="N233">
        <f>COUNTIFS(MATCH!AN224:AN233, "=1")</f>
        <v>0</v>
      </c>
      <c r="O233">
        <f>COUNTIFS(MATCH!AN224:AN233, "=2")</f>
        <v>0</v>
      </c>
      <c r="P233" t="str">
        <f>MATCH!BA233</f>
        <v/>
      </c>
    </row>
    <row r="234" spans="1:16" x14ac:dyDescent="0.25">
      <c r="A234" t="b">
        <f>AND(MATCH!K234=2, COUNTIF(Tables!L$1:L$4, MATCH!F234))</f>
        <v>0</v>
      </c>
      <c r="B234" t="b">
        <f>AND(MATCH!K234=1, COUNTIF(Tables!L$1:L$4, MATCH!F234))</f>
        <v>0</v>
      </c>
      <c r="C234" t="b">
        <f>AND(A234, MATCH!AO234=0)</f>
        <v>0</v>
      </c>
      <c r="D234" t="b">
        <f>AND(B234, MATCH!AO234=0)</f>
        <v>0</v>
      </c>
      <c r="E234" t="e">
        <f ca="1">isNetPoint(MATCH!AC234)</f>
        <v>#NAME?</v>
      </c>
      <c r="F234" t="b">
        <f>OR(MATCH!S234=1, MATCH!T234=1)</f>
        <v>0</v>
      </c>
      <c r="G234" t="e">
        <f ca="1">IF(MATCH!K234=1,OR(E234="1",E234="3",F234=TRUE),OR(E234="2",E234="3"))</f>
        <v>#NAME?</v>
      </c>
      <c r="H234" t="e">
        <f ca="1">IF(MATCH!K234=2,OR(E234="1",E234="3",F234=TRUE),OR(E234="2",E234="3"))</f>
        <v>#NAME?</v>
      </c>
      <c r="I234" t="e">
        <f ca="1">AND(G234=TRUE,MATCH!AN234=1)</f>
        <v>#NAME?</v>
      </c>
      <c r="J234" t="e">
        <f ca="1">AND(H234=TRUE,MATCH!AN234=2)</f>
        <v>#NAME?</v>
      </c>
      <c r="K234">
        <f>IF(MATCH!AN234=1,K233+1,0)</f>
        <v>0</v>
      </c>
      <c r="L234">
        <f>IF(MATCH!AN234=2,L233+1,0)</f>
        <v>0</v>
      </c>
      <c r="M234" t="str">
        <f>MATCH!A234</f>
        <v/>
      </c>
      <c r="N234">
        <f>COUNTIFS(MATCH!AN225:AN234, "=1")</f>
        <v>0</v>
      </c>
      <c r="O234">
        <f>COUNTIFS(MATCH!AN225:AN234, "=2")</f>
        <v>0</v>
      </c>
      <c r="P234" t="str">
        <f>MATCH!BA234</f>
        <v/>
      </c>
    </row>
    <row r="235" spans="1:16" x14ac:dyDescent="0.25">
      <c r="A235" t="b">
        <f>AND(MATCH!K235=2, COUNTIF(Tables!L$1:L$4, MATCH!F235))</f>
        <v>0</v>
      </c>
      <c r="B235" t="b">
        <f>AND(MATCH!K235=1, COUNTIF(Tables!L$1:L$4, MATCH!F235))</f>
        <v>0</v>
      </c>
      <c r="C235" t="b">
        <f>AND(A235, MATCH!AO235=0)</f>
        <v>0</v>
      </c>
      <c r="D235" t="b">
        <f>AND(B235, MATCH!AO235=0)</f>
        <v>0</v>
      </c>
      <c r="E235" t="e">
        <f ca="1">isNetPoint(MATCH!AC235)</f>
        <v>#NAME?</v>
      </c>
      <c r="F235" t="b">
        <f>OR(MATCH!S235=1, MATCH!T235=1)</f>
        <v>0</v>
      </c>
      <c r="G235" t="e">
        <f ca="1">IF(MATCH!K235=1,OR(E235="1",E235="3",F235=TRUE),OR(E235="2",E235="3"))</f>
        <v>#NAME?</v>
      </c>
      <c r="H235" t="e">
        <f ca="1">IF(MATCH!K235=2,OR(E235="1",E235="3",F235=TRUE),OR(E235="2",E235="3"))</f>
        <v>#NAME?</v>
      </c>
      <c r="I235" t="e">
        <f ca="1">AND(G235=TRUE,MATCH!AN235=1)</f>
        <v>#NAME?</v>
      </c>
      <c r="J235" t="e">
        <f ca="1">AND(H235=TRUE,MATCH!AN235=2)</f>
        <v>#NAME?</v>
      </c>
      <c r="K235">
        <f>IF(MATCH!AN235=1,K234+1,0)</f>
        <v>0</v>
      </c>
      <c r="L235">
        <f>IF(MATCH!AN235=2,L234+1,0)</f>
        <v>0</v>
      </c>
      <c r="M235" t="str">
        <f>MATCH!A235</f>
        <v/>
      </c>
      <c r="N235">
        <f>COUNTIFS(MATCH!AN226:AN235, "=1")</f>
        <v>0</v>
      </c>
      <c r="O235">
        <f>COUNTIFS(MATCH!AN226:AN235, "=2")</f>
        <v>0</v>
      </c>
      <c r="P235" t="str">
        <f>MATCH!BA235</f>
        <v/>
      </c>
    </row>
    <row r="236" spans="1:16" x14ac:dyDescent="0.25">
      <c r="A236" t="b">
        <f>AND(MATCH!K236=2, COUNTIF(Tables!L$1:L$4, MATCH!F236))</f>
        <v>0</v>
      </c>
      <c r="B236" t="b">
        <f>AND(MATCH!K236=1, COUNTIF(Tables!L$1:L$4, MATCH!F236))</f>
        <v>0</v>
      </c>
      <c r="C236" t="b">
        <f>AND(A236, MATCH!AO236=0)</f>
        <v>0</v>
      </c>
      <c r="D236" t="b">
        <f>AND(B236, MATCH!AO236=0)</f>
        <v>0</v>
      </c>
      <c r="E236" t="e">
        <f ca="1">isNetPoint(MATCH!AC236)</f>
        <v>#NAME?</v>
      </c>
      <c r="F236" t="b">
        <f>OR(MATCH!S236=1, MATCH!T236=1)</f>
        <v>0</v>
      </c>
      <c r="G236" t="e">
        <f ca="1">IF(MATCH!K236=1,OR(E236="1",E236="3",F236=TRUE),OR(E236="2",E236="3"))</f>
        <v>#NAME?</v>
      </c>
      <c r="H236" t="e">
        <f ca="1">IF(MATCH!K236=2,OR(E236="1",E236="3",F236=TRUE),OR(E236="2",E236="3"))</f>
        <v>#NAME?</v>
      </c>
      <c r="I236" t="e">
        <f ca="1">AND(G236=TRUE,MATCH!AN236=1)</f>
        <v>#NAME?</v>
      </c>
      <c r="J236" t="e">
        <f ca="1">AND(H236=TRUE,MATCH!AN236=2)</f>
        <v>#NAME?</v>
      </c>
      <c r="K236">
        <f>IF(MATCH!AN236=1,K235+1,0)</f>
        <v>0</v>
      </c>
      <c r="L236">
        <f>IF(MATCH!AN236=2,L235+1,0)</f>
        <v>0</v>
      </c>
      <c r="M236" t="str">
        <f>MATCH!A236</f>
        <v/>
      </c>
      <c r="N236">
        <f>COUNTIFS(MATCH!AN227:AN236, "=1")</f>
        <v>0</v>
      </c>
      <c r="O236">
        <f>COUNTIFS(MATCH!AN227:AN236, "=2")</f>
        <v>0</v>
      </c>
      <c r="P236" t="str">
        <f>MATCH!BA236</f>
        <v/>
      </c>
    </row>
    <row r="237" spans="1:16" x14ac:dyDescent="0.25">
      <c r="A237" t="b">
        <f>AND(MATCH!K237=2, COUNTIF(Tables!L$1:L$4, MATCH!F237))</f>
        <v>0</v>
      </c>
      <c r="B237" t="b">
        <f>AND(MATCH!K237=1, COUNTIF(Tables!L$1:L$4, MATCH!F237))</f>
        <v>0</v>
      </c>
      <c r="C237" t="b">
        <f>AND(A237, MATCH!AO237=0)</f>
        <v>0</v>
      </c>
      <c r="D237" t="b">
        <f>AND(B237, MATCH!AO237=0)</f>
        <v>0</v>
      </c>
      <c r="E237" t="e">
        <f ca="1">isNetPoint(MATCH!AC237)</f>
        <v>#NAME?</v>
      </c>
      <c r="F237" t="b">
        <f>OR(MATCH!S237=1, MATCH!T237=1)</f>
        <v>0</v>
      </c>
      <c r="G237" t="e">
        <f ca="1">IF(MATCH!K237=1,OR(E237="1",E237="3",F237=TRUE),OR(E237="2",E237="3"))</f>
        <v>#NAME?</v>
      </c>
      <c r="H237" t="e">
        <f ca="1">IF(MATCH!K237=2,OR(E237="1",E237="3",F237=TRUE),OR(E237="2",E237="3"))</f>
        <v>#NAME?</v>
      </c>
      <c r="I237" t="e">
        <f ca="1">AND(G237=TRUE,MATCH!AN237=1)</f>
        <v>#NAME?</v>
      </c>
      <c r="J237" t="e">
        <f ca="1">AND(H237=TRUE,MATCH!AN237=2)</f>
        <v>#NAME?</v>
      </c>
      <c r="K237">
        <f>IF(MATCH!AN237=1,K236+1,0)</f>
        <v>0</v>
      </c>
      <c r="L237">
        <f>IF(MATCH!AN237=2,L236+1,0)</f>
        <v>0</v>
      </c>
      <c r="M237" t="str">
        <f>MATCH!A237</f>
        <v/>
      </c>
      <c r="N237">
        <f>COUNTIFS(MATCH!AN228:AN237, "=1")</f>
        <v>0</v>
      </c>
      <c r="O237">
        <f>COUNTIFS(MATCH!AN228:AN237, "=2")</f>
        <v>0</v>
      </c>
      <c r="P237" t="str">
        <f>MATCH!BA237</f>
        <v/>
      </c>
    </row>
    <row r="238" spans="1:16" x14ac:dyDescent="0.25">
      <c r="A238" t="b">
        <f>AND(MATCH!K238=2, COUNTIF(Tables!L$1:L$4, MATCH!F238))</f>
        <v>0</v>
      </c>
      <c r="B238" t="b">
        <f>AND(MATCH!K238=1, COUNTIF(Tables!L$1:L$4, MATCH!F238))</f>
        <v>0</v>
      </c>
      <c r="C238" t="b">
        <f>AND(A238, MATCH!AO238=0)</f>
        <v>0</v>
      </c>
      <c r="D238" t="b">
        <f>AND(B238, MATCH!AO238=0)</f>
        <v>0</v>
      </c>
      <c r="E238" t="e">
        <f ca="1">isNetPoint(MATCH!AC238)</f>
        <v>#NAME?</v>
      </c>
      <c r="F238" t="b">
        <f>OR(MATCH!S238=1, MATCH!T238=1)</f>
        <v>0</v>
      </c>
      <c r="G238" t="e">
        <f ca="1">IF(MATCH!K238=1,OR(E238="1",E238="3",F238=TRUE),OR(E238="2",E238="3"))</f>
        <v>#NAME?</v>
      </c>
      <c r="H238" t="e">
        <f ca="1">IF(MATCH!K238=2,OR(E238="1",E238="3",F238=TRUE),OR(E238="2",E238="3"))</f>
        <v>#NAME?</v>
      </c>
      <c r="I238" t="e">
        <f ca="1">AND(G238=TRUE,MATCH!AN238=1)</f>
        <v>#NAME?</v>
      </c>
      <c r="J238" t="e">
        <f ca="1">AND(H238=TRUE,MATCH!AN238=2)</f>
        <v>#NAME?</v>
      </c>
      <c r="K238">
        <f>IF(MATCH!AN238=1,K237+1,0)</f>
        <v>0</v>
      </c>
      <c r="L238">
        <f>IF(MATCH!AN238=2,L237+1,0)</f>
        <v>0</v>
      </c>
      <c r="M238" t="str">
        <f>MATCH!A238</f>
        <v/>
      </c>
      <c r="N238">
        <f>COUNTIFS(MATCH!AN229:AN238, "=1")</f>
        <v>0</v>
      </c>
      <c r="O238">
        <f>COUNTIFS(MATCH!AN229:AN238, "=2")</f>
        <v>0</v>
      </c>
      <c r="P238" t="str">
        <f>MATCH!BA238</f>
        <v/>
      </c>
    </row>
    <row r="239" spans="1:16" x14ac:dyDescent="0.25">
      <c r="A239" t="b">
        <f>AND(MATCH!K239=2, COUNTIF(Tables!L$1:L$4, MATCH!F239))</f>
        <v>0</v>
      </c>
      <c r="B239" t="b">
        <f>AND(MATCH!K239=1, COUNTIF(Tables!L$1:L$4, MATCH!F239))</f>
        <v>0</v>
      </c>
      <c r="C239" t="b">
        <f>AND(A239, MATCH!AO239=0)</f>
        <v>0</v>
      </c>
      <c r="D239" t="b">
        <f>AND(B239, MATCH!AO239=0)</f>
        <v>0</v>
      </c>
      <c r="E239" t="e">
        <f ca="1">isNetPoint(MATCH!AC239)</f>
        <v>#NAME?</v>
      </c>
      <c r="F239" t="b">
        <f>OR(MATCH!S239=1, MATCH!T239=1)</f>
        <v>0</v>
      </c>
      <c r="G239" t="e">
        <f ca="1">IF(MATCH!K239=1,OR(E239="1",E239="3",F239=TRUE),OR(E239="2",E239="3"))</f>
        <v>#NAME?</v>
      </c>
      <c r="H239" t="e">
        <f ca="1">IF(MATCH!K239=2,OR(E239="1",E239="3",F239=TRUE),OR(E239="2",E239="3"))</f>
        <v>#NAME?</v>
      </c>
      <c r="I239" t="e">
        <f ca="1">AND(G239=TRUE,MATCH!AN239=1)</f>
        <v>#NAME?</v>
      </c>
      <c r="J239" t="e">
        <f ca="1">AND(H239=TRUE,MATCH!AN239=2)</f>
        <v>#NAME?</v>
      </c>
      <c r="K239">
        <f>IF(MATCH!AN239=1,K238+1,0)</f>
        <v>0</v>
      </c>
      <c r="L239">
        <f>IF(MATCH!AN239=2,L238+1,0)</f>
        <v>0</v>
      </c>
      <c r="M239" t="str">
        <f>MATCH!A239</f>
        <v/>
      </c>
      <c r="N239">
        <f>COUNTIFS(MATCH!AN230:AN239, "=1")</f>
        <v>0</v>
      </c>
      <c r="O239">
        <f>COUNTIFS(MATCH!AN230:AN239, "=2")</f>
        <v>0</v>
      </c>
      <c r="P239" t="str">
        <f>MATCH!BA239</f>
        <v/>
      </c>
    </row>
    <row r="240" spans="1:16" x14ac:dyDescent="0.25">
      <c r="A240" t="b">
        <f>AND(MATCH!K240=2, COUNTIF(Tables!L$1:L$4, MATCH!F240))</f>
        <v>0</v>
      </c>
      <c r="B240" t="b">
        <f>AND(MATCH!K240=1, COUNTIF(Tables!L$1:L$4, MATCH!F240))</f>
        <v>0</v>
      </c>
      <c r="C240" t="b">
        <f>AND(A240, MATCH!AO240=0)</f>
        <v>0</v>
      </c>
      <c r="D240" t="b">
        <f>AND(B240, MATCH!AO240=0)</f>
        <v>0</v>
      </c>
      <c r="E240" t="e">
        <f ca="1">isNetPoint(MATCH!AC240)</f>
        <v>#NAME?</v>
      </c>
      <c r="F240" t="b">
        <f>OR(MATCH!S240=1, MATCH!T240=1)</f>
        <v>0</v>
      </c>
      <c r="G240" t="e">
        <f ca="1">IF(MATCH!K240=1,OR(E240="1",E240="3",F240=TRUE),OR(E240="2",E240="3"))</f>
        <v>#NAME?</v>
      </c>
      <c r="H240" t="e">
        <f ca="1">IF(MATCH!K240=2,OR(E240="1",E240="3",F240=TRUE),OR(E240="2",E240="3"))</f>
        <v>#NAME?</v>
      </c>
      <c r="I240" t="e">
        <f ca="1">AND(G240=TRUE,MATCH!AN240=1)</f>
        <v>#NAME?</v>
      </c>
      <c r="J240" t="e">
        <f ca="1">AND(H240=TRUE,MATCH!AN240=2)</f>
        <v>#NAME?</v>
      </c>
      <c r="K240">
        <f>IF(MATCH!AN240=1,K239+1,0)</f>
        <v>0</v>
      </c>
      <c r="L240">
        <f>IF(MATCH!AN240=2,L239+1,0)</f>
        <v>0</v>
      </c>
      <c r="M240" t="str">
        <f>MATCH!A240</f>
        <v/>
      </c>
      <c r="N240">
        <f>COUNTIFS(MATCH!AN231:AN240, "=1")</f>
        <v>0</v>
      </c>
      <c r="O240">
        <f>COUNTIFS(MATCH!AN231:AN240, "=2")</f>
        <v>0</v>
      </c>
      <c r="P240" t="str">
        <f>MATCH!BA240</f>
        <v/>
      </c>
    </row>
    <row r="241" spans="1:16" x14ac:dyDescent="0.25">
      <c r="A241" t="b">
        <f>AND(MATCH!K241=2, COUNTIF(Tables!L$1:L$4, MATCH!F241))</f>
        <v>0</v>
      </c>
      <c r="B241" t="b">
        <f>AND(MATCH!K241=1, COUNTIF(Tables!L$1:L$4, MATCH!F241))</f>
        <v>0</v>
      </c>
      <c r="C241" t="b">
        <f>AND(A241, MATCH!AO241=0)</f>
        <v>0</v>
      </c>
      <c r="D241" t="b">
        <f>AND(B241, MATCH!AO241=0)</f>
        <v>0</v>
      </c>
      <c r="E241" t="e">
        <f ca="1">isNetPoint(MATCH!AC241)</f>
        <v>#NAME?</v>
      </c>
      <c r="F241" t="b">
        <f>OR(MATCH!S241=1, MATCH!T241=1)</f>
        <v>0</v>
      </c>
      <c r="G241" t="e">
        <f ca="1">IF(MATCH!K241=1,OR(E241="1",E241="3",F241=TRUE),OR(E241="2",E241="3"))</f>
        <v>#NAME?</v>
      </c>
      <c r="H241" t="e">
        <f ca="1">IF(MATCH!K241=2,OR(E241="1",E241="3",F241=TRUE),OR(E241="2",E241="3"))</f>
        <v>#NAME?</v>
      </c>
      <c r="I241" t="e">
        <f ca="1">AND(G241=TRUE,MATCH!AN241=1)</f>
        <v>#NAME?</v>
      </c>
      <c r="J241" t="e">
        <f ca="1">AND(H241=TRUE,MATCH!AN241=2)</f>
        <v>#NAME?</v>
      </c>
      <c r="K241">
        <f>IF(MATCH!AN241=1,K240+1,0)</f>
        <v>0</v>
      </c>
      <c r="L241">
        <f>IF(MATCH!AN241=2,L240+1,0)</f>
        <v>0</v>
      </c>
      <c r="M241" t="str">
        <f>MATCH!A241</f>
        <v/>
      </c>
      <c r="N241">
        <f>COUNTIFS(MATCH!AN232:AN241, "=1")</f>
        <v>0</v>
      </c>
      <c r="O241">
        <f>COUNTIFS(MATCH!AN232:AN241, "=2")</f>
        <v>0</v>
      </c>
      <c r="P241" t="str">
        <f>MATCH!BA241</f>
        <v/>
      </c>
    </row>
    <row r="242" spans="1:16" x14ac:dyDescent="0.25">
      <c r="A242" t="b">
        <f>AND(MATCH!K242=2, COUNTIF(Tables!L$1:L$4, MATCH!F242))</f>
        <v>0</v>
      </c>
      <c r="B242" t="b">
        <f>AND(MATCH!K242=1, COUNTIF(Tables!L$1:L$4, MATCH!F242))</f>
        <v>0</v>
      </c>
      <c r="C242" t="b">
        <f>AND(A242, MATCH!AO242=0)</f>
        <v>0</v>
      </c>
      <c r="D242" t="b">
        <f>AND(B242, MATCH!AO242=0)</f>
        <v>0</v>
      </c>
      <c r="E242" t="e">
        <f ca="1">isNetPoint(MATCH!AC242)</f>
        <v>#NAME?</v>
      </c>
      <c r="F242" t="b">
        <f>OR(MATCH!S242=1, MATCH!T242=1)</f>
        <v>0</v>
      </c>
      <c r="G242" t="e">
        <f ca="1">IF(MATCH!K242=1,OR(E242="1",E242="3",F242=TRUE),OR(E242="2",E242="3"))</f>
        <v>#NAME?</v>
      </c>
      <c r="H242" t="e">
        <f ca="1">IF(MATCH!K242=2,OR(E242="1",E242="3",F242=TRUE),OR(E242="2",E242="3"))</f>
        <v>#NAME?</v>
      </c>
      <c r="I242" t="e">
        <f ca="1">AND(G242=TRUE,MATCH!AN242=1)</f>
        <v>#NAME?</v>
      </c>
      <c r="J242" t="e">
        <f ca="1">AND(H242=TRUE,MATCH!AN242=2)</f>
        <v>#NAME?</v>
      </c>
      <c r="K242">
        <f>IF(MATCH!AN242=1,K241+1,0)</f>
        <v>0</v>
      </c>
      <c r="L242">
        <f>IF(MATCH!AN242=2,L241+1,0)</f>
        <v>0</v>
      </c>
      <c r="M242" t="str">
        <f>MATCH!A242</f>
        <v/>
      </c>
      <c r="N242">
        <f>COUNTIFS(MATCH!AN233:AN242, "=1")</f>
        <v>0</v>
      </c>
      <c r="O242">
        <f>COUNTIFS(MATCH!AN233:AN242, "=2")</f>
        <v>0</v>
      </c>
      <c r="P242" t="str">
        <f>MATCH!BA242</f>
        <v/>
      </c>
    </row>
    <row r="243" spans="1:16" x14ac:dyDescent="0.25">
      <c r="A243" t="b">
        <f>AND(MATCH!K243=2, COUNTIF(Tables!L$1:L$4, MATCH!F243))</f>
        <v>0</v>
      </c>
      <c r="B243" t="b">
        <f>AND(MATCH!K243=1, COUNTIF(Tables!L$1:L$4, MATCH!F243))</f>
        <v>0</v>
      </c>
      <c r="C243" t="b">
        <f>AND(A243, MATCH!AO243=0)</f>
        <v>0</v>
      </c>
      <c r="D243" t="b">
        <f>AND(B243, MATCH!AO243=0)</f>
        <v>0</v>
      </c>
      <c r="E243" t="e">
        <f ca="1">isNetPoint(MATCH!AC243)</f>
        <v>#NAME?</v>
      </c>
      <c r="F243" t="b">
        <f>OR(MATCH!S243=1, MATCH!T243=1)</f>
        <v>0</v>
      </c>
      <c r="G243" t="e">
        <f ca="1">IF(MATCH!K243=1,OR(E243="1",E243="3",F243=TRUE),OR(E243="2",E243="3"))</f>
        <v>#NAME?</v>
      </c>
      <c r="H243" t="e">
        <f ca="1">IF(MATCH!K243=2,OR(E243="1",E243="3",F243=TRUE),OR(E243="2",E243="3"))</f>
        <v>#NAME?</v>
      </c>
      <c r="I243" t="e">
        <f ca="1">AND(G243=TRUE,MATCH!AN243=1)</f>
        <v>#NAME?</v>
      </c>
      <c r="J243" t="e">
        <f ca="1">AND(H243=TRUE,MATCH!AN243=2)</f>
        <v>#NAME?</v>
      </c>
      <c r="K243">
        <f>IF(MATCH!AN243=1,K242+1,0)</f>
        <v>0</v>
      </c>
      <c r="L243">
        <f>IF(MATCH!AN243=2,L242+1,0)</f>
        <v>0</v>
      </c>
      <c r="M243" t="str">
        <f>MATCH!A243</f>
        <v/>
      </c>
      <c r="N243">
        <f>COUNTIFS(MATCH!AN234:AN243, "=1")</f>
        <v>0</v>
      </c>
      <c r="O243">
        <f>COUNTIFS(MATCH!AN234:AN243, "=2")</f>
        <v>0</v>
      </c>
      <c r="P243" t="str">
        <f>MATCH!BA243</f>
        <v/>
      </c>
    </row>
    <row r="244" spans="1:16" x14ac:dyDescent="0.25">
      <c r="A244" t="b">
        <f>AND(MATCH!K244=2, COUNTIF(Tables!L$1:L$4, MATCH!F244))</f>
        <v>0</v>
      </c>
      <c r="B244" t="b">
        <f>AND(MATCH!K244=1, COUNTIF(Tables!L$1:L$4, MATCH!F244))</f>
        <v>0</v>
      </c>
      <c r="C244" t="b">
        <f>AND(A244, MATCH!AO244=0)</f>
        <v>0</v>
      </c>
      <c r="D244" t="b">
        <f>AND(B244, MATCH!AO244=0)</f>
        <v>0</v>
      </c>
      <c r="E244" t="e">
        <f ca="1">isNetPoint(MATCH!AC244)</f>
        <v>#NAME?</v>
      </c>
      <c r="F244" t="b">
        <f>OR(MATCH!S244=1, MATCH!T244=1)</f>
        <v>0</v>
      </c>
      <c r="G244" t="e">
        <f ca="1">IF(MATCH!K244=1,OR(E244="1",E244="3",F244=TRUE),OR(E244="2",E244="3"))</f>
        <v>#NAME?</v>
      </c>
      <c r="H244" t="e">
        <f ca="1">IF(MATCH!K244=2,OR(E244="1",E244="3",F244=TRUE),OR(E244="2",E244="3"))</f>
        <v>#NAME?</v>
      </c>
      <c r="I244" t="e">
        <f ca="1">AND(G244=TRUE,MATCH!AN244=1)</f>
        <v>#NAME?</v>
      </c>
      <c r="J244" t="e">
        <f ca="1">AND(H244=TRUE,MATCH!AN244=2)</f>
        <v>#NAME?</v>
      </c>
      <c r="K244">
        <f>IF(MATCH!AN244=1,K243+1,0)</f>
        <v>0</v>
      </c>
      <c r="L244">
        <f>IF(MATCH!AN244=2,L243+1,0)</f>
        <v>0</v>
      </c>
      <c r="M244" t="str">
        <f>MATCH!A244</f>
        <v/>
      </c>
      <c r="N244">
        <f>COUNTIFS(MATCH!AN235:AN244, "=1")</f>
        <v>0</v>
      </c>
      <c r="O244">
        <f>COUNTIFS(MATCH!AN235:AN244, "=2")</f>
        <v>0</v>
      </c>
      <c r="P244" t="str">
        <f>MATCH!BA244</f>
        <v/>
      </c>
    </row>
    <row r="245" spans="1:16" x14ac:dyDescent="0.25">
      <c r="A245" t="b">
        <f>AND(MATCH!K245=2, COUNTIF(Tables!L$1:L$4, MATCH!F245))</f>
        <v>0</v>
      </c>
      <c r="B245" t="b">
        <f>AND(MATCH!K245=1, COUNTIF(Tables!L$1:L$4, MATCH!F245))</f>
        <v>0</v>
      </c>
      <c r="C245" t="b">
        <f>AND(A245, MATCH!AO245=0)</f>
        <v>0</v>
      </c>
      <c r="D245" t="b">
        <f>AND(B245, MATCH!AO245=0)</f>
        <v>0</v>
      </c>
      <c r="E245" t="e">
        <f ca="1">isNetPoint(MATCH!AC245)</f>
        <v>#NAME?</v>
      </c>
      <c r="F245" t="b">
        <f>OR(MATCH!S245=1, MATCH!T245=1)</f>
        <v>0</v>
      </c>
      <c r="G245" t="e">
        <f ca="1">IF(MATCH!K245=1,OR(E245="1",E245="3",F245=TRUE),OR(E245="2",E245="3"))</f>
        <v>#NAME?</v>
      </c>
      <c r="H245" t="e">
        <f ca="1">IF(MATCH!K245=2,OR(E245="1",E245="3",F245=TRUE),OR(E245="2",E245="3"))</f>
        <v>#NAME?</v>
      </c>
      <c r="I245" t="e">
        <f ca="1">AND(G245=TRUE,MATCH!AN245=1)</f>
        <v>#NAME?</v>
      </c>
      <c r="J245" t="e">
        <f ca="1">AND(H245=TRUE,MATCH!AN245=2)</f>
        <v>#NAME?</v>
      </c>
      <c r="K245">
        <f>IF(MATCH!AN245=1,K244+1,0)</f>
        <v>0</v>
      </c>
      <c r="L245">
        <f>IF(MATCH!AN245=2,L244+1,0)</f>
        <v>0</v>
      </c>
      <c r="M245" t="str">
        <f>MATCH!A245</f>
        <v/>
      </c>
      <c r="N245">
        <f>COUNTIFS(MATCH!AN236:AN245, "=1")</f>
        <v>0</v>
      </c>
      <c r="O245">
        <f>COUNTIFS(MATCH!AN236:AN245, "=2")</f>
        <v>0</v>
      </c>
      <c r="P245" t="str">
        <f>MATCH!BA245</f>
        <v/>
      </c>
    </row>
    <row r="246" spans="1:16" x14ac:dyDescent="0.25">
      <c r="A246" t="b">
        <f>AND(MATCH!K246=2, COUNTIF(Tables!L$1:L$4, MATCH!F246))</f>
        <v>0</v>
      </c>
      <c r="B246" t="b">
        <f>AND(MATCH!K246=1, COUNTIF(Tables!L$1:L$4, MATCH!F246))</f>
        <v>0</v>
      </c>
      <c r="C246" t="b">
        <f>AND(A246, MATCH!AO246=0)</f>
        <v>0</v>
      </c>
      <c r="D246" t="b">
        <f>AND(B246, MATCH!AO246=0)</f>
        <v>0</v>
      </c>
      <c r="E246" t="e">
        <f ca="1">isNetPoint(MATCH!AC246)</f>
        <v>#NAME?</v>
      </c>
      <c r="F246" t="b">
        <f>OR(MATCH!S246=1, MATCH!T246=1)</f>
        <v>0</v>
      </c>
      <c r="G246" t="e">
        <f ca="1">IF(MATCH!K246=1,OR(E246="1",E246="3",F246=TRUE),OR(E246="2",E246="3"))</f>
        <v>#NAME?</v>
      </c>
      <c r="H246" t="e">
        <f ca="1">IF(MATCH!K246=2,OR(E246="1",E246="3",F246=TRUE),OR(E246="2",E246="3"))</f>
        <v>#NAME?</v>
      </c>
      <c r="I246" t="e">
        <f ca="1">AND(G246=TRUE,MATCH!AN246=1)</f>
        <v>#NAME?</v>
      </c>
      <c r="J246" t="e">
        <f ca="1">AND(H246=TRUE,MATCH!AN246=2)</f>
        <v>#NAME?</v>
      </c>
      <c r="K246">
        <f>IF(MATCH!AN246=1,K245+1,0)</f>
        <v>0</v>
      </c>
      <c r="L246">
        <f>IF(MATCH!AN246=2,L245+1,0)</f>
        <v>0</v>
      </c>
      <c r="M246" t="str">
        <f>MATCH!A246</f>
        <v/>
      </c>
      <c r="N246">
        <f>COUNTIFS(MATCH!AN237:AN246, "=1")</f>
        <v>0</v>
      </c>
      <c r="O246">
        <f>COUNTIFS(MATCH!AN237:AN246, "=2")</f>
        <v>0</v>
      </c>
      <c r="P246" t="str">
        <f>MATCH!BA246</f>
        <v/>
      </c>
    </row>
    <row r="247" spans="1:16" x14ac:dyDescent="0.25">
      <c r="A247" t="b">
        <f>AND(MATCH!K247=2, COUNTIF(Tables!L$1:L$4, MATCH!F247))</f>
        <v>0</v>
      </c>
      <c r="B247" t="b">
        <f>AND(MATCH!K247=1, COUNTIF(Tables!L$1:L$4, MATCH!F247))</f>
        <v>0</v>
      </c>
      <c r="C247" t="b">
        <f>AND(A247, MATCH!AO247=0)</f>
        <v>0</v>
      </c>
      <c r="D247" t="b">
        <f>AND(B247, MATCH!AO247=0)</f>
        <v>0</v>
      </c>
      <c r="E247" t="e">
        <f ca="1">isNetPoint(MATCH!AC247)</f>
        <v>#NAME?</v>
      </c>
      <c r="F247" t="b">
        <f>OR(MATCH!S247=1, MATCH!T247=1)</f>
        <v>0</v>
      </c>
      <c r="G247" t="e">
        <f ca="1">IF(MATCH!K247=1,OR(E247="1",E247="3",F247=TRUE),OR(E247="2",E247="3"))</f>
        <v>#NAME?</v>
      </c>
      <c r="H247" t="e">
        <f ca="1">IF(MATCH!K247=2,OR(E247="1",E247="3",F247=TRUE),OR(E247="2",E247="3"))</f>
        <v>#NAME?</v>
      </c>
      <c r="I247" t="e">
        <f ca="1">AND(G247=TRUE,MATCH!AN247=1)</f>
        <v>#NAME?</v>
      </c>
      <c r="J247" t="e">
        <f ca="1">AND(H247=TRUE,MATCH!AN247=2)</f>
        <v>#NAME?</v>
      </c>
      <c r="K247">
        <f>IF(MATCH!AN247=1,K246+1,0)</f>
        <v>0</v>
      </c>
      <c r="L247">
        <f>IF(MATCH!AN247=2,L246+1,0)</f>
        <v>0</v>
      </c>
      <c r="M247" t="str">
        <f>MATCH!A247</f>
        <v/>
      </c>
      <c r="N247">
        <f>COUNTIFS(MATCH!AN238:AN247, "=1")</f>
        <v>0</v>
      </c>
      <c r="O247">
        <f>COUNTIFS(MATCH!AN238:AN247, "=2")</f>
        <v>0</v>
      </c>
      <c r="P247" t="str">
        <f>MATCH!BA247</f>
        <v/>
      </c>
    </row>
    <row r="248" spans="1:16" x14ac:dyDescent="0.25">
      <c r="A248" t="b">
        <f>AND(MATCH!K248=2, COUNTIF(Tables!L$1:L$4, MATCH!F248))</f>
        <v>0</v>
      </c>
      <c r="B248" t="b">
        <f>AND(MATCH!K248=1, COUNTIF(Tables!L$1:L$4, MATCH!F248))</f>
        <v>0</v>
      </c>
      <c r="C248" t="b">
        <f>AND(A248, MATCH!AO248=0)</f>
        <v>0</v>
      </c>
      <c r="D248" t="b">
        <f>AND(B248, MATCH!AO248=0)</f>
        <v>0</v>
      </c>
      <c r="E248" t="e">
        <f ca="1">isNetPoint(MATCH!AC248)</f>
        <v>#NAME?</v>
      </c>
      <c r="F248" t="b">
        <f>OR(MATCH!S248=1, MATCH!T248=1)</f>
        <v>0</v>
      </c>
      <c r="G248" t="e">
        <f ca="1">IF(MATCH!K248=1,OR(E248="1",E248="3",F248=TRUE),OR(E248="2",E248="3"))</f>
        <v>#NAME?</v>
      </c>
      <c r="H248" t="e">
        <f ca="1">IF(MATCH!K248=2,OR(E248="1",E248="3",F248=TRUE),OR(E248="2",E248="3"))</f>
        <v>#NAME?</v>
      </c>
      <c r="I248" t="e">
        <f ca="1">AND(G248=TRUE,MATCH!AN248=1)</f>
        <v>#NAME?</v>
      </c>
      <c r="J248" t="e">
        <f ca="1">AND(H248=TRUE,MATCH!AN248=2)</f>
        <v>#NAME?</v>
      </c>
      <c r="K248">
        <f>IF(MATCH!AN248=1,K247+1,0)</f>
        <v>0</v>
      </c>
      <c r="L248">
        <f>IF(MATCH!AN248=2,L247+1,0)</f>
        <v>0</v>
      </c>
      <c r="M248" t="str">
        <f>MATCH!A248</f>
        <v/>
      </c>
      <c r="N248">
        <f>COUNTIFS(MATCH!AN239:AN248, "=1")</f>
        <v>0</v>
      </c>
      <c r="O248">
        <f>COUNTIFS(MATCH!AN239:AN248, "=2")</f>
        <v>0</v>
      </c>
      <c r="P248" t="str">
        <f>MATCH!BA248</f>
        <v/>
      </c>
    </row>
    <row r="249" spans="1:16" x14ac:dyDescent="0.25">
      <c r="A249" t="b">
        <f>AND(MATCH!K249=2, COUNTIF(Tables!L$1:L$4, MATCH!F249))</f>
        <v>0</v>
      </c>
      <c r="B249" t="b">
        <f>AND(MATCH!K249=1, COUNTIF(Tables!L$1:L$4, MATCH!F249))</f>
        <v>0</v>
      </c>
      <c r="C249" t="b">
        <f>AND(A249, MATCH!AO249=0)</f>
        <v>0</v>
      </c>
      <c r="D249" t="b">
        <f>AND(B249, MATCH!AO249=0)</f>
        <v>0</v>
      </c>
      <c r="E249" t="e">
        <f ca="1">isNetPoint(MATCH!AC249)</f>
        <v>#NAME?</v>
      </c>
      <c r="F249" t="b">
        <f>OR(MATCH!S249=1, MATCH!T249=1)</f>
        <v>0</v>
      </c>
      <c r="G249" t="e">
        <f ca="1">IF(MATCH!K249=1,OR(E249="1",E249="3",F249=TRUE),OR(E249="2",E249="3"))</f>
        <v>#NAME?</v>
      </c>
      <c r="H249" t="e">
        <f ca="1">IF(MATCH!K249=2,OR(E249="1",E249="3",F249=TRUE),OR(E249="2",E249="3"))</f>
        <v>#NAME?</v>
      </c>
      <c r="I249" t="e">
        <f ca="1">AND(G249=TRUE,MATCH!AN249=1)</f>
        <v>#NAME?</v>
      </c>
      <c r="J249" t="e">
        <f ca="1">AND(H249=TRUE,MATCH!AN249=2)</f>
        <v>#NAME?</v>
      </c>
      <c r="K249">
        <f>IF(MATCH!AN249=1,K248+1,0)</f>
        <v>0</v>
      </c>
      <c r="L249">
        <f>IF(MATCH!AN249=2,L248+1,0)</f>
        <v>0</v>
      </c>
      <c r="M249" t="str">
        <f>MATCH!A249</f>
        <v/>
      </c>
      <c r="N249">
        <f>COUNTIFS(MATCH!AN240:AN249, "=1")</f>
        <v>0</v>
      </c>
      <c r="O249">
        <f>COUNTIFS(MATCH!AN240:AN249, "=2")</f>
        <v>0</v>
      </c>
      <c r="P249" t="str">
        <f>MATCH!BA249</f>
        <v/>
      </c>
    </row>
    <row r="250" spans="1:16" x14ac:dyDescent="0.25">
      <c r="A250" t="b">
        <f>AND(MATCH!K250=2, COUNTIF(Tables!L$1:L$4, MATCH!F250))</f>
        <v>0</v>
      </c>
      <c r="B250" t="b">
        <f>AND(MATCH!K250=1, COUNTIF(Tables!L$1:L$4, MATCH!F250))</f>
        <v>0</v>
      </c>
      <c r="C250" t="b">
        <f>AND(A250, MATCH!AO250=0)</f>
        <v>0</v>
      </c>
      <c r="D250" t="b">
        <f>AND(B250, MATCH!AO250=0)</f>
        <v>0</v>
      </c>
      <c r="E250" t="e">
        <f ca="1">isNetPoint(MATCH!AC250)</f>
        <v>#NAME?</v>
      </c>
      <c r="F250" t="b">
        <f>OR(MATCH!S250=1, MATCH!T250=1)</f>
        <v>0</v>
      </c>
      <c r="G250" t="e">
        <f ca="1">IF(MATCH!K250=1,OR(E250="1",E250="3",F250=TRUE),OR(E250="2",E250="3"))</f>
        <v>#NAME?</v>
      </c>
      <c r="H250" t="e">
        <f ca="1">IF(MATCH!K250=2,OR(E250="1",E250="3",F250=TRUE),OR(E250="2",E250="3"))</f>
        <v>#NAME?</v>
      </c>
      <c r="I250" t="e">
        <f ca="1">AND(G250=TRUE,MATCH!AN250=1)</f>
        <v>#NAME?</v>
      </c>
      <c r="J250" t="e">
        <f ca="1">AND(H250=TRUE,MATCH!AN250=2)</f>
        <v>#NAME?</v>
      </c>
      <c r="K250">
        <f>IF(MATCH!AN250=1,K249+1,0)</f>
        <v>0</v>
      </c>
      <c r="L250">
        <f>IF(MATCH!AN250=2,L249+1,0)</f>
        <v>0</v>
      </c>
      <c r="M250" t="str">
        <f>MATCH!A250</f>
        <v/>
      </c>
      <c r="N250">
        <f>COUNTIFS(MATCH!AN241:AN250, "=1")</f>
        <v>0</v>
      </c>
      <c r="O250">
        <f>COUNTIFS(MATCH!AN241:AN250, "=2")</f>
        <v>0</v>
      </c>
      <c r="P250" t="str">
        <f>MATCH!BA250</f>
        <v/>
      </c>
    </row>
    <row r="251" spans="1:16" x14ac:dyDescent="0.25">
      <c r="A251" t="b">
        <f>AND(MATCH!K251=2, COUNTIF(Tables!L$1:L$4, MATCH!F251))</f>
        <v>0</v>
      </c>
      <c r="B251" t="b">
        <f>AND(MATCH!K251=1, COUNTIF(Tables!L$1:L$4, MATCH!F251))</f>
        <v>0</v>
      </c>
      <c r="C251" t="b">
        <f>AND(A251, MATCH!AO251=0)</f>
        <v>0</v>
      </c>
      <c r="D251" t="b">
        <f>AND(B251, MATCH!AO251=0)</f>
        <v>0</v>
      </c>
      <c r="E251" t="e">
        <f ca="1">isNetPoint(MATCH!AC251)</f>
        <v>#NAME?</v>
      </c>
      <c r="F251" t="b">
        <f>OR(MATCH!S251=1, MATCH!T251=1)</f>
        <v>0</v>
      </c>
      <c r="G251" t="e">
        <f ca="1">IF(MATCH!K251=1,OR(E251="1",E251="3",F251=TRUE),OR(E251="2",E251="3"))</f>
        <v>#NAME?</v>
      </c>
      <c r="H251" t="e">
        <f ca="1">IF(MATCH!K251=2,OR(E251="1",E251="3",F251=TRUE),OR(E251="2",E251="3"))</f>
        <v>#NAME?</v>
      </c>
      <c r="I251" t="e">
        <f ca="1">AND(G251=TRUE,MATCH!AN251=1)</f>
        <v>#NAME?</v>
      </c>
      <c r="J251" t="e">
        <f ca="1">AND(H251=TRUE,MATCH!AN251=2)</f>
        <v>#NAME?</v>
      </c>
      <c r="K251">
        <f>IF(MATCH!AN251=1,K250+1,0)</f>
        <v>0</v>
      </c>
      <c r="L251">
        <f>IF(MATCH!AN251=2,L250+1,0)</f>
        <v>0</v>
      </c>
      <c r="M251" t="str">
        <f>MATCH!A251</f>
        <v/>
      </c>
      <c r="N251">
        <f>COUNTIFS(MATCH!AN242:AN251, "=1")</f>
        <v>0</v>
      </c>
      <c r="O251">
        <f>COUNTIFS(MATCH!AN242:AN251, "=2")</f>
        <v>0</v>
      </c>
      <c r="P251" t="str">
        <f>MATCH!BA251</f>
        <v/>
      </c>
    </row>
    <row r="252" spans="1:16" x14ac:dyDescent="0.25">
      <c r="A252" t="b">
        <f>AND(MATCH!K252=2, COUNTIF(Tables!L$1:L$4, MATCH!F252))</f>
        <v>0</v>
      </c>
      <c r="B252" t="b">
        <f>AND(MATCH!K252=1, COUNTIF(Tables!L$1:L$4, MATCH!F252))</f>
        <v>0</v>
      </c>
      <c r="C252" t="b">
        <f>AND(A252, MATCH!AO252=0)</f>
        <v>0</v>
      </c>
      <c r="D252" t="b">
        <f>AND(B252, MATCH!AO252=0)</f>
        <v>0</v>
      </c>
      <c r="E252" t="e">
        <f ca="1">isNetPoint(MATCH!AC252)</f>
        <v>#NAME?</v>
      </c>
      <c r="F252" t="b">
        <f>OR(MATCH!S252=1, MATCH!T252=1)</f>
        <v>0</v>
      </c>
      <c r="G252" t="e">
        <f ca="1">IF(MATCH!K252=1,OR(E252="1",E252="3",F252=TRUE),OR(E252="2",E252="3"))</f>
        <v>#NAME?</v>
      </c>
      <c r="H252" t="e">
        <f ca="1">IF(MATCH!K252=2,OR(E252="1",E252="3",F252=TRUE),OR(E252="2",E252="3"))</f>
        <v>#NAME?</v>
      </c>
      <c r="I252" t="e">
        <f ca="1">AND(G252=TRUE,MATCH!AN252=1)</f>
        <v>#NAME?</v>
      </c>
      <c r="J252" t="e">
        <f ca="1">AND(H252=TRUE,MATCH!AN252=2)</f>
        <v>#NAME?</v>
      </c>
      <c r="K252">
        <f>IF(MATCH!AN252=1,K251+1,0)</f>
        <v>0</v>
      </c>
      <c r="L252">
        <f>IF(MATCH!AN252=2,L251+1,0)</f>
        <v>0</v>
      </c>
      <c r="M252" t="str">
        <f>MATCH!A252</f>
        <v/>
      </c>
      <c r="N252">
        <f>COUNTIFS(MATCH!AN243:AN252, "=1")</f>
        <v>0</v>
      </c>
      <c r="O252">
        <f>COUNTIFS(MATCH!AN243:AN252, "=2")</f>
        <v>0</v>
      </c>
      <c r="P252" t="str">
        <f>MATCH!BA252</f>
        <v/>
      </c>
    </row>
    <row r="253" spans="1:16" x14ac:dyDescent="0.25">
      <c r="A253" t="b">
        <f>AND(MATCH!K253=2, COUNTIF(Tables!L$1:L$4, MATCH!F253))</f>
        <v>0</v>
      </c>
      <c r="B253" t="b">
        <f>AND(MATCH!K253=1, COUNTIF(Tables!L$1:L$4, MATCH!F253))</f>
        <v>0</v>
      </c>
      <c r="C253" t="b">
        <f>AND(A253, MATCH!AO253=0)</f>
        <v>0</v>
      </c>
      <c r="D253" t="b">
        <f>AND(B253, MATCH!AO253=0)</f>
        <v>0</v>
      </c>
      <c r="E253" t="e">
        <f ca="1">isNetPoint(MATCH!AC253)</f>
        <v>#NAME?</v>
      </c>
      <c r="F253" t="b">
        <f>OR(MATCH!S253=1, MATCH!T253=1)</f>
        <v>0</v>
      </c>
      <c r="G253" t="e">
        <f ca="1">IF(MATCH!K253=1,OR(E253="1",E253="3",F253=TRUE),OR(E253="2",E253="3"))</f>
        <v>#NAME?</v>
      </c>
      <c r="H253" t="e">
        <f ca="1">IF(MATCH!K253=2,OR(E253="1",E253="3",F253=TRUE),OR(E253="2",E253="3"))</f>
        <v>#NAME?</v>
      </c>
      <c r="I253" t="e">
        <f ca="1">AND(G253=TRUE,MATCH!AN253=1)</f>
        <v>#NAME?</v>
      </c>
      <c r="J253" t="e">
        <f ca="1">AND(H253=TRUE,MATCH!AN253=2)</f>
        <v>#NAME?</v>
      </c>
      <c r="K253">
        <f>IF(MATCH!AN253=1,K252+1,0)</f>
        <v>0</v>
      </c>
      <c r="L253">
        <f>IF(MATCH!AN253=2,L252+1,0)</f>
        <v>0</v>
      </c>
      <c r="M253" t="str">
        <f>MATCH!A253</f>
        <v/>
      </c>
      <c r="N253">
        <f>COUNTIFS(MATCH!AN244:AN253, "=1")</f>
        <v>0</v>
      </c>
      <c r="O253">
        <f>COUNTIFS(MATCH!AN244:AN253, "=2")</f>
        <v>0</v>
      </c>
      <c r="P253" t="str">
        <f>MATCH!BA253</f>
        <v/>
      </c>
    </row>
    <row r="254" spans="1:16" x14ac:dyDescent="0.25">
      <c r="A254" t="b">
        <f>AND(MATCH!K254=2, COUNTIF(Tables!L$1:L$4, MATCH!F254))</f>
        <v>0</v>
      </c>
      <c r="B254" t="b">
        <f>AND(MATCH!K254=1, COUNTIF(Tables!L$1:L$4, MATCH!F254))</f>
        <v>0</v>
      </c>
      <c r="C254" t="b">
        <f>AND(A254, MATCH!AO254=0)</f>
        <v>0</v>
      </c>
      <c r="D254" t="b">
        <f>AND(B254, MATCH!AO254=0)</f>
        <v>0</v>
      </c>
      <c r="E254" t="e">
        <f ca="1">isNetPoint(MATCH!AC254)</f>
        <v>#NAME?</v>
      </c>
      <c r="F254" t="b">
        <f>OR(MATCH!S254=1, MATCH!T254=1)</f>
        <v>0</v>
      </c>
      <c r="G254" t="e">
        <f ca="1">IF(MATCH!K254=1,OR(E254="1",E254="3",F254=TRUE),OR(E254="2",E254="3"))</f>
        <v>#NAME?</v>
      </c>
      <c r="H254" t="e">
        <f ca="1">IF(MATCH!K254=2,OR(E254="1",E254="3",F254=TRUE),OR(E254="2",E254="3"))</f>
        <v>#NAME?</v>
      </c>
      <c r="I254" t="e">
        <f ca="1">AND(G254=TRUE,MATCH!AN254=1)</f>
        <v>#NAME?</v>
      </c>
      <c r="J254" t="e">
        <f ca="1">AND(H254=TRUE,MATCH!AN254=2)</f>
        <v>#NAME?</v>
      </c>
      <c r="K254">
        <f>IF(MATCH!AN254=1,K253+1,0)</f>
        <v>0</v>
      </c>
      <c r="L254">
        <f>IF(MATCH!AN254=2,L253+1,0)</f>
        <v>0</v>
      </c>
      <c r="M254" t="str">
        <f>MATCH!A254</f>
        <v/>
      </c>
      <c r="N254">
        <f>COUNTIFS(MATCH!AN245:AN254, "=1")</f>
        <v>0</v>
      </c>
      <c r="O254">
        <f>COUNTIFS(MATCH!AN245:AN254, "=2")</f>
        <v>0</v>
      </c>
      <c r="P254" t="str">
        <f>MATCH!BA254</f>
        <v/>
      </c>
    </row>
    <row r="255" spans="1:16" x14ac:dyDescent="0.25">
      <c r="A255" t="b">
        <f>AND(MATCH!K255=2, COUNTIF(Tables!L$1:L$4, MATCH!F255))</f>
        <v>0</v>
      </c>
      <c r="B255" t="b">
        <f>AND(MATCH!K255=1, COUNTIF(Tables!L$1:L$4, MATCH!F255))</f>
        <v>0</v>
      </c>
      <c r="C255" t="b">
        <f>AND(A255, MATCH!AO255=0)</f>
        <v>0</v>
      </c>
      <c r="D255" t="b">
        <f>AND(B255, MATCH!AO255=0)</f>
        <v>0</v>
      </c>
      <c r="E255" t="e">
        <f ca="1">isNetPoint(MATCH!AC255)</f>
        <v>#NAME?</v>
      </c>
      <c r="F255" t="b">
        <f>OR(MATCH!S255=1, MATCH!T255=1)</f>
        <v>0</v>
      </c>
      <c r="G255" t="e">
        <f ca="1">IF(MATCH!K255=1,OR(E255="1",E255="3",F255=TRUE),OR(E255="2",E255="3"))</f>
        <v>#NAME?</v>
      </c>
      <c r="H255" t="e">
        <f ca="1">IF(MATCH!K255=2,OR(E255="1",E255="3",F255=TRUE),OR(E255="2",E255="3"))</f>
        <v>#NAME?</v>
      </c>
      <c r="I255" t="e">
        <f ca="1">AND(G255=TRUE,MATCH!AN255=1)</f>
        <v>#NAME?</v>
      </c>
      <c r="J255" t="e">
        <f ca="1">AND(H255=TRUE,MATCH!AN255=2)</f>
        <v>#NAME?</v>
      </c>
      <c r="K255">
        <f>IF(MATCH!AN255=1,K254+1,0)</f>
        <v>0</v>
      </c>
      <c r="L255">
        <f>IF(MATCH!AN255=2,L254+1,0)</f>
        <v>0</v>
      </c>
      <c r="M255" t="str">
        <f>MATCH!A255</f>
        <v/>
      </c>
      <c r="N255">
        <f>COUNTIFS(MATCH!AN246:AN255, "=1")</f>
        <v>0</v>
      </c>
      <c r="O255">
        <f>COUNTIFS(MATCH!AN246:AN255, "=2")</f>
        <v>0</v>
      </c>
      <c r="P255" t="str">
        <f>MATCH!BA255</f>
        <v/>
      </c>
    </row>
    <row r="256" spans="1:16" x14ac:dyDescent="0.25">
      <c r="A256" t="b">
        <f>AND(MATCH!K256=2, COUNTIF(Tables!L$1:L$4, MATCH!F256))</f>
        <v>0</v>
      </c>
      <c r="B256" t="b">
        <f>AND(MATCH!K256=1, COUNTIF(Tables!L$1:L$4, MATCH!F256))</f>
        <v>0</v>
      </c>
      <c r="C256" t="b">
        <f>AND(A256, MATCH!AO256=0)</f>
        <v>0</v>
      </c>
      <c r="D256" t="b">
        <f>AND(B256, MATCH!AO256=0)</f>
        <v>0</v>
      </c>
      <c r="E256" t="e">
        <f ca="1">isNetPoint(MATCH!AC256)</f>
        <v>#NAME?</v>
      </c>
      <c r="F256" t="b">
        <f>OR(MATCH!S256=1, MATCH!T256=1)</f>
        <v>0</v>
      </c>
      <c r="G256" t="e">
        <f ca="1">IF(MATCH!K256=1,OR(E256="1",E256="3",F256=TRUE),OR(E256="2",E256="3"))</f>
        <v>#NAME?</v>
      </c>
      <c r="H256" t="e">
        <f ca="1">IF(MATCH!K256=2,OR(E256="1",E256="3",F256=TRUE),OR(E256="2",E256="3"))</f>
        <v>#NAME?</v>
      </c>
      <c r="I256" t="e">
        <f ca="1">AND(G256=TRUE,MATCH!AN256=1)</f>
        <v>#NAME?</v>
      </c>
      <c r="J256" t="e">
        <f ca="1">AND(H256=TRUE,MATCH!AN256=2)</f>
        <v>#NAME?</v>
      </c>
      <c r="K256">
        <f>IF(MATCH!AN256=1,K255+1,0)</f>
        <v>0</v>
      </c>
      <c r="L256">
        <f>IF(MATCH!AN256=2,L255+1,0)</f>
        <v>0</v>
      </c>
      <c r="M256" t="str">
        <f>MATCH!A256</f>
        <v/>
      </c>
      <c r="N256">
        <f>COUNTIFS(MATCH!AN247:AN256, "=1")</f>
        <v>0</v>
      </c>
      <c r="O256">
        <f>COUNTIFS(MATCH!AN247:AN256, "=2")</f>
        <v>0</v>
      </c>
      <c r="P256" t="str">
        <f>MATCH!BA256</f>
        <v/>
      </c>
    </row>
    <row r="257" spans="1:16" x14ac:dyDescent="0.25">
      <c r="A257" t="b">
        <f>AND(MATCH!K257=2, COUNTIF(Tables!L$1:L$4, MATCH!F257))</f>
        <v>0</v>
      </c>
      <c r="B257" t="b">
        <f>AND(MATCH!K257=1, COUNTIF(Tables!L$1:L$4, MATCH!F257))</f>
        <v>0</v>
      </c>
      <c r="C257" t="b">
        <f>AND(A257, MATCH!AO257=0)</f>
        <v>0</v>
      </c>
      <c r="D257" t="b">
        <f>AND(B257, MATCH!AO257=0)</f>
        <v>0</v>
      </c>
      <c r="E257" t="e">
        <f ca="1">isNetPoint(MATCH!AC257)</f>
        <v>#NAME?</v>
      </c>
      <c r="F257" t="b">
        <f>OR(MATCH!S257=1, MATCH!T257=1)</f>
        <v>0</v>
      </c>
      <c r="G257" t="e">
        <f ca="1">IF(MATCH!K257=1,OR(E257="1",E257="3",F257=TRUE),OR(E257="2",E257="3"))</f>
        <v>#NAME?</v>
      </c>
      <c r="H257" t="e">
        <f ca="1">IF(MATCH!K257=2,OR(E257="1",E257="3",F257=TRUE),OR(E257="2",E257="3"))</f>
        <v>#NAME?</v>
      </c>
      <c r="I257" t="e">
        <f ca="1">AND(G257=TRUE,MATCH!AN257=1)</f>
        <v>#NAME?</v>
      </c>
      <c r="J257" t="e">
        <f ca="1">AND(H257=TRUE,MATCH!AN257=2)</f>
        <v>#NAME?</v>
      </c>
      <c r="K257">
        <f>IF(MATCH!AN257=1,K256+1,0)</f>
        <v>0</v>
      </c>
      <c r="L257">
        <f>IF(MATCH!AN257=2,L256+1,0)</f>
        <v>0</v>
      </c>
      <c r="M257" t="str">
        <f>MATCH!A257</f>
        <v/>
      </c>
      <c r="N257">
        <f>COUNTIFS(MATCH!AN248:AN257, "=1")</f>
        <v>0</v>
      </c>
      <c r="O257">
        <f>COUNTIFS(MATCH!AN248:AN257, "=2")</f>
        <v>0</v>
      </c>
      <c r="P257" t="str">
        <f>MATCH!BA257</f>
        <v/>
      </c>
    </row>
    <row r="258" spans="1:16" x14ac:dyDescent="0.25">
      <c r="A258" t="b">
        <f>AND(MATCH!K258=2, COUNTIF(Tables!L$1:L$4, MATCH!F258))</f>
        <v>0</v>
      </c>
      <c r="B258" t="b">
        <f>AND(MATCH!K258=1, COUNTIF(Tables!L$1:L$4, MATCH!F258))</f>
        <v>0</v>
      </c>
      <c r="C258" t="b">
        <f>AND(A258, MATCH!AO258=0)</f>
        <v>0</v>
      </c>
      <c r="D258" t="b">
        <f>AND(B258, MATCH!AO258=0)</f>
        <v>0</v>
      </c>
      <c r="E258" t="e">
        <f ca="1">isNetPoint(MATCH!AC258)</f>
        <v>#NAME?</v>
      </c>
      <c r="F258" t="b">
        <f>OR(MATCH!S258=1, MATCH!T258=1)</f>
        <v>0</v>
      </c>
      <c r="G258" t="e">
        <f ca="1">IF(MATCH!K258=1,OR(E258="1",E258="3",F258=TRUE),OR(E258="2",E258="3"))</f>
        <v>#NAME?</v>
      </c>
      <c r="H258" t="e">
        <f ca="1">IF(MATCH!K258=2,OR(E258="1",E258="3",F258=TRUE),OR(E258="2",E258="3"))</f>
        <v>#NAME?</v>
      </c>
      <c r="I258" t="e">
        <f ca="1">AND(G258=TRUE,MATCH!AN258=1)</f>
        <v>#NAME?</v>
      </c>
      <c r="J258" t="e">
        <f ca="1">AND(H258=TRUE,MATCH!AN258=2)</f>
        <v>#NAME?</v>
      </c>
      <c r="K258">
        <f>IF(MATCH!AN258=1,K257+1,0)</f>
        <v>0</v>
      </c>
      <c r="L258">
        <f>IF(MATCH!AN258=2,L257+1,0)</f>
        <v>0</v>
      </c>
      <c r="M258" t="str">
        <f>MATCH!A258</f>
        <v/>
      </c>
      <c r="N258">
        <f>COUNTIFS(MATCH!AN249:AN258, "=1")</f>
        <v>0</v>
      </c>
      <c r="O258">
        <f>COUNTIFS(MATCH!AN249:AN258, "=2")</f>
        <v>0</v>
      </c>
      <c r="P258" t="str">
        <f>MATCH!BA258</f>
        <v/>
      </c>
    </row>
    <row r="259" spans="1:16" x14ac:dyDescent="0.25">
      <c r="A259" t="b">
        <f>AND(MATCH!K259=2, COUNTIF(Tables!L$1:L$4, MATCH!F259))</f>
        <v>0</v>
      </c>
      <c r="B259" t="b">
        <f>AND(MATCH!K259=1, COUNTIF(Tables!L$1:L$4, MATCH!F259))</f>
        <v>0</v>
      </c>
      <c r="C259" t="b">
        <f>AND(A259, MATCH!AO259=0)</f>
        <v>0</v>
      </c>
      <c r="D259" t="b">
        <f>AND(B259, MATCH!AO259=0)</f>
        <v>0</v>
      </c>
      <c r="E259" t="e">
        <f ca="1">isNetPoint(MATCH!AC259)</f>
        <v>#NAME?</v>
      </c>
      <c r="F259" t="b">
        <f>OR(MATCH!S259=1, MATCH!T259=1)</f>
        <v>0</v>
      </c>
      <c r="G259" t="e">
        <f ca="1">IF(MATCH!K259=1,OR(E259="1",E259="3",F259=TRUE),OR(E259="2",E259="3"))</f>
        <v>#NAME?</v>
      </c>
      <c r="H259" t="e">
        <f ca="1">IF(MATCH!K259=2,OR(E259="1",E259="3",F259=TRUE),OR(E259="2",E259="3"))</f>
        <v>#NAME?</v>
      </c>
      <c r="I259" t="e">
        <f ca="1">AND(G259=TRUE,MATCH!AN259=1)</f>
        <v>#NAME?</v>
      </c>
      <c r="J259" t="e">
        <f ca="1">AND(H259=TRUE,MATCH!AN259=2)</f>
        <v>#NAME?</v>
      </c>
      <c r="K259">
        <f>IF(MATCH!AN259=1,K258+1,0)</f>
        <v>0</v>
      </c>
      <c r="L259">
        <f>IF(MATCH!AN259=2,L258+1,0)</f>
        <v>0</v>
      </c>
      <c r="M259" t="str">
        <f>MATCH!A259</f>
        <v/>
      </c>
      <c r="N259">
        <f>COUNTIFS(MATCH!AN250:AN259, "=1")</f>
        <v>0</v>
      </c>
      <c r="O259">
        <f>COUNTIFS(MATCH!AN250:AN259, "=2")</f>
        <v>0</v>
      </c>
      <c r="P259" t="str">
        <f>MATCH!BA259</f>
        <v/>
      </c>
    </row>
    <row r="260" spans="1:16" x14ac:dyDescent="0.25">
      <c r="A260" t="b">
        <f>AND(MATCH!K260=2, COUNTIF(Tables!L$1:L$4, MATCH!F260))</f>
        <v>0</v>
      </c>
      <c r="B260" t="b">
        <f>AND(MATCH!K260=1, COUNTIF(Tables!L$1:L$4, MATCH!F260))</f>
        <v>0</v>
      </c>
      <c r="C260" t="b">
        <f>AND(A260, MATCH!AO260=0)</f>
        <v>0</v>
      </c>
      <c r="D260" t="b">
        <f>AND(B260, MATCH!AO260=0)</f>
        <v>0</v>
      </c>
      <c r="E260" t="e">
        <f ca="1">isNetPoint(MATCH!AC260)</f>
        <v>#NAME?</v>
      </c>
      <c r="F260" t="b">
        <f>OR(MATCH!S260=1, MATCH!T260=1)</f>
        <v>0</v>
      </c>
      <c r="G260" t="e">
        <f ca="1">IF(MATCH!K260=1,OR(E260="1",E260="3",F260=TRUE),OR(E260="2",E260="3"))</f>
        <v>#NAME?</v>
      </c>
      <c r="H260" t="e">
        <f ca="1">IF(MATCH!K260=2,OR(E260="1",E260="3",F260=TRUE),OR(E260="2",E260="3"))</f>
        <v>#NAME?</v>
      </c>
      <c r="I260" t="e">
        <f ca="1">AND(G260=TRUE,MATCH!AN260=1)</f>
        <v>#NAME?</v>
      </c>
      <c r="J260" t="e">
        <f ca="1">AND(H260=TRUE,MATCH!AN260=2)</f>
        <v>#NAME?</v>
      </c>
      <c r="K260">
        <f>IF(MATCH!AN260=1,K259+1,0)</f>
        <v>0</v>
      </c>
      <c r="L260">
        <f>IF(MATCH!AN260=2,L259+1,0)</f>
        <v>0</v>
      </c>
      <c r="M260" t="str">
        <f>MATCH!A260</f>
        <v/>
      </c>
      <c r="N260">
        <f>COUNTIFS(MATCH!AN251:AN260, "=1")</f>
        <v>0</v>
      </c>
      <c r="O260">
        <f>COUNTIFS(MATCH!AN251:AN260, "=2")</f>
        <v>0</v>
      </c>
      <c r="P260" t="str">
        <f>MATCH!BA260</f>
        <v/>
      </c>
    </row>
    <row r="261" spans="1:16" x14ac:dyDescent="0.25">
      <c r="A261" t="b">
        <f>AND(MATCH!K261=2, COUNTIF(Tables!L$1:L$4, MATCH!F261))</f>
        <v>0</v>
      </c>
      <c r="B261" t="b">
        <f>AND(MATCH!K261=1, COUNTIF(Tables!L$1:L$4, MATCH!F261))</f>
        <v>0</v>
      </c>
      <c r="C261" t="b">
        <f>AND(A261, MATCH!AO261=0)</f>
        <v>0</v>
      </c>
      <c r="D261" t="b">
        <f>AND(B261, MATCH!AO261=0)</f>
        <v>0</v>
      </c>
      <c r="E261" t="e">
        <f ca="1">isNetPoint(MATCH!AC261)</f>
        <v>#NAME?</v>
      </c>
      <c r="F261" t="b">
        <f>OR(MATCH!S261=1, MATCH!T261=1)</f>
        <v>0</v>
      </c>
      <c r="G261" t="e">
        <f ca="1">IF(MATCH!K261=1,OR(E261="1",E261="3",F261=TRUE),OR(E261="2",E261="3"))</f>
        <v>#NAME?</v>
      </c>
      <c r="H261" t="e">
        <f ca="1">IF(MATCH!K261=2,OR(E261="1",E261="3",F261=TRUE),OR(E261="2",E261="3"))</f>
        <v>#NAME?</v>
      </c>
      <c r="I261" t="e">
        <f ca="1">AND(G261=TRUE,MATCH!AN261=1)</f>
        <v>#NAME?</v>
      </c>
      <c r="J261" t="e">
        <f ca="1">AND(H261=TRUE,MATCH!AN261=2)</f>
        <v>#NAME?</v>
      </c>
      <c r="K261">
        <f>IF(MATCH!AN261=1,K260+1,0)</f>
        <v>0</v>
      </c>
      <c r="L261">
        <f>IF(MATCH!AN261=2,L260+1,0)</f>
        <v>0</v>
      </c>
      <c r="M261" t="str">
        <f>MATCH!A261</f>
        <v/>
      </c>
      <c r="N261">
        <f>COUNTIFS(MATCH!AN252:AN261, "=1")</f>
        <v>0</v>
      </c>
      <c r="O261">
        <f>COUNTIFS(MATCH!AN252:AN261, "=2")</f>
        <v>0</v>
      </c>
      <c r="P261" t="str">
        <f>MATCH!BA261</f>
        <v/>
      </c>
    </row>
    <row r="262" spans="1:16" x14ac:dyDescent="0.25">
      <c r="A262" t="b">
        <f>AND(MATCH!K262=2, COUNTIF(Tables!L$1:L$4, MATCH!F262))</f>
        <v>0</v>
      </c>
      <c r="B262" t="b">
        <f>AND(MATCH!K262=1, COUNTIF(Tables!L$1:L$4, MATCH!F262))</f>
        <v>0</v>
      </c>
      <c r="C262" t="b">
        <f>AND(A262, MATCH!AO262=0)</f>
        <v>0</v>
      </c>
      <c r="D262" t="b">
        <f>AND(B262, MATCH!AO262=0)</f>
        <v>0</v>
      </c>
      <c r="E262" t="e">
        <f ca="1">isNetPoint(MATCH!AC262)</f>
        <v>#NAME?</v>
      </c>
      <c r="F262" t="b">
        <f>OR(MATCH!S262=1, MATCH!T262=1)</f>
        <v>0</v>
      </c>
      <c r="G262" t="e">
        <f ca="1">IF(MATCH!K262=1,OR(E262="1",E262="3",F262=TRUE),OR(E262="2",E262="3"))</f>
        <v>#NAME?</v>
      </c>
      <c r="H262" t="e">
        <f ca="1">IF(MATCH!K262=2,OR(E262="1",E262="3",F262=TRUE),OR(E262="2",E262="3"))</f>
        <v>#NAME?</v>
      </c>
      <c r="I262" t="e">
        <f ca="1">AND(G262=TRUE,MATCH!AN262=1)</f>
        <v>#NAME?</v>
      </c>
      <c r="J262" t="e">
        <f ca="1">AND(H262=TRUE,MATCH!AN262=2)</f>
        <v>#NAME?</v>
      </c>
      <c r="K262">
        <f>IF(MATCH!AN262=1,K261+1,0)</f>
        <v>0</v>
      </c>
      <c r="L262">
        <f>IF(MATCH!AN262=2,L261+1,0)</f>
        <v>0</v>
      </c>
      <c r="M262" t="str">
        <f>MATCH!A262</f>
        <v/>
      </c>
      <c r="N262">
        <f>COUNTIFS(MATCH!AN253:AN262, "=1")</f>
        <v>0</v>
      </c>
      <c r="O262">
        <f>COUNTIFS(MATCH!AN253:AN262, "=2")</f>
        <v>0</v>
      </c>
      <c r="P262" t="str">
        <f>MATCH!BA262</f>
        <v/>
      </c>
    </row>
    <row r="263" spans="1:16" x14ac:dyDescent="0.25">
      <c r="A263" t="b">
        <f>AND(MATCH!K263=2, COUNTIF(Tables!L$1:L$4, MATCH!F263))</f>
        <v>0</v>
      </c>
      <c r="B263" t="b">
        <f>AND(MATCH!K263=1, COUNTIF(Tables!L$1:L$4, MATCH!F263))</f>
        <v>0</v>
      </c>
      <c r="C263" t="b">
        <f>AND(A263, MATCH!AO263=0)</f>
        <v>0</v>
      </c>
      <c r="D263" t="b">
        <f>AND(B263, MATCH!AO263=0)</f>
        <v>0</v>
      </c>
      <c r="E263" t="e">
        <f ca="1">isNetPoint(MATCH!AC263)</f>
        <v>#NAME?</v>
      </c>
      <c r="F263" t="b">
        <f>OR(MATCH!S263=1, MATCH!T263=1)</f>
        <v>0</v>
      </c>
      <c r="G263" t="e">
        <f ca="1">IF(MATCH!K263=1,OR(E263="1",E263="3",F263=TRUE),OR(E263="2",E263="3"))</f>
        <v>#NAME?</v>
      </c>
      <c r="H263" t="e">
        <f ca="1">IF(MATCH!K263=2,OR(E263="1",E263="3",F263=TRUE),OR(E263="2",E263="3"))</f>
        <v>#NAME?</v>
      </c>
      <c r="I263" t="e">
        <f ca="1">AND(G263=TRUE,MATCH!AN263=1)</f>
        <v>#NAME?</v>
      </c>
      <c r="J263" t="e">
        <f ca="1">AND(H263=TRUE,MATCH!AN263=2)</f>
        <v>#NAME?</v>
      </c>
      <c r="K263">
        <f>IF(MATCH!AN263=1,K262+1,0)</f>
        <v>0</v>
      </c>
      <c r="L263">
        <f>IF(MATCH!AN263=2,L262+1,0)</f>
        <v>0</v>
      </c>
      <c r="M263" t="str">
        <f>MATCH!A263</f>
        <v/>
      </c>
      <c r="N263">
        <f>COUNTIFS(MATCH!AN254:AN263, "=1")</f>
        <v>0</v>
      </c>
      <c r="O263">
        <f>COUNTIFS(MATCH!AN254:AN263, "=2")</f>
        <v>0</v>
      </c>
      <c r="P263" t="str">
        <f>MATCH!BA263</f>
        <v/>
      </c>
    </row>
    <row r="264" spans="1:16" x14ac:dyDescent="0.25">
      <c r="A264" t="b">
        <f>AND(MATCH!K264=2, COUNTIF(Tables!L$1:L$4, MATCH!F264))</f>
        <v>0</v>
      </c>
      <c r="B264" t="b">
        <f>AND(MATCH!K264=1, COUNTIF(Tables!L$1:L$4, MATCH!F264))</f>
        <v>0</v>
      </c>
      <c r="C264" t="b">
        <f>AND(A264, MATCH!AO264=0)</f>
        <v>0</v>
      </c>
      <c r="D264" t="b">
        <f>AND(B264, MATCH!AO264=0)</f>
        <v>0</v>
      </c>
      <c r="E264" t="e">
        <f ca="1">isNetPoint(MATCH!AC264)</f>
        <v>#NAME?</v>
      </c>
      <c r="F264" t="b">
        <f>OR(MATCH!S264=1, MATCH!T264=1)</f>
        <v>0</v>
      </c>
      <c r="G264" t="e">
        <f ca="1">IF(MATCH!K264=1,OR(E264="1",E264="3",F264=TRUE),OR(E264="2",E264="3"))</f>
        <v>#NAME?</v>
      </c>
      <c r="H264" t="e">
        <f ca="1">IF(MATCH!K264=2,OR(E264="1",E264="3",F264=TRUE),OR(E264="2",E264="3"))</f>
        <v>#NAME?</v>
      </c>
      <c r="I264" t="e">
        <f ca="1">AND(G264=TRUE,MATCH!AN264=1)</f>
        <v>#NAME?</v>
      </c>
      <c r="J264" t="e">
        <f ca="1">AND(H264=TRUE,MATCH!AN264=2)</f>
        <v>#NAME?</v>
      </c>
      <c r="K264">
        <f>IF(MATCH!AN264=1,K263+1,0)</f>
        <v>0</v>
      </c>
      <c r="L264">
        <f>IF(MATCH!AN264=2,L263+1,0)</f>
        <v>0</v>
      </c>
      <c r="M264" t="str">
        <f>MATCH!A264</f>
        <v/>
      </c>
      <c r="N264">
        <f>COUNTIFS(MATCH!AN255:AN264, "=1")</f>
        <v>0</v>
      </c>
      <c r="O264">
        <f>COUNTIFS(MATCH!AN255:AN264, "=2")</f>
        <v>0</v>
      </c>
      <c r="P264" t="str">
        <f>MATCH!BA264</f>
        <v/>
      </c>
    </row>
    <row r="265" spans="1:16" x14ac:dyDescent="0.25">
      <c r="A265" t="b">
        <f>AND(MATCH!K265=2, COUNTIF(Tables!L$1:L$4, MATCH!F265))</f>
        <v>0</v>
      </c>
      <c r="B265" t="b">
        <f>AND(MATCH!K265=1, COUNTIF(Tables!L$1:L$4, MATCH!F265))</f>
        <v>0</v>
      </c>
      <c r="C265" t="b">
        <f>AND(A265, MATCH!AO265=0)</f>
        <v>0</v>
      </c>
      <c r="D265" t="b">
        <f>AND(B265, MATCH!AO265=0)</f>
        <v>0</v>
      </c>
      <c r="E265" t="e">
        <f ca="1">isNetPoint(MATCH!AC265)</f>
        <v>#NAME?</v>
      </c>
      <c r="F265" t="b">
        <f>OR(MATCH!S265=1, MATCH!T265=1)</f>
        <v>0</v>
      </c>
      <c r="G265" t="e">
        <f ca="1">IF(MATCH!K265=1,OR(E265="1",E265="3",F265=TRUE),OR(E265="2",E265="3"))</f>
        <v>#NAME?</v>
      </c>
      <c r="H265" t="e">
        <f ca="1">IF(MATCH!K265=2,OR(E265="1",E265="3",F265=TRUE),OR(E265="2",E265="3"))</f>
        <v>#NAME?</v>
      </c>
      <c r="I265" t="e">
        <f ca="1">AND(G265=TRUE,MATCH!AN265=1)</f>
        <v>#NAME?</v>
      </c>
      <c r="J265" t="e">
        <f ca="1">AND(H265=TRUE,MATCH!AN265=2)</f>
        <v>#NAME?</v>
      </c>
      <c r="K265">
        <f>IF(MATCH!AN265=1,K264+1,0)</f>
        <v>0</v>
      </c>
      <c r="L265">
        <f>IF(MATCH!AN265=2,L264+1,0)</f>
        <v>0</v>
      </c>
      <c r="M265" t="str">
        <f>MATCH!A265</f>
        <v/>
      </c>
      <c r="N265">
        <f>COUNTIFS(MATCH!AN256:AN265, "=1")</f>
        <v>0</v>
      </c>
      <c r="O265">
        <f>COUNTIFS(MATCH!AN256:AN265, "=2")</f>
        <v>0</v>
      </c>
      <c r="P265" t="str">
        <f>MATCH!BA265</f>
        <v/>
      </c>
    </row>
    <row r="266" spans="1:16" x14ac:dyDescent="0.25">
      <c r="A266" t="b">
        <f>AND(MATCH!K266=2, COUNTIF(Tables!L$1:L$4, MATCH!F266))</f>
        <v>0</v>
      </c>
      <c r="B266" t="b">
        <f>AND(MATCH!K266=1, COUNTIF(Tables!L$1:L$4, MATCH!F266))</f>
        <v>0</v>
      </c>
      <c r="C266" t="b">
        <f>AND(A266, MATCH!AO266=0)</f>
        <v>0</v>
      </c>
      <c r="D266" t="b">
        <f>AND(B266, MATCH!AO266=0)</f>
        <v>0</v>
      </c>
      <c r="E266" t="e">
        <f ca="1">isNetPoint(MATCH!AC266)</f>
        <v>#NAME?</v>
      </c>
      <c r="F266" t="b">
        <f>OR(MATCH!S266=1, MATCH!T266=1)</f>
        <v>0</v>
      </c>
      <c r="G266" t="e">
        <f ca="1">IF(MATCH!K266=1,OR(E266="1",E266="3",F266=TRUE),OR(E266="2",E266="3"))</f>
        <v>#NAME?</v>
      </c>
      <c r="H266" t="e">
        <f ca="1">IF(MATCH!K266=2,OR(E266="1",E266="3",F266=TRUE),OR(E266="2",E266="3"))</f>
        <v>#NAME?</v>
      </c>
      <c r="I266" t="e">
        <f ca="1">AND(G266=TRUE,MATCH!AN266=1)</f>
        <v>#NAME?</v>
      </c>
      <c r="J266" t="e">
        <f ca="1">AND(H266=TRUE,MATCH!AN266=2)</f>
        <v>#NAME?</v>
      </c>
      <c r="K266">
        <f>IF(MATCH!AN266=1,K265+1,0)</f>
        <v>0</v>
      </c>
      <c r="L266">
        <f>IF(MATCH!AN266=2,L265+1,0)</f>
        <v>0</v>
      </c>
      <c r="M266" t="str">
        <f>MATCH!A266</f>
        <v/>
      </c>
      <c r="N266">
        <f>COUNTIFS(MATCH!AN257:AN266, "=1")</f>
        <v>0</v>
      </c>
      <c r="O266">
        <f>COUNTIFS(MATCH!AN257:AN266, "=2")</f>
        <v>0</v>
      </c>
      <c r="P266" t="str">
        <f>MATCH!BA266</f>
        <v/>
      </c>
    </row>
    <row r="267" spans="1:16" x14ac:dyDescent="0.25">
      <c r="A267" t="b">
        <f>AND(MATCH!K267=2, COUNTIF(Tables!L$1:L$4, MATCH!F267))</f>
        <v>0</v>
      </c>
      <c r="B267" t="b">
        <f>AND(MATCH!K267=1, COUNTIF(Tables!L$1:L$4, MATCH!F267))</f>
        <v>0</v>
      </c>
      <c r="C267" t="b">
        <f>AND(A267, MATCH!AO267=0)</f>
        <v>0</v>
      </c>
      <c r="D267" t="b">
        <f>AND(B267, MATCH!AO267=0)</f>
        <v>0</v>
      </c>
      <c r="E267" t="e">
        <f ca="1">isNetPoint(MATCH!AC267)</f>
        <v>#NAME?</v>
      </c>
      <c r="F267" t="b">
        <f>OR(MATCH!S267=1, MATCH!T267=1)</f>
        <v>0</v>
      </c>
      <c r="G267" t="e">
        <f ca="1">IF(MATCH!K267=1,OR(E267="1",E267="3",F267=TRUE),OR(E267="2",E267="3"))</f>
        <v>#NAME?</v>
      </c>
      <c r="H267" t="e">
        <f ca="1">IF(MATCH!K267=2,OR(E267="1",E267="3",F267=TRUE),OR(E267="2",E267="3"))</f>
        <v>#NAME?</v>
      </c>
      <c r="I267" t="e">
        <f ca="1">AND(G267=TRUE,MATCH!AN267=1)</f>
        <v>#NAME?</v>
      </c>
      <c r="J267" t="e">
        <f ca="1">AND(H267=TRUE,MATCH!AN267=2)</f>
        <v>#NAME?</v>
      </c>
      <c r="K267">
        <f>IF(MATCH!AN267=1,K266+1,0)</f>
        <v>0</v>
      </c>
      <c r="L267">
        <f>IF(MATCH!AN267=2,L266+1,0)</f>
        <v>0</v>
      </c>
      <c r="M267" t="str">
        <f>MATCH!A267</f>
        <v/>
      </c>
      <c r="N267">
        <f>COUNTIFS(MATCH!AN258:AN267, "=1")</f>
        <v>0</v>
      </c>
      <c r="O267">
        <f>COUNTIFS(MATCH!AN258:AN267, "=2")</f>
        <v>0</v>
      </c>
      <c r="P267" t="str">
        <f>MATCH!BA267</f>
        <v/>
      </c>
    </row>
    <row r="268" spans="1:16" x14ac:dyDescent="0.25">
      <c r="A268" t="b">
        <f>AND(MATCH!K268=2, COUNTIF(Tables!L$1:L$4, MATCH!F268))</f>
        <v>0</v>
      </c>
      <c r="B268" t="b">
        <f>AND(MATCH!K268=1, COUNTIF(Tables!L$1:L$4, MATCH!F268))</f>
        <v>0</v>
      </c>
      <c r="C268" t="b">
        <f>AND(A268, MATCH!AO268=0)</f>
        <v>0</v>
      </c>
      <c r="D268" t="b">
        <f>AND(B268, MATCH!AO268=0)</f>
        <v>0</v>
      </c>
      <c r="E268" t="e">
        <f ca="1">isNetPoint(MATCH!AC268)</f>
        <v>#NAME?</v>
      </c>
      <c r="F268" t="b">
        <f>OR(MATCH!S268=1, MATCH!T268=1)</f>
        <v>0</v>
      </c>
      <c r="G268" t="e">
        <f ca="1">IF(MATCH!K268=1,OR(E268="1",E268="3",F268=TRUE),OR(E268="2",E268="3"))</f>
        <v>#NAME?</v>
      </c>
      <c r="H268" t="e">
        <f ca="1">IF(MATCH!K268=2,OR(E268="1",E268="3",F268=TRUE),OR(E268="2",E268="3"))</f>
        <v>#NAME?</v>
      </c>
      <c r="I268" t="e">
        <f ca="1">AND(G268=TRUE,MATCH!AN268=1)</f>
        <v>#NAME?</v>
      </c>
      <c r="J268" t="e">
        <f ca="1">AND(H268=TRUE,MATCH!AN268=2)</f>
        <v>#NAME?</v>
      </c>
      <c r="K268">
        <f>IF(MATCH!AN268=1,K267+1,0)</f>
        <v>0</v>
      </c>
      <c r="L268">
        <f>IF(MATCH!AN268=2,L267+1,0)</f>
        <v>0</v>
      </c>
      <c r="M268" t="str">
        <f>MATCH!A268</f>
        <v/>
      </c>
      <c r="N268">
        <f>COUNTIFS(MATCH!AN259:AN268, "=1")</f>
        <v>0</v>
      </c>
      <c r="O268">
        <f>COUNTIFS(MATCH!AN259:AN268, "=2")</f>
        <v>0</v>
      </c>
      <c r="P268" t="str">
        <f>MATCH!BA268</f>
        <v/>
      </c>
    </row>
    <row r="269" spans="1:16" x14ac:dyDescent="0.25">
      <c r="A269" t="b">
        <f>AND(MATCH!K269=2, COUNTIF(Tables!L$1:L$4, MATCH!F269))</f>
        <v>0</v>
      </c>
      <c r="B269" t="b">
        <f>AND(MATCH!K269=1, COUNTIF(Tables!L$1:L$4, MATCH!F269))</f>
        <v>0</v>
      </c>
      <c r="C269" t="b">
        <f>AND(A269, MATCH!AO269=0)</f>
        <v>0</v>
      </c>
      <c r="D269" t="b">
        <f>AND(B269, MATCH!AO269=0)</f>
        <v>0</v>
      </c>
      <c r="E269" t="e">
        <f ca="1">isNetPoint(MATCH!AC269)</f>
        <v>#NAME?</v>
      </c>
      <c r="F269" t="b">
        <f>OR(MATCH!S269=1, MATCH!T269=1)</f>
        <v>0</v>
      </c>
      <c r="G269" t="e">
        <f ca="1">IF(MATCH!K269=1,OR(E269="1",E269="3",F269=TRUE),OR(E269="2",E269="3"))</f>
        <v>#NAME?</v>
      </c>
      <c r="H269" t="e">
        <f ca="1">IF(MATCH!K269=2,OR(E269="1",E269="3",F269=TRUE),OR(E269="2",E269="3"))</f>
        <v>#NAME?</v>
      </c>
      <c r="I269" t="e">
        <f ca="1">AND(G269=TRUE,MATCH!AN269=1)</f>
        <v>#NAME?</v>
      </c>
      <c r="J269" t="e">
        <f ca="1">AND(H269=TRUE,MATCH!AN269=2)</f>
        <v>#NAME?</v>
      </c>
      <c r="K269">
        <f>IF(MATCH!AN269=1,K268+1,0)</f>
        <v>0</v>
      </c>
      <c r="L269">
        <f>IF(MATCH!AN269=2,L268+1,0)</f>
        <v>0</v>
      </c>
      <c r="M269" t="str">
        <f>MATCH!A269</f>
        <v/>
      </c>
      <c r="N269">
        <f>COUNTIFS(MATCH!AN260:AN269, "=1")</f>
        <v>0</v>
      </c>
      <c r="O269">
        <f>COUNTIFS(MATCH!AN260:AN269, "=2")</f>
        <v>0</v>
      </c>
      <c r="P269" t="str">
        <f>MATCH!BA269</f>
        <v/>
      </c>
    </row>
    <row r="270" spans="1:16" x14ac:dyDescent="0.25">
      <c r="A270" t="b">
        <f>AND(MATCH!K270=2, COUNTIF(Tables!L$1:L$4, MATCH!F270))</f>
        <v>0</v>
      </c>
      <c r="B270" t="b">
        <f>AND(MATCH!K270=1, COUNTIF(Tables!L$1:L$4, MATCH!F270))</f>
        <v>0</v>
      </c>
      <c r="C270" t="b">
        <f>AND(A270, MATCH!AO270=0)</f>
        <v>0</v>
      </c>
      <c r="D270" t="b">
        <f>AND(B270, MATCH!AO270=0)</f>
        <v>0</v>
      </c>
      <c r="E270" t="e">
        <f ca="1">isNetPoint(MATCH!AC270)</f>
        <v>#NAME?</v>
      </c>
      <c r="F270" t="b">
        <f>OR(MATCH!S270=1, MATCH!T270=1)</f>
        <v>0</v>
      </c>
      <c r="G270" t="e">
        <f ca="1">IF(MATCH!K270=1,OR(E270="1",E270="3",F270=TRUE),OR(E270="2",E270="3"))</f>
        <v>#NAME?</v>
      </c>
      <c r="H270" t="e">
        <f ca="1">IF(MATCH!K270=2,OR(E270="1",E270="3",F270=TRUE),OR(E270="2",E270="3"))</f>
        <v>#NAME?</v>
      </c>
      <c r="I270" t="e">
        <f ca="1">AND(G270=TRUE,MATCH!AN270=1)</f>
        <v>#NAME?</v>
      </c>
      <c r="J270" t="e">
        <f ca="1">AND(H270=TRUE,MATCH!AN270=2)</f>
        <v>#NAME?</v>
      </c>
      <c r="K270">
        <f>IF(MATCH!AN270=1,K269+1,0)</f>
        <v>0</v>
      </c>
      <c r="L270">
        <f>IF(MATCH!AN270=2,L269+1,0)</f>
        <v>0</v>
      </c>
      <c r="M270" t="str">
        <f>MATCH!A270</f>
        <v/>
      </c>
      <c r="N270">
        <f>COUNTIFS(MATCH!AN261:AN270, "=1")</f>
        <v>0</v>
      </c>
      <c r="O270">
        <f>COUNTIFS(MATCH!AN261:AN270, "=2")</f>
        <v>0</v>
      </c>
      <c r="P270" t="str">
        <f>MATCH!BA270</f>
        <v/>
      </c>
    </row>
    <row r="271" spans="1:16" x14ac:dyDescent="0.25">
      <c r="A271" t="b">
        <f>AND(MATCH!K271=2, COUNTIF(Tables!L$1:L$4, MATCH!F271))</f>
        <v>0</v>
      </c>
      <c r="B271" t="b">
        <f>AND(MATCH!K271=1, COUNTIF(Tables!L$1:L$4, MATCH!F271))</f>
        <v>0</v>
      </c>
      <c r="C271" t="b">
        <f>AND(A271, MATCH!AO271=0)</f>
        <v>0</v>
      </c>
      <c r="D271" t="b">
        <f>AND(B271, MATCH!AO271=0)</f>
        <v>0</v>
      </c>
      <c r="E271" t="e">
        <f ca="1">isNetPoint(MATCH!AC271)</f>
        <v>#NAME?</v>
      </c>
      <c r="F271" t="b">
        <f>OR(MATCH!S271=1, MATCH!T271=1)</f>
        <v>0</v>
      </c>
      <c r="G271" t="e">
        <f ca="1">IF(MATCH!K271=1,OR(E271="1",E271="3",F271=TRUE),OR(E271="2",E271="3"))</f>
        <v>#NAME?</v>
      </c>
      <c r="H271" t="e">
        <f ca="1">IF(MATCH!K271=2,OR(E271="1",E271="3",F271=TRUE),OR(E271="2",E271="3"))</f>
        <v>#NAME?</v>
      </c>
      <c r="I271" t="e">
        <f ca="1">AND(G271=TRUE,MATCH!AN271=1)</f>
        <v>#NAME?</v>
      </c>
      <c r="J271" t="e">
        <f ca="1">AND(H271=TRUE,MATCH!AN271=2)</f>
        <v>#NAME?</v>
      </c>
      <c r="K271">
        <f>IF(MATCH!AN271=1,K270+1,0)</f>
        <v>0</v>
      </c>
      <c r="L271">
        <f>IF(MATCH!AN271=2,L270+1,0)</f>
        <v>0</v>
      </c>
      <c r="M271" t="str">
        <f>MATCH!A271</f>
        <v/>
      </c>
      <c r="N271">
        <f>COUNTIFS(MATCH!AN262:AN271, "=1")</f>
        <v>0</v>
      </c>
      <c r="O271">
        <f>COUNTIFS(MATCH!AN262:AN271, "=2")</f>
        <v>0</v>
      </c>
      <c r="P271" t="str">
        <f>MATCH!BA271</f>
        <v/>
      </c>
    </row>
    <row r="272" spans="1:16" x14ac:dyDescent="0.25">
      <c r="A272" t="b">
        <f>AND(MATCH!K272=2, COUNTIF(Tables!L$1:L$4, MATCH!F272))</f>
        <v>0</v>
      </c>
      <c r="B272" t="b">
        <f>AND(MATCH!K272=1, COUNTIF(Tables!L$1:L$4, MATCH!F272))</f>
        <v>0</v>
      </c>
      <c r="C272" t="b">
        <f>AND(A272, MATCH!AO272=0)</f>
        <v>0</v>
      </c>
      <c r="D272" t="b">
        <f>AND(B272, MATCH!AO272=0)</f>
        <v>0</v>
      </c>
      <c r="E272" t="e">
        <f ca="1">isNetPoint(MATCH!AC272)</f>
        <v>#NAME?</v>
      </c>
      <c r="F272" t="b">
        <f>OR(MATCH!S272=1, MATCH!T272=1)</f>
        <v>0</v>
      </c>
      <c r="G272" t="e">
        <f ca="1">IF(MATCH!K272=1,OR(E272="1",E272="3",F272=TRUE),OR(E272="2",E272="3"))</f>
        <v>#NAME?</v>
      </c>
      <c r="H272" t="e">
        <f ca="1">IF(MATCH!K272=2,OR(E272="1",E272="3",F272=TRUE),OR(E272="2",E272="3"))</f>
        <v>#NAME?</v>
      </c>
      <c r="I272" t="e">
        <f ca="1">AND(G272=TRUE,MATCH!AN272=1)</f>
        <v>#NAME?</v>
      </c>
      <c r="J272" t="e">
        <f ca="1">AND(H272=TRUE,MATCH!AN272=2)</f>
        <v>#NAME?</v>
      </c>
      <c r="K272">
        <f>IF(MATCH!AN272=1,K271+1,0)</f>
        <v>0</v>
      </c>
      <c r="L272">
        <f>IF(MATCH!AN272=2,L271+1,0)</f>
        <v>0</v>
      </c>
      <c r="M272" t="str">
        <f>MATCH!A272</f>
        <v/>
      </c>
      <c r="N272">
        <f>COUNTIFS(MATCH!AN263:AN272, "=1")</f>
        <v>0</v>
      </c>
      <c r="O272">
        <f>COUNTIFS(MATCH!AN263:AN272, "=2")</f>
        <v>0</v>
      </c>
      <c r="P272" t="str">
        <f>MATCH!BA272</f>
        <v/>
      </c>
    </row>
    <row r="273" spans="1:16" x14ac:dyDescent="0.25">
      <c r="A273" t="b">
        <f>AND(MATCH!K273=2, COUNTIF(Tables!L$1:L$4, MATCH!F273))</f>
        <v>0</v>
      </c>
      <c r="B273" t="b">
        <f>AND(MATCH!K273=1, COUNTIF(Tables!L$1:L$4, MATCH!F273))</f>
        <v>0</v>
      </c>
      <c r="C273" t="b">
        <f>AND(A273, MATCH!AO273=0)</f>
        <v>0</v>
      </c>
      <c r="D273" t="b">
        <f>AND(B273, MATCH!AO273=0)</f>
        <v>0</v>
      </c>
      <c r="E273" t="e">
        <f ca="1">isNetPoint(MATCH!AC273)</f>
        <v>#NAME?</v>
      </c>
      <c r="F273" t="b">
        <f>OR(MATCH!S273=1, MATCH!T273=1)</f>
        <v>0</v>
      </c>
      <c r="G273" t="e">
        <f ca="1">IF(MATCH!K273=1,OR(E273="1",E273="3",F273=TRUE),OR(E273="2",E273="3"))</f>
        <v>#NAME?</v>
      </c>
      <c r="H273" t="e">
        <f ca="1">IF(MATCH!K273=2,OR(E273="1",E273="3",F273=TRUE),OR(E273="2",E273="3"))</f>
        <v>#NAME?</v>
      </c>
      <c r="I273" t="e">
        <f ca="1">AND(G273=TRUE,MATCH!AN273=1)</f>
        <v>#NAME?</v>
      </c>
      <c r="J273" t="e">
        <f ca="1">AND(H273=TRUE,MATCH!AN273=2)</f>
        <v>#NAME?</v>
      </c>
      <c r="K273">
        <f>IF(MATCH!AN273=1,K272+1,0)</f>
        <v>0</v>
      </c>
      <c r="L273">
        <f>IF(MATCH!AN273=2,L272+1,0)</f>
        <v>0</v>
      </c>
      <c r="M273" t="str">
        <f>MATCH!A273</f>
        <v/>
      </c>
      <c r="N273">
        <f>COUNTIFS(MATCH!AN264:AN273, "=1")</f>
        <v>0</v>
      </c>
      <c r="O273">
        <f>COUNTIFS(MATCH!AN264:AN273, "=2")</f>
        <v>0</v>
      </c>
      <c r="P273" t="str">
        <f>MATCH!BA273</f>
        <v/>
      </c>
    </row>
    <row r="274" spans="1:16" x14ac:dyDescent="0.25">
      <c r="A274" t="b">
        <f>AND(MATCH!K274=2, COUNTIF(Tables!L$1:L$4, MATCH!F274))</f>
        <v>0</v>
      </c>
      <c r="B274" t="b">
        <f>AND(MATCH!K274=1, COUNTIF(Tables!L$1:L$4, MATCH!F274))</f>
        <v>0</v>
      </c>
      <c r="C274" t="b">
        <f>AND(A274, MATCH!AO274=0)</f>
        <v>0</v>
      </c>
      <c r="D274" t="b">
        <f>AND(B274, MATCH!AO274=0)</f>
        <v>0</v>
      </c>
      <c r="E274" t="e">
        <f ca="1">isNetPoint(MATCH!AC274)</f>
        <v>#NAME?</v>
      </c>
      <c r="F274" t="b">
        <f>OR(MATCH!S274=1, MATCH!T274=1)</f>
        <v>0</v>
      </c>
      <c r="G274" t="e">
        <f ca="1">IF(MATCH!K274=1,OR(E274="1",E274="3",F274=TRUE),OR(E274="2",E274="3"))</f>
        <v>#NAME?</v>
      </c>
      <c r="H274" t="e">
        <f ca="1">IF(MATCH!K274=2,OR(E274="1",E274="3",F274=TRUE),OR(E274="2",E274="3"))</f>
        <v>#NAME?</v>
      </c>
      <c r="I274" t="e">
        <f ca="1">AND(G274=TRUE,MATCH!AN274=1)</f>
        <v>#NAME?</v>
      </c>
      <c r="J274" t="e">
        <f ca="1">AND(H274=TRUE,MATCH!AN274=2)</f>
        <v>#NAME?</v>
      </c>
      <c r="K274">
        <f>IF(MATCH!AN274=1,K273+1,0)</f>
        <v>0</v>
      </c>
      <c r="L274">
        <f>IF(MATCH!AN274=2,L273+1,0)</f>
        <v>0</v>
      </c>
      <c r="M274" t="str">
        <f>MATCH!A274</f>
        <v/>
      </c>
      <c r="N274">
        <f>COUNTIFS(MATCH!AN265:AN274, "=1")</f>
        <v>0</v>
      </c>
      <c r="O274">
        <f>COUNTIFS(MATCH!AN265:AN274, "=2")</f>
        <v>0</v>
      </c>
      <c r="P274" t="str">
        <f>MATCH!BA274</f>
        <v/>
      </c>
    </row>
    <row r="275" spans="1:16" x14ac:dyDescent="0.25">
      <c r="A275" t="b">
        <f>AND(MATCH!K275=2, COUNTIF(Tables!L$1:L$4, MATCH!F275))</f>
        <v>0</v>
      </c>
      <c r="B275" t="b">
        <f>AND(MATCH!K275=1, COUNTIF(Tables!L$1:L$4, MATCH!F275))</f>
        <v>0</v>
      </c>
      <c r="C275" t="b">
        <f>AND(A275, MATCH!AO275=0)</f>
        <v>0</v>
      </c>
      <c r="D275" t="b">
        <f>AND(B275, MATCH!AO275=0)</f>
        <v>0</v>
      </c>
      <c r="E275" t="e">
        <f ca="1">isNetPoint(MATCH!AC275)</f>
        <v>#NAME?</v>
      </c>
      <c r="F275" t="b">
        <f>OR(MATCH!S275=1, MATCH!T275=1)</f>
        <v>0</v>
      </c>
      <c r="G275" t="e">
        <f ca="1">IF(MATCH!K275=1,OR(E275="1",E275="3",F275=TRUE),OR(E275="2",E275="3"))</f>
        <v>#NAME?</v>
      </c>
      <c r="H275" t="e">
        <f ca="1">IF(MATCH!K275=2,OR(E275="1",E275="3",F275=TRUE),OR(E275="2",E275="3"))</f>
        <v>#NAME?</v>
      </c>
      <c r="I275" t="e">
        <f ca="1">AND(G275=TRUE,MATCH!AN275=1)</f>
        <v>#NAME?</v>
      </c>
      <c r="J275" t="e">
        <f ca="1">AND(H275=TRUE,MATCH!AN275=2)</f>
        <v>#NAME?</v>
      </c>
      <c r="K275">
        <f>IF(MATCH!AN275=1,K274+1,0)</f>
        <v>0</v>
      </c>
      <c r="L275">
        <f>IF(MATCH!AN275=2,L274+1,0)</f>
        <v>0</v>
      </c>
      <c r="M275" t="str">
        <f>MATCH!A275</f>
        <v/>
      </c>
      <c r="N275">
        <f>COUNTIFS(MATCH!AN266:AN275, "=1")</f>
        <v>0</v>
      </c>
      <c r="O275">
        <f>COUNTIFS(MATCH!AN266:AN275, "=2")</f>
        <v>0</v>
      </c>
      <c r="P275" t="str">
        <f>MATCH!BA275</f>
        <v/>
      </c>
    </row>
    <row r="276" spans="1:16" x14ac:dyDescent="0.25">
      <c r="A276" t="b">
        <f>AND(MATCH!K276=2, COUNTIF(Tables!L$1:L$4, MATCH!F276))</f>
        <v>0</v>
      </c>
      <c r="B276" t="b">
        <f>AND(MATCH!K276=1, COUNTIF(Tables!L$1:L$4, MATCH!F276))</f>
        <v>0</v>
      </c>
      <c r="C276" t="b">
        <f>AND(A276, MATCH!AO276=0)</f>
        <v>0</v>
      </c>
      <c r="D276" t="b">
        <f>AND(B276, MATCH!AO276=0)</f>
        <v>0</v>
      </c>
      <c r="E276" t="e">
        <f ca="1">isNetPoint(MATCH!AC276)</f>
        <v>#NAME?</v>
      </c>
      <c r="F276" t="b">
        <f>OR(MATCH!S276=1, MATCH!T276=1)</f>
        <v>0</v>
      </c>
      <c r="G276" t="e">
        <f ca="1">IF(MATCH!K276=1,OR(E276="1",E276="3",F276=TRUE),OR(E276="2",E276="3"))</f>
        <v>#NAME?</v>
      </c>
      <c r="H276" t="e">
        <f ca="1">IF(MATCH!K276=2,OR(E276="1",E276="3",F276=TRUE),OR(E276="2",E276="3"))</f>
        <v>#NAME?</v>
      </c>
      <c r="I276" t="e">
        <f ca="1">AND(G276=TRUE,MATCH!AN276=1)</f>
        <v>#NAME?</v>
      </c>
      <c r="J276" t="e">
        <f ca="1">AND(H276=TRUE,MATCH!AN276=2)</f>
        <v>#NAME?</v>
      </c>
      <c r="K276">
        <f>IF(MATCH!AN276=1,K275+1,0)</f>
        <v>0</v>
      </c>
      <c r="L276">
        <f>IF(MATCH!AN276=2,L275+1,0)</f>
        <v>0</v>
      </c>
      <c r="M276" t="str">
        <f>MATCH!A276</f>
        <v/>
      </c>
      <c r="N276">
        <f>COUNTIFS(MATCH!AN267:AN276, "=1")</f>
        <v>0</v>
      </c>
      <c r="O276">
        <f>COUNTIFS(MATCH!AN267:AN276, "=2")</f>
        <v>0</v>
      </c>
      <c r="P276" t="str">
        <f>MATCH!BA276</f>
        <v/>
      </c>
    </row>
    <row r="277" spans="1:16" x14ac:dyDescent="0.25">
      <c r="A277" t="b">
        <f>AND(MATCH!K277=2, COUNTIF(Tables!L$1:L$4, MATCH!F277))</f>
        <v>0</v>
      </c>
      <c r="B277" t="b">
        <f>AND(MATCH!K277=1, COUNTIF(Tables!L$1:L$4, MATCH!F277))</f>
        <v>0</v>
      </c>
      <c r="C277" t="b">
        <f>AND(A277, MATCH!AO277=0)</f>
        <v>0</v>
      </c>
      <c r="D277" t="b">
        <f>AND(B277, MATCH!AO277=0)</f>
        <v>0</v>
      </c>
      <c r="E277" t="e">
        <f ca="1">isNetPoint(MATCH!AC277)</f>
        <v>#NAME?</v>
      </c>
      <c r="F277" t="b">
        <f>OR(MATCH!S277=1, MATCH!T277=1)</f>
        <v>0</v>
      </c>
      <c r="G277" t="e">
        <f ca="1">IF(MATCH!K277=1,OR(E277="1",E277="3",F277=TRUE),OR(E277="2",E277="3"))</f>
        <v>#NAME?</v>
      </c>
      <c r="H277" t="e">
        <f ca="1">IF(MATCH!K277=2,OR(E277="1",E277="3",F277=TRUE),OR(E277="2",E277="3"))</f>
        <v>#NAME?</v>
      </c>
      <c r="I277" t="e">
        <f ca="1">AND(G277=TRUE,MATCH!AN277=1)</f>
        <v>#NAME?</v>
      </c>
      <c r="J277" t="e">
        <f ca="1">AND(H277=TRUE,MATCH!AN277=2)</f>
        <v>#NAME?</v>
      </c>
      <c r="K277">
        <f>IF(MATCH!AN277=1,K276+1,0)</f>
        <v>0</v>
      </c>
      <c r="L277">
        <f>IF(MATCH!AN277=2,L276+1,0)</f>
        <v>0</v>
      </c>
      <c r="M277" t="str">
        <f>MATCH!A277</f>
        <v/>
      </c>
      <c r="N277">
        <f>COUNTIFS(MATCH!AN268:AN277, "=1")</f>
        <v>0</v>
      </c>
      <c r="O277">
        <f>COUNTIFS(MATCH!AN268:AN277, "=2")</f>
        <v>0</v>
      </c>
      <c r="P277" t="str">
        <f>MATCH!BA277</f>
        <v/>
      </c>
    </row>
    <row r="278" spans="1:16" x14ac:dyDescent="0.25">
      <c r="A278" t="b">
        <f>AND(MATCH!K278=2, COUNTIF(Tables!L$1:L$4, MATCH!F278))</f>
        <v>0</v>
      </c>
      <c r="B278" t="b">
        <f>AND(MATCH!K278=1, COUNTIF(Tables!L$1:L$4, MATCH!F278))</f>
        <v>0</v>
      </c>
      <c r="C278" t="b">
        <f>AND(A278, MATCH!AO278=0)</f>
        <v>0</v>
      </c>
      <c r="D278" t="b">
        <f>AND(B278, MATCH!AO278=0)</f>
        <v>0</v>
      </c>
      <c r="E278" t="e">
        <f ca="1">isNetPoint(MATCH!AC278)</f>
        <v>#NAME?</v>
      </c>
      <c r="F278" t="b">
        <f>OR(MATCH!S278=1, MATCH!T278=1)</f>
        <v>0</v>
      </c>
      <c r="G278" t="e">
        <f ca="1">IF(MATCH!K278=1,OR(E278="1",E278="3",F278=TRUE),OR(E278="2",E278="3"))</f>
        <v>#NAME?</v>
      </c>
      <c r="H278" t="e">
        <f ca="1">IF(MATCH!K278=2,OR(E278="1",E278="3",F278=TRUE),OR(E278="2",E278="3"))</f>
        <v>#NAME?</v>
      </c>
      <c r="I278" t="e">
        <f ca="1">AND(G278=TRUE,MATCH!AN278=1)</f>
        <v>#NAME?</v>
      </c>
      <c r="J278" t="e">
        <f ca="1">AND(H278=TRUE,MATCH!AN278=2)</f>
        <v>#NAME?</v>
      </c>
      <c r="K278">
        <f>IF(MATCH!AN278=1,K277+1,0)</f>
        <v>0</v>
      </c>
      <c r="L278">
        <f>IF(MATCH!AN278=2,L277+1,0)</f>
        <v>0</v>
      </c>
      <c r="M278" t="str">
        <f>MATCH!A278</f>
        <v/>
      </c>
      <c r="N278">
        <f>COUNTIFS(MATCH!AN269:AN278, "=1")</f>
        <v>0</v>
      </c>
      <c r="O278">
        <f>COUNTIFS(MATCH!AN269:AN278, "=2")</f>
        <v>0</v>
      </c>
      <c r="P278" t="str">
        <f>MATCH!BA278</f>
        <v/>
      </c>
    </row>
    <row r="279" spans="1:16" x14ac:dyDescent="0.25">
      <c r="A279" t="b">
        <f>AND(MATCH!K279=2, COUNTIF(Tables!L$1:L$4, MATCH!F279))</f>
        <v>0</v>
      </c>
      <c r="B279" t="b">
        <f>AND(MATCH!K279=1, COUNTIF(Tables!L$1:L$4, MATCH!F279))</f>
        <v>0</v>
      </c>
      <c r="C279" t="b">
        <f>AND(A279, MATCH!AO279=0)</f>
        <v>0</v>
      </c>
      <c r="D279" t="b">
        <f>AND(B279, MATCH!AO279=0)</f>
        <v>0</v>
      </c>
      <c r="E279" t="e">
        <f ca="1">isNetPoint(MATCH!AC279)</f>
        <v>#NAME?</v>
      </c>
      <c r="F279" t="b">
        <f>OR(MATCH!S279=1, MATCH!T279=1)</f>
        <v>0</v>
      </c>
      <c r="G279" t="e">
        <f ca="1">IF(MATCH!K279=1,OR(E279="1",E279="3",F279=TRUE),OR(E279="2",E279="3"))</f>
        <v>#NAME?</v>
      </c>
      <c r="H279" t="e">
        <f ca="1">IF(MATCH!K279=2,OR(E279="1",E279="3",F279=TRUE),OR(E279="2",E279="3"))</f>
        <v>#NAME?</v>
      </c>
      <c r="I279" t="e">
        <f ca="1">AND(G279=TRUE,MATCH!AN279=1)</f>
        <v>#NAME?</v>
      </c>
      <c r="J279" t="e">
        <f ca="1">AND(H279=TRUE,MATCH!AN279=2)</f>
        <v>#NAME?</v>
      </c>
      <c r="K279">
        <f>IF(MATCH!AN279=1,K278+1,0)</f>
        <v>0</v>
      </c>
      <c r="L279">
        <f>IF(MATCH!AN279=2,L278+1,0)</f>
        <v>0</v>
      </c>
      <c r="M279" t="str">
        <f>MATCH!A279</f>
        <v/>
      </c>
      <c r="N279">
        <f>COUNTIFS(MATCH!AN270:AN279, "=1")</f>
        <v>0</v>
      </c>
      <c r="O279">
        <f>COUNTIFS(MATCH!AN270:AN279, "=2")</f>
        <v>0</v>
      </c>
      <c r="P279" t="str">
        <f>MATCH!BA279</f>
        <v/>
      </c>
    </row>
    <row r="280" spans="1:16" x14ac:dyDescent="0.25">
      <c r="A280" t="b">
        <f>AND(MATCH!K280=2, COUNTIF(Tables!L$1:L$4, MATCH!F280))</f>
        <v>0</v>
      </c>
      <c r="B280" t="b">
        <f>AND(MATCH!K280=1, COUNTIF(Tables!L$1:L$4, MATCH!F280))</f>
        <v>0</v>
      </c>
      <c r="C280" t="b">
        <f>AND(A280, MATCH!AO280=0)</f>
        <v>0</v>
      </c>
      <c r="D280" t="b">
        <f>AND(B280, MATCH!AO280=0)</f>
        <v>0</v>
      </c>
      <c r="E280" t="e">
        <f ca="1">isNetPoint(MATCH!AC280)</f>
        <v>#NAME?</v>
      </c>
      <c r="F280" t="b">
        <f>OR(MATCH!S280=1, MATCH!T280=1)</f>
        <v>0</v>
      </c>
      <c r="G280" t="e">
        <f ca="1">IF(MATCH!K280=1,OR(E280="1",E280="3",F280=TRUE),OR(E280="2",E280="3"))</f>
        <v>#NAME?</v>
      </c>
      <c r="H280" t="e">
        <f ca="1">IF(MATCH!K280=2,OR(E280="1",E280="3",F280=TRUE),OR(E280="2",E280="3"))</f>
        <v>#NAME?</v>
      </c>
      <c r="I280" t="e">
        <f ca="1">AND(G280=TRUE,MATCH!AN280=1)</f>
        <v>#NAME?</v>
      </c>
      <c r="J280" t="e">
        <f ca="1">AND(H280=TRUE,MATCH!AN280=2)</f>
        <v>#NAME?</v>
      </c>
      <c r="K280">
        <f>IF(MATCH!AN280=1,K279+1,0)</f>
        <v>0</v>
      </c>
      <c r="L280">
        <f>IF(MATCH!AN280=2,L279+1,0)</f>
        <v>0</v>
      </c>
      <c r="M280" t="str">
        <f>MATCH!A280</f>
        <v/>
      </c>
      <c r="N280">
        <f>COUNTIFS(MATCH!AN271:AN280, "=1")</f>
        <v>0</v>
      </c>
      <c r="O280">
        <f>COUNTIFS(MATCH!AN271:AN280, "=2")</f>
        <v>0</v>
      </c>
      <c r="P280" t="str">
        <f>MATCH!BA280</f>
        <v/>
      </c>
    </row>
    <row r="281" spans="1:16" x14ac:dyDescent="0.25">
      <c r="A281" t="b">
        <f>AND(MATCH!K281=2, COUNTIF(Tables!L$1:L$4, MATCH!F281))</f>
        <v>0</v>
      </c>
      <c r="B281" t="b">
        <f>AND(MATCH!K281=1, COUNTIF(Tables!L$1:L$4, MATCH!F281))</f>
        <v>0</v>
      </c>
      <c r="C281" t="b">
        <f>AND(A281, MATCH!AO281=0)</f>
        <v>0</v>
      </c>
      <c r="D281" t="b">
        <f>AND(B281, MATCH!AO281=0)</f>
        <v>0</v>
      </c>
      <c r="E281" t="e">
        <f ca="1">isNetPoint(MATCH!AC281)</f>
        <v>#NAME?</v>
      </c>
      <c r="F281" t="b">
        <f>OR(MATCH!S281=1, MATCH!T281=1)</f>
        <v>0</v>
      </c>
      <c r="G281" t="e">
        <f ca="1">IF(MATCH!K281=1,OR(E281="1",E281="3",F281=TRUE),OR(E281="2",E281="3"))</f>
        <v>#NAME?</v>
      </c>
      <c r="H281" t="e">
        <f ca="1">IF(MATCH!K281=2,OR(E281="1",E281="3",F281=TRUE),OR(E281="2",E281="3"))</f>
        <v>#NAME?</v>
      </c>
      <c r="I281" t="e">
        <f ca="1">AND(G281=TRUE,MATCH!AN281=1)</f>
        <v>#NAME?</v>
      </c>
      <c r="J281" t="e">
        <f ca="1">AND(H281=TRUE,MATCH!AN281=2)</f>
        <v>#NAME?</v>
      </c>
      <c r="K281">
        <f>IF(MATCH!AN281=1,K280+1,0)</f>
        <v>0</v>
      </c>
      <c r="L281">
        <f>IF(MATCH!AN281=2,L280+1,0)</f>
        <v>0</v>
      </c>
      <c r="M281" t="str">
        <f>MATCH!A281</f>
        <v/>
      </c>
      <c r="N281">
        <f>COUNTIFS(MATCH!AN272:AN281, "=1")</f>
        <v>0</v>
      </c>
      <c r="O281">
        <f>COUNTIFS(MATCH!AN272:AN281, "=2")</f>
        <v>0</v>
      </c>
      <c r="P281" t="str">
        <f>MATCH!BA281</f>
        <v/>
      </c>
    </row>
    <row r="282" spans="1:16" x14ac:dyDescent="0.25">
      <c r="A282" t="b">
        <f>AND(MATCH!K282=2, COUNTIF(Tables!L$1:L$4, MATCH!F282))</f>
        <v>0</v>
      </c>
      <c r="B282" t="b">
        <f>AND(MATCH!K282=1, COUNTIF(Tables!L$1:L$4, MATCH!F282))</f>
        <v>0</v>
      </c>
      <c r="C282" t="b">
        <f>AND(A282, MATCH!AO282=0)</f>
        <v>0</v>
      </c>
      <c r="D282" t="b">
        <f>AND(B282, MATCH!AO282=0)</f>
        <v>0</v>
      </c>
      <c r="E282" t="e">
        <f ca="1">isNetPoint(MATCH!AC282)</f>
        <v>#NAME?</v>
      </c>
      <c r="F282" t="b">
        <f>OR(MATCH!S282=1, MATCH!T282=1)</f>
        <v>0</v>
      </c>
      <c r="G282" t="e">
        <f ca="1">IF(MATCH!K282=1,OR(E282="1",E282="3",F282=TRUE),OR(E282="2",E282="3"))</f>
        <v>#NAME?</v>
      </c>
      <c r="H282" t="e">
        <f ca="1">IF(MATCH!K282=2,OR(E282="1",E282="3",F282=TRUE),OR(E282="2",E282="3"))</f>
        <v>#NAME?</v>
      </c>
      <c r="I282" t="e">
        <f ca="1">AND(G282=TRUE,MATCH!AN282=1)</f>
        <v>#NAME?</v>
      </c>
      <c r="J282" t="e">
        <f ca="1">AND(H282=TRUE,MATCH!AN282=2)</f>
        <v>#NAME?</v>
      </c>
      <c r="K282">
        <f>IF(MATCH!AN282=1,K281+1,0)</f>
        <v>0</v>
      </c>
      <c r="L282">
        <f>IF(MATCH!AN282=2,L281+1,0)</f>
        <v>0</v>
      </c>
      <c r="M282" t="str">
        <f>MATCH!A282</f>
        <v/>
      </c>
      <c r="N282">
        <f>COUNTIFS(MATCH!AN273:AN282, "=1")</f>
        <v>0</v>
      </c>
      <c r="O282">
        <f>COUNTIFS(MATCH!AN273:AN282, "=2")</f>
        <v>0</v>
      </c>
      <c r="P282" t="str">
        <f>MATCH!BA282</f>
        <v/>
      </c>
    </row>
    <row r="283" spans="1:16" x14ac:dyDescent="0.25">
      <c r="A283" t="b">
        <f>AND(MATCH!K283=2, COUNTIF(Tables!L$1:L$4, MATCH!F283))</f>
        <v>0</v>
      </c>
      <c r="B283" t="b">
        <f>AND(MATCH!K283=1, COUNTIF(Tables!L$1:L$4, MATCH!F283))</f>
        <v>0</v>
      </c>
      <c r="C283" t="b">
        <f>AND(A283, MATCH!AO283=0)</f>
        <v>0</v>
      </c>
      <c r="D283" t="b">
        <f>AND(B283, MATCH!AO283=0)</f>
        <v>0</v>
      </c>
      <c r="E283" t="e">
        <f ca="1">isNetPoint(MATCH!AC283)</f>
        <v>#NAME?</v>
      </c>
      <c r="F283" t="b">
        <f>OR(MATCH!S283=1, MATCH!T283=1)</f>
        <v>0</v>
      </c>
      <c r="G283" t="e">
        <f ca="1">IF(MATCH!K283=1,OR(E283="1",E283="3",F283=TRUE),OR(E283="2",E283="3"))</f>
        <v>#NAME?</v>
      </c>
      <c r="H283" t="e">
        <f ca="1">IF(MATCH!K283=2,OR(E283="1",E283="3",F283=TRUE),OR(E283="2",E283="3"))</f>
        <v>#NAME?</v>
      </c>
      <c r="I283" t="e">
        <f ca="1">AND(G283=TRUE,MATCH!AN283=1)</f>
        <v>#NAME?</v>
      </c>
      <c r="J283" t="e">
        <f ca="1">AND(H283=TRUE,MATCH!AN283=2)</f>
        <v>#NAME?</v>
      </c>
      <c r="K283">
        <f>IF(MATCH!AN283=1,K282+1,0)</f>
        <v>0</v>
      </c>
      <c r="L283">
        <f>IF(MATCH!AN283=2,L282+1,0)</f>
        <v>0</v>
      </c>
      <c r="M283" t="str">
        <f>MATCH!A283</f>
        <v/>
      </c>
      <c r="N283">
        <f>COUNTIFS(MATCH!AN274:AN283, "=1")</f>
        <v>0</v>
      </c>
      <c r="O283">
        <f>COUNTIFS(MATCH!AN274:AN283, "=2")</f>
        <v>0</v>
      </c>
      <c r="P283" t="str">
        <f>MATCH!BA283</f>
        <v/>
      </c>
    </row>
    <row r="284" spans="1:16" x14ac:dyDescent="0.25">
      <c r="A284" t="b">
        <f>AND(MATCH!K284=2, COUNTIF(Tables!L$1:L$4, MATCH!F284))</f>
        <v>0</v>
      </c>
      <c r="B284" t="b">
        <f>AND(MATCH!K284=1, COUNTIF(Tables!L$1:L$4, MATCH!F284))</f>
        <v>0</v>
      </c>
      <c r="C284" t="b">
        <f>AND(A284, MATCH!AO284=0)</f>
        <v>0</v>
      </c>
      <c r="D284" t="b">
        <f>AND(B284, MATCH!AO284=0)</f>
        <v>0</v>
      </c>
      <c r="E284" t="e">
        <f ca="1">isNetPoint(MATCH!AC284)</f>
        <v>#NAME?</v>
      </c>
      <c r="F284" t="b">
        <f>OR(MATCH!S284=1, MATCH!T284=1)</f>
        <v>0</v>
      </c>
      <c r="G284" t="e">
        <f ca="1">IF(MATCH!K284=1,OR(E284="1",E284="3",F284=TRUE),OR(E284="2",E284="3"))</f>
        <v>#NAME?</v>
      </c>
      <c r="H284" t="e">
        <f ca="1">IF(MATCH!K284=2,OR(E284="1",E284="3",F284=TRUE),OR(E284="2",E284="3"))</f>
        <v>#NAME?</v>
      </c>
      <c r="I284" t="e">
        <f ca="1">AND(G284=TRUE,MATCH!AN284=1)</f>
        <v>#NAME?</v>
      </c>
      <c r="J284" t="e">
        <f ca="1">AND(H284=TRUE,MATCH!AN284=2)</f>
        <v>#NAME?</v>
      </c>
      <c r="K284">
        <f>IF(MATCH!AN284=1,K283+1,0)</f>
        <v>0</v>
      </c>
      <c r="L284">
        <f>IF(MATCH!AN284=2,L283+1,0)</f>
        <v>0</v>
      </c>
      <c r="M284" t="str">
        <f>MATCH!A284</f>
        <v/>
      </c>
      <c r="N284">
        <f>COUNTIFS(MATCH!AN275:AN284, "=1")</f>
        <v>0</v>
      </c>
      <c r="O284">
        <f>COUNTIFS(MATCH!AN275:AN284, "=2")</f>
        <v>0</v>
      </c>
      <c r="P284" t="str">
        <f>MATCH!BA284</f>
        <v/>
      </c>
    </row>
    <row r="285" spans="1:16" x14ac:dyDescent="0.25">
      <c r="A285" t="b">
        <f>AND(MATCH!K285=2, COUNTIF(Tables!L$1:L$4, MATCH!F285))</f>
        <v>0</v>
      </c>
      <c r="B285" t="b">
        <f>AND(MATCH!K285=1, COUNTIF(Tables!L$1:L$4, MATCH!F285))</f>
        <v>0</v>
      </c>
      <c r="C285" t="b">
        <f>AND(A285, MATCH!AO285=0)</f>
        <v>0</v>
      </c>
      <c r="D285" t="b">
        <f>AND(B285, MATCH!AO285=0)</f>
        <v>0</v>
      </c>
      <c r="E285" t="e">
        <f ca="1">isNetPoint(MATCH!AC285)</f>
        <v>#NAME?</v>
      </c>
      <c r="F285" t="b">
        <f>OR(MATCH!S285=1, MATCH!T285=1)</f>
        <v>0</v>
      </c>
      <c r="G285" t="e">
        <f ca="1">IF(MATCH!K285=1,OR(E285="1",E285="3",F285=TRUE),OR(E285="2",E285="3"))</f>
        <v>#NAME?</v>
      </c>
      <c r="H285" t="e">
        <f ca="1">IF(MATCH!K285=2,OR(E285="1",E285="3",F285=TRUE),OR(E285="2",E285="3"))</f>
        <v>#NAME?</v>
      </c>
      <c r="I285" t="e">
        <f ca="1">AND(G285=TRUE,MATCH!AN285=1)</f>
        <v>#NAME?</v>
      </c>
      <c r="J285" t="e">
        <f ca="1">AND(H285=TRUE,MATCH!AN285=2)</f>
        <v>#NAME?</v>
      </c>
      <c r="K285">
        <f>IF(MATCH!AN285=1,K284+1,0)</f>
        <v>0</v>
      </c>
      <c r="L285">
        <f>IF(MATCH!AN285=2,L284+1,0)</f>
        <v>0</v>
      </c>
      <c r="M285" t="str">
        <f>MATCH!A285</f>
        <v/>
      </c>
      <c r="N285">
        <f>COUNTIFS(MATCH!AN276:AN285, "=1")</f>
        <v>0</v>
      </c>
      <c r="O285">
        <f>COUNTIFS(MATCH!AN276:AN285, "=2")</f>
        <v>0</v>
      </c>
      <c r="P285" t="str">
        <f>MATCH!BA285</f>
        <v/>
      </c>
    </row>
    <row r="286" spans="1:16" x14ac:dyDescent="0.25">
      <c r="A286" t="b">
        <f>AND(MATCH!K286=2, COUNTIF(Tables!L$1:L$4, MATCH!F286))</f>
        <v>0</v>
      </c>
      <c r="B286" t="b">
        <f>AND(MATCH!K286=1, COUNTIF(Tables!L$1:L$4, MATCH!F286))</f>
        <v>0</v>
      </c>
      <c r="C286" t="b">
        <f>AND(A286, MATCH!AO286=0)</f>
        <v>0</v>
      </c>
      <c r="D286" t="b">
        <f>AND(B286, MATCH!AO286=0)</f>
        <v>0</v>
      </c>
      <c r="E286" t="e">
        <f ca="1">isNetPoint(MATCH!AC286)</f>
        <v>#NAME?</v>
      </c>
      <c r="F286" t="b">
        <f>OR(MATCH!S286=1, MATCH!T286=1)</f>
        <v>0</v>
      </c>
      <c r="G286" t="e">
        <f ca="1">IF(MATCH!K286=1,OR(E286="1",E286="3",F286=TRUE),OR(E286="2",E286="3"))</f>
        <v>#NAME?</v>
      </c>
      <c r="H286" t="e">
        <f ca="1">IF(MATCH!K286=2,OR(E286="1",E286="3",F286=TRUE),OR(E286="2",E286="3"))</f>
        <v>#NAME?</v>
      </c>
      <c r="I286" t="e">
        <f ca="1">AND(G286=TRUE,MATCH!AN286=1)</f>
        <v>#NAME?</v>
      </c>
      <c r="J286" t="e">
        <f ca="1">AND(H286=TRUE,MATCH!AN286=2)</f>
        <v>#NAME?</v>
      </c>
      <c r="K286">
        <f>IF(MATCH!AN286=1,K285+1,0)</f>
        <v>0</v>
      </c>
      <c r="L286">
        <f>IF(MATCH!AN286=2,L285+1,0)</f>
        <v>0</v>
      </c>
      <c r="M286" t="str">
        <f>MATCH!A286</f>
        <v/>
      </c>
      <c r="N286">
        <f>COUNTIFS(MATCH!AN277:AN286, "=1")</f>
        <v>0</v>
      </c>
      <c r="O286">
        <f>COUNTIFS(MATCH!AN277:AN286, "=2")</f>
        <v>0</v>
      </c>
      <c r="P286" t="str">
        <f>MATCH!BA286</f>
        <v/>
      </c>
    </row>
    <row r="287" spans="1:16" x14ac:dyDescent="0.25">
      <c r="A287" t="b">
        <f>AND(MATCH!K287=2, COUNTIF(Tables!L$1:L$4, MATCH!F287))</f>
        <v>0</v>
      </c>
      <c r="B287" t="b">
        <f>AND(MATCH!K287=1, COUNTIF(Tables!L$1:L$4, MATCH!F287))</f>
        <v>0</v>
      </c>
      <c r="C287" t="b">
        <f>AND(A287, MATCH!AO287=0)</f>
        <v>0</v>
      </c>
      <c r="D287" t="b">
        <f>AND(B287, MATCH!AO287=0)</f>
        <v>0</v>
      </c>
      <c r="E287" t="e">
        <f ca="1">isNetPoint(MATCH!AC287)</f>
        <v>#NAME?</v>
      </c>
      <c r="F287" t="b">
        <f>OR(MATCH!S287=1, MATCH!T287=1)</f>
        <v>0</v>
      </c>
      <c r="G287" t="e">
        <f ca="1">IF(MATCH!K287=1,OR(E287="1",E287="3",F287=TRUE),OR(E287="2",E287="3"))</f>
        <v>#NAME?</v>
      </c>
      <c r="H287" t="e">
        <f ca="1">IF(MATCH!K287=2,OR(E287="1",E287="3",F287=TRUE),OR(E287="2",E287="3"))</f>
        <v>#NAME?</v>
      </c>
      <c r="I287" t="e">
        <f ca="1">AND(G287=TRUE,MATCH!AN287=1)</f>
        <v>#NAME?</v>
      </c>
      <c r="J287" t="e">
        <f ca="1">AND(H287=TRUE,MATCH!AN287=2)</f>
        <v>#NAME?</v>
      </c>
      <c r="K287">
        <f>IF(MATCH!AN287=1,K286+1,0)</f>
        <v>0</v>
      </c>
      <c r="L287">
        <f>IF(MATCH!AN287=2,L286+1,0)</f>
        <v>0</v>
      </c>
      <c r="M287" t="str">
        <f>MATCH!A287</f>
        <v/>
      </c>
      <c r="N287">
        <f>COUNTIFS(MATCH!AN278:AN287, "=1")</f>
        <v>0</v>
      </c>
      <c r="O287">
        <f>COUNTIFS(MATCH!AN278:AN287, "=2")</f>
        <v>0</v>
      </c>
      <c r="P287" t="str">
        <f>MATCH!BA287</f>
        <v/>
      </c>
    </row>
    <row r="288" spans="1:16" x14ac:dyDescent="0.25">
      <c r="A288" t="b">
        <f>AND(MATCH!K288=2, COUNTIF(Tables!L$1:L$4, MATCH!F288))</f>
        <v>0</v>
      </c>
      <c r="B288" t="b">
        <f>AND(MATCH!K288=1, COUNTIF(Tables!L$1:L$4, MATCH!F288))</f>
        <v>0</v>
      </c>
      <c r="C288" t="b">
        <f>AND(A288, MATCH!AO288=0)</f>
        <v>0</v>
      </c>
      <c r="D288" t="b">
        <f>AND(B288, MATCH!AO288=0)</f>
        <v>0</v>
      </c>
      <c r="E288" t="e">
        <f ca="1">isNetPoint(MATCH!AC288)</f>
        <v>#NAME?</v>
      </c>
      <c r="F288" t="b">
        <f>OR(MATCH!S288=1, MATCH!T288=1)</f>
        <v>0</v>
      </c>
      <c r="G288" t="e">
        <f ca="1">IF(MATCH!K288=1,OR(E288="1",E288="3",F288=TRUE),OR(E288="2",E288="3"))</f>
        <v>#NAME?</v>
      </c>
      <c r="H288" t="e">
        <f ca="1">IF(MATCH!K288=2,OR(E288="1",E288="3",F288=TRUE),OR(E288="2",E288="3"))</f>
        <v>#NAME?</v>
      </c>
      <c r="I288" t="e">
        <f ca="1">AND(G288=TRUE,MATCH!AN288=1)</f>
        <v>#NAME?</v>
      </c>
      <c r="J288" t="e">
        <f ca="1">AND(H288=TRUE,MATCH!AN288=2)</f>
        <v>#NAME?</v>
      </c>
      <c r="K288">
        <f>IF(MATCH!AN288=1,K287+1,0)</f>
        <v>0</v>
      </c>
      <c r="L288">
        <f>IF(MATCH!AN288=2,L287+1,0)</f>
        <v>0</v>
      </c>
      <c r="M288" t="str">
        <f>MATCH!A288</f>
        <v/>
      </c>
      <c r="N288">
        <f>COUNTIFS(MATCH!AN279:AN288, "=1")</f>
        <v>0</v>
      </c>
      <c r="O288">
        <f>COUNTIFS(MATCH!AN279:AN288, "=2")</f>
        <v>0</v>
      </c>
      <c r="P288" t="str">
        <f>MATCH!BA288</f>
        <v/>
      </c>
    </row>
    <row r="289" spans="1:16" x14ac:dyDescent="0.25">
      <c r="A289" t="b">
        <f>AND(MATCH!K289=2, COUNTIF(Tables!L$1:L$4, MATCH!F289))</f>
        <v>0</v>
      </c>
      <c r="B289" t="b">
        <f>AND(MATCH!K289=1, COUNTIF(Tables!L$1:L$4, MATCH!F289))</f>
        <v>0</v>
      </c>
      <c r="C289" t="b">
        <f>AND(A289, MATCH!AO289=0)</f>
        <v>0</v>
      </c>
      <c r="D289" t="b">
        <f>AND(B289, MATCH!AO289=0)</f>
        <v>0</v>
      </c>
      <c r="E289" t="e">
        <f ca="1">isNetPoint(MATCH!AC289)</f>
        <v>#NAME?</v>
      </c>
      <c r="F289" t="b">
        <f>OR(MATCH!S289=1, MATCH!T289=1)</f>
        <v>0</v>
      </c>
      <c r="G289" t="e">
        <f ca="1">IF(MATCH!K289=1,OR(E289="1",E289="3",F289=TRUE),OR(E289="2",E289="3"))</f>
        <v>#NAME?</v>
      </c>
      <c r="H289" t="e">
        <f ca="1">IF(MATCH!K289=2,OR(E289="1",E289="3",F289=TRUE),OR(E289="2",E289="3"))</f>
        <v>#NAME?</v>
      </c>
      <c r="I289" t="e">
        <f ca="1">AND(G289=TRUE,MATCH!AN289=1)</f>
        <v>#NAME?</v>
      </c>
      <c r="J289" t="e">
        <f ca="1">AND(H289=TRUE,MATCH!AN289=2)</f>
        <v>#NAME?</v>
      </c>
      <c r="K289">
        <f>IF(MATCH!AN289=1,K288+1,0)</f>
        <v>0</v>
      </c>
      <c r="L289">
        <f>IF(MATCH!AN289=2,L288+1,0)</f>
        <v>0</v>
      </c>
      <c r="M289" t="str">
        <f>MATCH!A289</f>
        <v/>
      </c>
      <c r="N289">
        <f>COUNTIFS(MATCH!AN280:AN289, "=1")</f>
        <v>0</v>
      </c>
      <c r="O289">
        <f>COUNTIFS(MATCH!AN280:AN289, "=2")</f>
        <v>0</v>
      </c>
      <c r="P289" t="str">
        <f>MATCH!BA289</f>
        <v/>
      </c>
    </row>
    <row r="290" spans="1:16" x14ac:dyDescent="0.25">
      <c r="A290" t="b">
        <f>AND(MATCH!K290=2, COUNTIF(Tables!L$1:L$4, MATCH!F290))</f>
        <v>0</v>
      </c>
      <c r="B290" t="b">
        <f>AND(MATCH!K290=1, COUNTIF(Tables!L$1:L$4, MATCH!F290))</f>
        <v>0</v>
      </c>
      <c r="C290" t="b">
        <f>AND(A290, MATCH!AO290=0)</f>
        <v>0</v>
      </c>
      <c r="D290" t="b">
        <f>AND(B290, MATCH!AO290=0)</f>
        <v>0</v>
      </c>
      <c r="E290" t="e">
        <f ca="1">isNetPoint(MATCH!AC290)</f>
        <v>#NAME?</v>
      </c>
      <c r="F290" t="b">
        <f>OR(MATCH!S290=1, MATCH!T290=1)</f>
        <v>0</v>
      </c>
      <c r="G290" t="e">
        <f ca="1">IF(MATCH!K290=1,OR(E290="1",E290="3",F290=TRUE),OR(E290="2",E290="3"))</f>
        <v>#NAME?</v>
      </c>
      <c r="H290" t="e">
        <f ca="1">IF(MATCH!K290=2,OR(E290="1",E290="3",F290=TRUE),OR(E290="2",E290="3"))</f>
        <v>#NAME?</v>
      </c>
      <c r="I290" t="e">
        <f ca="1">AND(G290=TRUE,MATCH!AN290=1)</f>
        <v>#NAME?</v>
      </c>
      <c r="J290" t="e">
        <f ca="1">AND(H290=TRUE,MATCH!AN290=2)</f>
        <v>#NAME?</v>
      </c>
      <c r="K290">
        <f>IF(MATCH!AN290=1,K289+1,0)</f>
        <v>0</v>
      </c>
      <c r="L290">
        <f>IF(MATCH!AN290=2,L289+1,0)</f>
        <v>0</v>
      </c>
      <c r="M290" t="str">
        <f>MATCH!A290</f>
        <v/>
      </c>
      <c r="N290">
        <f>COUNTIFS(MATCH!AN281:AN290, "=1")</f>
        <v>0</v>
      </c>
      <c r="O290">
        <f>COUNTIFS(MATCH!AN281:AN290, "=2")</f>
        <v>0</v>
      </c>
      <c r="P290" t="str">
        <f>MATCH!BA290</f>
        <v/>
      </c>
    </row>
    <row r="291" spans="1:16" x14ac:dyDescent="0.25">
      <c r="A291" t="b">
        <f>AND(MATCH!K291=2, COUNTIF(Tables!L$1:L$4, MATCH!F291))</f>
        <v>0</v>
      </c>
      <c r="B291" t="b">
        <f>AND(MATCH!K291=1, COUNTIF(Tables!L$1:L$4, MATCH!F291))</f>
        <v>0</v>
      </c>
      <c r="C291" t="b">
        <f>AND(A291, MATCH!AO291=0)</f>
        <v>0</v>
      </c>
      <c r="D291" t="b">
        <f>AND(B291, MATCH!AO291=0)</f>
        <v>0</v>
      </c>
      <c r="E291" t="e">
        <f ca="1">isNetPoint(MATCH!AC291)</f>
        <v>#NAME?</v>
      </c>
      <c r="F291" t="b">
        <f>OR(MATCH!S291=1, MATCH!T291=1)</f>
        <v>0</v>
      </c>
      <c r="G291" t="e">
        <f ca="1">IF(MATCH!K291=1,OR(E291="1",E291="3",F291=TRUE),OR(E291="2",E291="3"))</f>
        <v>#NAME?</v>
      </c>
      <c r="H291" t="e">
        <f ca="1">IF(MATCH!K291=2,OR(E291="1",E291="3",F291=TRUE),OR(E291="2",E291="3"))</f>
        <v>#NAME?</v>
      </c>
      <c r="I291" t="e">
        <f ca="1">AND(G291=TRUE,MATCH!AN291=1)</f>
        <v>#NAME?</v>
      </c>
      <c r="J291" t="e">
        <f ca="1">AND(H291=TRUE,MATCH!AN291=2)</f>
        <v>#NAME?</v>
      </c>
      <c r="K291">
        <f>IF(MATCH!AN291=1,K290+1,0)</f>
        <v>0</v>
      </c>
      <c r="L291">
        <f>IF(MATCH!AN291=2,L290+1,0)</f>
        <v>0</v>
      </c>
      <c r="M291" t="str">
        <f>MATCH!A291</f>
        <v/>
      </c>
      <c r="N291">
        <f>COUNTIFS(MATCH!AN282:AN291, "=1")</f>
        <v>0</v>
      </c>
      <c r="O291">
        <f>COUNTIFS(MATCH!AN282:AN291, "=2")</f>
        <v>0</v>
      </c>
      <c r="P291" t="str">
        <f>MATCH!BA291</f>
        <v/>
      </c>
    </row>
    <row r="292" spans="1:16" x14ac:dyDescent="0.25">
      <c r="A292" t="b">
        <f>AND(MATCH!K292=2, COUNTIF(Tables!L$1:L$4, MATCH!F292))</f>
        <v>0</v>
      </c>
      <c r="B292" t="b">
        <f>AND(MATCH!K292=1, COUNTIF(Tables!L$1:L$4, MATCH!F292))</f>
        <v>0</v>
      </c>
      <c r="C292" t="b">
        <f>AND(A292, MATCH!AO292=0)</f>
        <v>0</v>
      </c>
      <c r="D292" t="b">
        <f>AND(B292, MATCH!AO292=0)</f>
        <v>0</v>
      </c>
      <c r="E292" t="e">
        <f ca="1">isNetPoint(MATCH!AC292)</f>
        <v>#NAME?</v>
      </c>
      <c r="F292" t="b">
        <f>OR(MATCH!S292=1, MATCH!T292=1)</f>
        <v>0</v>
      </c>
      <c r="G292" t="e">
        <f ca="1">IF(MATCH!K292=1,OR(E292="1",E292="3",F292=TRUE),OR(E292="2",E292="3"))</f>
        <v>#NAME?</v>
      </c>
      <c r="H292" t="e">
        <f ca="1">IF(MATCH!K292=2,OR(E292="1",E292="3",F292=TRUE),OR(E292="2",E292="3"))</f>
        <v>#NAME?</v>
      </c>
      <c r="I292" t="e">
        <f ca="1">AND(G292=TRUE,MATCH!AN292=1)</f>
        <v>#NAME?</v>
      </c>
      <c r="J292" t="e">
        <f ca="1">AND(H292=TRUE,MATCH!AN292=2)</f>
        <v>#NAME?</v>
      </c>
      <c r="K292">
        <f>IF(MATCH!AN292=1,K291+1,0)</f>
        <v>0</v>
      </c>
      <c r="L292">
        <f>IF(MATCH!AN292=2,L291+1,0)</f>
        <v>0</v>
      </c>
      <c r="M292" t="str">
        <f>MATCH!A292</f>
        <v/>
      </c>
      <c r="N292">
        <f>COUNTIFS(MATCH!AN283:AN292, "=1")</f>
        <v>0</v>
      </c>
      <c r="O292">
        <f>COUNTIFS(MATCH!AN283:AN292, "=2")</f>
        <v>0</v>
      </c>
      <c r="P292" t="str">
        <f>MATCH!BA292</f>
        <v/>
      </c>
    </row>
    <row r="293" spans="1:16" x14ac:dyDescent="0.25">
      <c r="A293" t="b">
        <f>AND(MATCH!K293=2, COUNTIF(Tables!L$1:L$4, MATCH!F293))</f>
        <v>0</v>
      </c>
      <c r="B293" t="b">
        <f>AND(MATCH!K293=1, COUNTIF(Tables!L$1:L$4, MATCH!F293))</f>
        <v>0</v>
      </c>
      <c r="C293" t="b">
        <f>AND(A293, MATCH!AO293=0)</f>
        <v>0</v>
      </c>
      <c r="D293" t="b">
        <f>AND(B293, MATCH!AO293=0)</f>
        <v>0</v>
      </c>
      <c r="E293" t="e">
        <f ca="1">isNetPoint(MATCH!AC293)</f>
        <v>#NAME?</v>
      </c>
      <c r="F293" t="b">
        <f>OR(MATCH!S293=1, MATCH!T293=1)</f>
        <v>0</v>
      </c>
      <c r="G293" t="e">
        <f ca="1">IF(MATCH!K293=1,OR(E293="1",E293="3",F293=TRUE),OR(E293="2",E293="3"))</f>
        <v>#NAME?</v>
      </c>
      <c r="H293" t="e">
        <f ca="1">IF(MATCH!K293=2,OR(E293="1",E293="3",F293=TRUE),OR(E293="2",E293="3"))</f>
        <v>#NAME?</v>
      </c>
      <c r="I293" t="e">
        <f ca="1">AND(G293=TRUE,MATCH!AN293=1)</f>
        <v>#NAME?</v>
      </c>
      <c r="J293" t="e">
        <f ca="1">AND(H293=TRUE,MATCH!AN293=2)</f>
        <v>#NAME?</v>
      </c>
      <c r="K293">
        <f>IF(MATCH!AN293=1,K292+1,0)</f>
        <v>0</v>
      </c>
      <c r="L293">
        <f>IF(MATCH!AN293=2,L292+1,0)</f>
        <v>0</v>
      </c>
      <c r="M293" t="str">
        <f>MATCH!A293</f>
        <v/>
      </c>
      <c r="N293">
        <f>COUNTIFS(MATCH!AN284:AN293, "=1")</f>
        <v>0</v>
      </c>
      <c r="O293">
        <f>COUNTIFS(MATCH!AN284:AN293, "=2")</f>
        <v>0</v>
      </c>
      <c r="P293" t="str">
        <f>MATCH!BA293</f>
        <v/>
      </c>
    </row>
    <row r="294" spans="1:16" x14ac:dyDescent="0.25">
      <c r="A294" t="b">
        <f>AND(MATCH!K294=2, COUNTIF(Tables!L$1:L$4, MATCH!F294))</f>
        <v>0</v>
      </c>
      <c r="B294" t="b">
        <f>AND(MATCH!K294=1, COUNTIF(Tables!L$1:L$4, MATCH!F294))</f>
        <v>0</v>
      </c>
      <c r="C294" t="b">
        <f>AND(A294, MATCH!AO294=0)</f>
        <v>0</v>
      </c>
      <c r="D294" t="b">
        <f>AND(B294, MATCH!AO294=0)</f>
        <v>0</v>
      </c>
      <c r="E294" t="e">
        <f ca="1">isNetPoint(MATCH!AC294)</f>
        <v>#NAME?</v>
      </c>
      <c r="F294" t="b">
        <f>OR(MATCH!S294=1, MATCH!T294=1)</f>
        <v>0</v>
      </c>
      <c r="G294" t="e">
        <f ca="1">IF(MATCH!K294=1,OR(E294="1",E294="3",F294=TRUE),OR(E294="2",E294="3"))</f>
        <v>#NAME?</v>
      </c>
      <c r="H294" t="e">
        <f ca="1">IF(MATCH!K294=2,OR(E294="1",E294="3",F294=TRUE),OR(E294="2",E294="3"))</f>
        <v>#NAME?</v>
      </c>
      <c r="I294" t="e">
        <f ca="1">AND(G294=TRUE,MATCH!AN294=1)</f>
        <v>#NAME?</v>
      </c>
      <c r="J294" t="e">
        <f ca="1">AND(H294=TRUE,MATCH!AN294=2)</f>
        <v>#NAME?</v>
      </c>
      <c r="K294">
        <f>IF(MATCH!AN294=1,K293+1,0)</f>
        <v>0</v>
      </c>
      <c r="L294">
        <f>IF(MATCH!AN294=2,L293+1,0)</f>
        <v>0</v>
      </c>
      <c r="M294" t="str">
        <f>MATCH!A294</f>
        <v/>
      </c>
      <c r="N294">
        <f>COUNTIFS(MATCH!AN285:AN294, "=1")</f>
        <v>0</v>
      </c>
      <c r="O294">
        <f>COUNTIFS(MATCH!AN285:AN294, "=2")</f>
        <v>0</v>
      </c>
      <c r="P294" t="str">
        <f>MATCH!BA294</f>
        <v/>
      </c>
    </row>
    <row r="295" spans="1:16" x14ac:dyDescent="0.25">
      <c r="A295" t="b">
        <f>AND(MATCH!K295=2, COUNTIF(Tables!L$1:L$4, MATCH!F295))</f>
        <v>0</v>
      </c>
      <c r="B295" t="b">
        <f>AND(MATCH!K295=1, COUNTIF(Tables!L$1:L$4, MATCH!F295))</f>
        <v>0</v>
      </c>
      <c r="C295" t="b">
        <f>AND(A295, MATCH!AO295=0)</f>
        <v>0</v>
      </c>
      <c r="D295" t="b">
        <f>AND(B295, MATCH!AO295=0)</f>
        <v>0</v>
      </c>
      <c r="E295" t="e">
        <f ca="1">isNetPoint(MATCH!AC295)</f>
        <v>#NAME?</v>
      </c>
      <c r="F295" t="b">
        <f>OR(MATCH!S295=1, MATCH!T295=1)</f>
        <v>0</v>
      </c>
      <c r="G295" t="e">
        <f ca="1">IF(MATCH!K295=1,OR(E295="1",E295="3",F295=TRUE),OR(E295="2",E295="3"))</f>
        <v>#NAME?</v>
      </c>
      <c r="H295" t="e">
        <f ca="1">IF(MATCH!K295=2,OR(E295="1",E295="3",F295=TRUE),OR(E295="2",E295="3"))</f>
        <v>#NAME?</v>
      </c>
      <c r="I295" t="e">
        <f ca="1">AND(G295=TRUE,MATCH!AN295=1)</f>
        <v>#NAME?</v>
      </c>
      <c r="J295" t="e">
        <f ca="1">AND(H295=TRUE,MATCH!AN295=2)</f>
        <v>#NAME?</v>
      </c>
      <c r="K295">
        <f>IF(MATCH!AN295=1,K294+1,0)</f>
        <v>0</v>
      </c>
      <c r="L295">
        <f>IF(MATCH!AN295=2,L294+1,0)</f>
        <v>0</v>
      </c>
      <c r="M295" t="str">
        <f>MATCH!A295</f>
        <v/>
      </c>
      <c r="N295">
        <f>COUNTIFS(MATCH!AN286:AN295, "=1")</f>
        <v>0</v>
      </c>
      <c r="O295">
        <f>COUNTIFS(MATCH!AN286:AN295, "=2")</f>
        <v>0</v>
      </c>
      <c r="P295" t="str">
        <f>MATCH!BA295</f>
        <v/>
      </c>
    </row>
    <row r="296" spans="1:16" x14ac:dyDescent="0.25">
      <c r="A296" t="b">
        <f>AND(MATCH!K296=2, COUNTIF(Tables!L$1:L$4, MATCH!F296))</f>
        <v>0</v>
      </c>
      <c r="B296" t="b">
        <f>AND(MATCH!K296=1, COUNTIF(Tables!L$1:L$4, MATCH!F296))</f>
        <v>0</v>
      </c>
      <c r="C296" t="b">
        <f>AND(A296, MATCH!AO296=0)</f>
        <v>0</v>
      </c>
      <c r="D296" t="b">
        <f>AND(B296, MATCH!AO296=0)</f>
        <v>0</v>
      </c>
      <c r="E296" t="e">
        <f ca="1">isNetPoint(MATCH!AC296)</f>
        <v>#NAME?</v>
      </c>
      <c r="F296" t="b">
        <f>OR(MATCH!S296=1, MATCH!T296=1)</f>
        <v>0</v>
      </c>
      <c r="G296" t="e">
        <f ca="1">IF(MATCH!K296=1,OR(E296="1",E296="3",F296=TRUE),OR(E296="2",E296="3"))</f>
        <v>#NAME?</v>
      </c>
      <c r="H296" t="e">
        <f ca="1">IF(MATCH!K296=2,OR(E296="1",E296="3",F296=TRUE),OR(E296="2",E296="3"))</f>
        <v>#NAME?</v>
      </c>
      <c r="I296" t="e">
        <f ca="1">AND(G296=TRUE,MATCH!AN296=1)</f>
        <v>#NAME?</v>
      </c>
      <c r="J296" t="e">
        <f ca="1">AND(H296=TRUE,MATCH!AN296=2)</f>
        <v>#NAME?</v>
      </c>
      <c r="K296">
        <f>IF(MATCH!AN296=1,K295+1,0)</f>
        <v>0</v>
      </c>
      <c r="L296">
        <f>IF(MATCH!AN296=2,L295+1,0)</f>
        <v>0</v>
      </c>
      <c r="M296" t="str">
        <f>MATCH!A296</f>
        <v/>
      </c>
      <c r="N296">
        <f>COUNTIFS(MATCH!AN287:AN296, "=1")</f>
        <v>0</v>
      </c>
      <c r="O296">
        <f>COUNTIFS(MATCH!AN287:AN296, "=2")</f>
        <v>0</v>
      </c>
      <c r="P296" t="str">
        <f>MATCH!BA296</f>
        <v/>
      </c>
    </row>
    <row r="297" spans="1:16" x14ac:dyDescent="0.25">
      <c r="A297" t="b">
        <f>AND(MATCH!K297=2, COUNTIF(Tables!L$1:L$4, MATCH!F297))</f>
        <v>0</v>
      </c>
      <c r="B297" t="b">
        <f>AND(MATCH!K297=1, COUNTIF(Tables!L$1:L$4, MATCH!F297))</f>
        <v>0</v>
      </c>
      <c r="C297" t="b">
        <f>AND(A297, MATCH!AO297=0)</f>
        <v>0</v>
      </c>
      <c r="D297" t="b">
        <f>AND(B297, MATCH!AO297=0)</f>
        <v>0</v>
      </c>
      <c r="E297" t="e">
        <f ca="1">isNetPoint(MATCH!AC297)</f>
        <v>#NAME?</v>
      </c>
      <c r="F297" t="b">
        <f>OR(MATCH!S297=1, MATCH!T297=1)</f>
        <v>0</v>
      </c>
      <c r="G297" t="e">
        <f ca="1">IF(MATCH!K297=1,OR(E297="1",E297="3",F297=TRUE),OR(E297="2",E297="3"))</f>
        <v>#NAME?</v>
      </c>
      <c r="H297" t="e">
        <f ca="1">IF(MATCH!K297=2,OR(E297="1",E297="3",F297=TRUE),OR(E297="2",E297="3"))</f>
        <v>#NAME?</v>
      </c>
      <c r="I297" t="e">
        <f ca="1">AND(G297=TRUE,MATCH!AN297=1)</f>
        <v>#NAME?</v>
      </c>
      <c r="J297" t="e">
        <f ca="1">AND(H297=TRUE,MATCH!AN297=2)</f>
        <v>#NAME?</v>
      </c>
      <c r="K297">
        <f>IF(MATCH!AN297=1,K296+1,0)</f>
        <v>0</v>
      </c>
      <c r="L297">
        <f>IF(MATCH!AN297=2,L296+1,0)</f>
        <v>0</v>
      </c>
      <c r="M297" t="str">
        <f>MATCH!A297</f>
        <v/>
      </c>
      <c r="N297">
        <f>COUNTIFS(MATCH!AN288:AN297, "=1")</f>
        <v>0</v>
      </c>
      <c r="O297">
        <f>COUNTIFS(MATCH!AN288:AN297, "=2")</f>
        <v>0</v>
      </c>
      <c r="P297" t="str">
        <f>MATCH!BA297</f>
        <v/>
      </c>
    </row>
    <row r="298" spans="1:16" x14ac:dyDescent="0.25">
      <c r="A298" t="b">
        <f>AND(MATCH!K298=2, COUNTIF(Tables!L$1:L$4, MATCH!F298))</f>
        <v>0</v>
      </c>
      <c r="B298" t="b">
        <f>AND(MATCH!K298=1, COUNTIF(Tables!L$1:L$4, MATCH!F298))</f>
        <v>0</v>
      </c>
      <c r="C298" t="b">
        <f>AND(A298, MATCH!AO298=0)</f>
        <v>0</v>
      </c>
      <c r="D298" t="b">
        <f>AND(B298, MATCH!AO298=0)</f>
        <v>0</v>
      </c>
      <c r="E298" t="e">
        <f ca="1">isNetPoint(MATCH!AC298)</f>
        <v>#NAME?</v>
      </c>
      <c r="F298" t="b">
        <f>OR(MATCH!S298=1, MATCH!T298=1)</f>
        <v>0</v>
      </c>
      <c r="G298" t="e">
        <f ca="1">IF(MATCH!K298=1,OR(E298="1",E298="3",F298=TRUE),OR(E298="2",E298="3"))</f>
        <v>#NAME?</v>
      </c>
      <c r="H298" t="e">
        <f ca="1">IF(MATCH!K298=2,OR(E298="1",E298="3",F298=TRUE),OR(E298="2",E298="3"))</f>
        <v>#NAME?</v>
      </c>
      <c r="I298" t="e">
        <f ca="1">AND(G298=TRUE,MATCH!AN298=1)</f>
        <v>#NAME?</v>
      </c>
      <c r="J298" t="e">
        <f ca="1">AND(H298=TRUE,MATCH!AN298=2)</f>
        <v>#NAME?</v>
      </c>
      <c r="K298">
        <f>IF(MATCH!AN298=1,K297+1,0)</f>
        <v>0</v>
      </c>
      <c r="L298">
        <f>IF(MATCH!AN298=2,L297+1,0)</f>
        <v>0</v>
      </c>
      <c r="M298" t="str">
        <f>MATCH!A298</f>
        <v/>
      </c>
      <c r="N298">
        <f>COUNTIFS(MATCH!AN289:AN298, "=1")</f>
        <v>0</v>
      </c>
      <c r="O298">
        <f>COUNTIFS(MATCH!AN289:AN298, "=2")</f>
        <v>0</v>
      </c>
      <c r="P298" t="str">
        <f>MATCH!BA298</f>
        <v/>
      </c>
    </row>
    <row r="299" spans="1:16" x14ac:dyDescent="0.25">
      <c r="A299" t="b">
        <f>AND(MATCH!K299=2, COUNTIF(Tables!L$1:L$4, MATCH!F299))</f>
        <v>0</v>
      </c>
      <c r="B299" t="b">
        <f>AND(MATCH!K299=1, COUNTIF(Tables!L$1:L$4, MATCH!F299))</f>
        <v>0</v>
      </c>
      <c r="C299" t="b">
        <f>AND(A299, MATCH!AO299=0)</f>
        <v>0</v>
      </c>
      <c r="D299" t="b">
        <f>AND(B299, MATCH!AO299=0)</f>
        <v>0</v>
      </c>
      <c r="E299" t="e">
        <f ca="1">isNetPoint(MATCH!AC299)</f>
        <v>#NAME?</v>
      </c>
      <c r="F299" t="b">
        <f>OR(MATCH!S299=1, MATCH!T299=1)</f>
        <v>0</v>
      </c>
      <c r="G299" t="e">
        <f ca="1">IF(MATCH!K299=1,OR(E299="1",E299="3",F299=TRUE),OR(E299="2",E299="3"))</f>
        <v>#NAME?</v>
      </c>
      <c r="H299" t="e">
        <f ca="1">IF(MATCH!K299=2,OR(E299="1",E299="3",F299=TRUE),OR(E299="2",E299="3"))</f>
        <v>#NAME?</v>
      </c>
      <c r="I299" t="e">
        <f ca="1">AND(G299=TRUE,MATCH!AN299=1)</f>
        <v>#NAME?</v>
      </c>
      <c r="J299" t="e">
        <f ca="1">AND(H299=TRUE,MATCH!AN299=2)</f>
        <v>#NAME?</v>
      </c>
      <c r="K299">
        <f>IF(MATCH!AN299=1,K298+1,0)</f>
        <v>0</v>
      </c>
      <c r="L299">
        <f>IF(MATCH!AN299=2,L298+1,0)</f>
        <v>0</v>
      </c>
      <c r="M299" t="str">
        <f>MATCH!A299</f>
        <v/>
      </c>
      <c r="N299">
        <f>COUNTIFS(MATCH!AN290:AN299, "=1")</f>
        <v>0</v>
      </c>
      <c r="O299">
        <f>COUNTIFS(MATCH!AN290:AN299, "=2")</f>
        <v>0</v>
      </c>
      <c r="P299" t="str">
        <f>MATCH!BA299</f>
        <v/>
      </c>
    </row>
    <row r="300" spans="1:16" x14ac:dyDescent="0.25">
      <c r="A300" t="b">
        <f>AND(MATCH!K300=2, COUNTIF(Tables!L$1:L$4, MATCH!F300))</f>
        <v>0</v>
      </c>
      <c r="B300" t="b">
        <f>AND(MATCH!K300=1, COUNTIF(Tables!L$1:L$4, MATCH!F300))</f>
        <v>0</v>
      </c>
      <c r="C300" t="b">
        <f>AND(A300, MATCH!AO300=0)</f>
        <v>0</v>
      </c>
      <c r="D300" t="b">
        <f>AND(B300, MATCH!AO300=0)</f>
        <v>0</v>
      </c>
      <c r="E300" t="e">
        <f ca="1">isNetPoint(MATCH!AC300)</f>
        <v>#NAME?</v>
      </c>
      <c r="F300" t="b">
        <f>OR(MATCH!S300=1, MATCH!T300=1)</f>
        <v>0</v>
      </c>
      <c r="G300" t="e">
        <f ca="1">IF(MATCH!K300=1,OR(E300="1",E300="3",F300=TRUE),OR(E300="2",E300="3"))</f>
        <v>#NAME?</v>
      </c>
      <c r="H300" t="e">
        <f ca="1">IF(MATCH!K300=2,OR(E300="1",E300="3",F300=TRUE),OR(E300="2",E300="3"))</f>
        <v>#NAME?</v>
      </c>
      <c r="I300" t="e">
        <f ca="1">AND(G300=TRUE,MATCH!AN300=1)</f>
        <v>#NAME?</v>
      </c>
      <c r="J300" t="e">
        <f ca="1">AND(H300=TRUE,MATCH!AN300=2)</f>
        <v>#NAME?</v>
      </c>
      <c r="K300">
        <f>IF(MATCH!AN300=1,K299+1,0)</f>
        <v>0</v>
      </c>
      <c r="L300">
        <f>IF(MATCH!AN300=2,L299+1,0)</f>
        <v>0</v>
      </c>
      <c r="M300" t="str">
        <f>MATCH!A300</f>
        <v/>
      </c>
      <c r="N300">
        <f>COUNTIFS(MATCH!AN291:AN300, "=1")</f>
        <v>0</v>
      </c>
      <c r="O300">
        <f>COUNTIFS(MATCH!AN291:AN300, "=2")</f>
        <v>0</v>
      </c>
      <c r="P300" t="str">
        <f>MATCH!BA300</f>
        <v/>
      </c>
    </row>
    <row r="301" spans="1:16" x14ac:dyDescent="0.25">
      <c r="A301" t="b">
        <f>AND(MATCH!K301=2, COUNTIF(Tables!L$1:L$4, MATCH!F301))</f>
        <v>0</v>
      </c>
      <c r="B301" t="b">
        <f>AND(MATCH!K301=1, COUNTIF(Tables!L$1:L$4, MATCH!F301))</f>
        <v>0</v>
      </c>
      <c r="C301" t="b">
        <f>AND(A301, MATCH!AO301=0)</f>
        <v>0</v>
      </c>
      <c r="D301" t="b">
        <f>AND(B301, MATCH!AO301=0)</f>
        <v>0</v>
      </c>
      <c r="E301" t="e">
        <f ca="1">isNetPoint(MATCH!AC301)</f>
        <v>#NAME?</v>
      </c>
      <c r="F301" t="b">
        <f>OR(MATCH!S301=1, MATCH!T301=1)</f>
        <v>0</v>
      </c>
      <c r="G301" t="e">
        <f ca="1">IF(MATCH!K301=1,OR(E301="1",E301="3",F301=TRUE),OR(E301="2",E301="3"))</f>
        <v>#NAME?</v>
      </c>
      <c r="H301" t="e">
        <f ca="1">IF(MATCH!K301=2,OR(E301="1",E301="3",F301=TRUE),OR(E301="2",E301="3"))</f>
        <v>#NAME?</v>
      </c>
      <c r="I301" t="e">
        <f ca="1">AND(G301=TRUE,MATCH!AN301=1)</f>
        <v>#NAME?</v>
      </c>
      <c r="J301" t="e">
        <f ca="1">AND(H301=TRUE,MATCH!AN301=2)</f>
        <v>#NAME?</v>
      </c>
      <c r="K301">
        <f>IF(MATCH!AN301=1,K300+1,0)</f>
        <v>0</v>
      </c>
      <c r="L301">
        <f>IF(MATCH!AN301=2,L300+1,0)</f>
        <v>0</v>
      </c>
      <c r="M301" t="str">
        <f>MATCH!A301</f>
        <v/>
      </c>
      <c r="N301">
        <f>COUNTIFS(MATCH!AN292:AN301, "=1")</f>
        <v>0</v>
      </c>
      <c r="O301">
        <f>COUNTIFS(MATCH!AN292:AN301, "=2")</f>
        <v>0</v>
      </c>
      <c r="P301" t="str">
        <f>MATCH!BA301</f>
        <v/>
      </c>
    </row>
    <row r="302" spans="1:16" x14ac:dyDescent="0.25">
      <c r="A302" t="b">
        <f>AND(MATCH!K302=2, COUNTIF(Tables!L$1:L$4, MATCH!F302))</f>
        <v>0</v>
      </c>
      <c r="B302" t="b">
        <f>AND(MATCH!K302=1, COUNTIF(Tables!L$1:L$4, MATCH!F302))</f>
        <v>0</v>
      </c>
      <c r="C302" t="b">
        <f>AND(A302, MATCH!AO302=0)</f>
        <v>0</v>
      </c>
      <c r="D302" t="b">
        <f>AND(B302, MATCH!AO302=0)</f>
        <v>0</v>
      </c>
      <c r="E302" t="e">
        <f ca="1">isNetPoint(MATCH!AC302)</f>
        <v>#NAME?</v>
      </c>
      <c r="F302" t="b">
        <f>OR(MATCH!S302=1, MATCH!T302=1)</f>
        <v>0</v>
      </c>
      <c r="G302" t="e">
        <f ca="1">IF(MATCH!K302=1,OR(E302="1",E302="3",F302=TRUE),OR(E302="2",E302="3"))</f>
        <v>#NAME?</v>
      </c>
      <c r="H302" t="e">
        <f ca="1">IF(MATCH!K302=2,OR(E302="1",E302="3",F302=TRUE),OR(E302="2",E302="3"))</f>
        <v>#NAME?</v>
      </c>
      <c r="I302" t="e">
        <f ca="1">AND(G302=TRUE,MATCH!AN302=1)</f>
        <v>#NAME?</v>
      </c>
      <c r="J302" t="e">
        <f ca="1">AND(H302=TRUE,MATCH!AN302=2)</f>
        <v>#NAME?</v>
      </c>
      <c r="K302">
        <f>IF(MATCH!AN302=1,K301+1,0)</f>
        <v>0</v>
      </c>
      <c r="L302">
        <f>IF(MATCH!AN302=2,L301+1,0)</f>
        <v>0</v>
      </c>
      <c r="M302" t="str">
        <f>MATCH!A302</f>
        <v/>
      </c>
      <c r="N302">
        <f>COUNTIFS(MATCH!AN293:AN302, "=1")</f>
        <v>0</v>
      </c>
      <c r="O302">
        <f>COUNTIFS(MATCH!AN293:AN302, "=2")</f>
        <v>0</v>
      </c>
      <c r="P302" t="str">
        <f>MATCH!BA302</f>
        <v/>
      </c>
    </row>
    <row r="303" spans="1:16" x14ac:dyDescent="0.25">
      <c r="A303" t="b">
        <f>AND(MATCH!K303=2, COUNTIF(Tables!L$1:L$4, MATCH!F303))</f>
        <v>0</v>
      </c>
      <c r="B303" t="b">
        <f>AND(MATCH!K303=1, COUNTIF(Tables!L$1:L$4, MATCH!F303))</f>
        <v>0</v>
      </c>
      <c r="C303" t="b">
        <f>AND(A303, MATCH!AO303=0)</f>
        <v>0</v>
      </c>
      <c r="D303" t="b">
        <f>AND(B303, MATCH!AO303=0)</f>
        <v>0</v>
      </c>
      <c r="E303" t="e">
        <f ca="1">isNetPoint(MATCH!AC303)</f>
        <v>#NAME?</v>
      </c>
      <c r="F303" t="b">
        <f>OR(MATCH!S303=1, MATCH!T303=1)</f>
        <v>0</v>
      </c>
      <c r="G303" t="e">
        <f ca="1">IF(MATCH!K303=1,OR(E303="1",E303="3",F303=TRUE),OR(E303="2",E303="3"))</f>
        <v>#NAME?</v>
      </c>
      <c r="H303" t="e">
        <f ca="1">IF(MATCH!K303=2,OR(E303="1",E303="3",F303=TRUE),OR(E303="2",E303="3"))</f>
        <v>#NAME?</v>
      </c>
      <c r="I303" t="e">
        <f ca="1">AND(G303=TRUE,MATCH!AN303=1)</f>
        <v>#NAME?</v>
      </c>
      <c r="J303" t="e">
        <f ca="1">AND(H303=TRUE,MATCH!AN303=2)</f>
        <v>#NAME?</v>
      </c>
      <c r="K303">
        <f>IF(MATCH!AN303=1,K302+1,0)</f>
        <v>0</v>
      </c>
      <c r="L303">
        <f>IF(MATCH!AN303=2,L302+1,0)</f>
        <v>0</v>
      </c>
      <c r="M303" t="str">
        <f>MATCH!A303</f>
        <v/>
      </c>
      <c r="N303">
        <f>COUNTIFS(MATCH!AN294:AN303, "=1")</f>
        <v>0</v>
      </c>
      <c r="O303">
        <f>COUNTIFS(MATCH!AN294:AN303, "=2")</f>
        <v>0</v>
      </c>
      <c r="P303" t="str">
        <f>MATCH!BA303</f>
        <v/>
      </c>
    </row>
    <row r="304" spans="1:16" x14ac:dyDescent="0.25">
      <c r="A304" t="b">
        <f>AND(MATCH!K304=2, COUNTIF(Tables!L$1:L$4, MATCH!F304))</f>
        <v>0</v>
      </c>
      <c r="B304" t="b">
        <f>AND(MATCH!K304=1, COUNTIF(Tables!L$1:L$4, MATCH!F304))</f>
        <v>0</v>
      </c>
      <c r="C304" t="b">
        <f>AND(A304, MATCH!AO304=0)</f>
        <v>0</v>
      </c>
      <c r="D304" t="b">
        <f>AND(B304, MATCH!AO304=0)</f>
        <v>0</v>
      </c>
      <c r="E304" t="e">
        <f ca="1">isNetPoint(MATCH!AC304)</f>
        <v>#NAME?</v>
      </c>
      <c r="F304" t="b">
        <f>OR(MATCH!S304=1, MATCH!T304=1)</f>
        <v>0</v>
      </c>
      <c r="G304" t="e">
        <f ca="1">IF(MATCH!K304=1,OR(E304="1",E304="3",F304=TRUE),OR(E304="2",E304="3"))</f>
        <v>#NAME?</v>
      </c>
      <c r="H304" t="e">
        <f ca="1">IF(MATCH!K304=2,OR(E304="1",E304="3",F304=TRUE),OR(E304="2",E304="3"))</f>
        <v>#NAME?</v>
      </c>
      <c r="I304" t="e">
        <f ca="1">AND(G304=TRUE,MATCH!AN304=1)</f>
        <v>#NAME?</v>
      </c>
      <c r="J304" t="e">
        <f ca="1">AND(H304=TRUE,MATCH!AN304=2)</f>
        <v>#NAME?</v>
      </c>
      <c r="K304">
        <f>IF(MATCH!AN304=1,K303+1,0)</f>
        <v>0</v>
      </c>
      <c r="L304">
        <f>IF(MATCH!AN304=2,L303+1,0)</f>
        <v>0</v>
      </c>
      <c r="M304" t="str">
        <f>MATCH!A304</f>
        <v/>
      </c>
      <c r="N304">
        <f>COUNTIFS(MATCH!AN295:AN304, "=1")</f>
        <v>0</v>
      </c>
      <c r="O304">
        <f>COUNTIFS(MATCH!AN295:AN304, "=2")</f>
        <v>0</v>
      </c>
      <c r="P304" t="str">
        <f>MATCH!BA304</f>
        <v/>
      </c>
    </row>
    <row r="305" spans="1:16" x14ac:dyDescent="0.25">
      <c r="A305" t="b">
        <f>AND(MATCH!K305=2, COUNTIF(Tables!L$1:L$4, MATCH!F305))</f>
        <v>0</v>
      </c>
      <c r="B305" t="b">
        <f>AND(MATCH!K305=1, COUNTIF(Tables!L$1:L$4, MATCH!F305))</f>
        <v>0</v>
      </c>
      <c r="C305" t="b">
        <f>AND(A305, MATCH!AO305=0)</f>
        <v>0</v>
      </c>
      <c r="D305" t="b">
        <f>AND(B305, MATCH!AO305=0)</f>
        <v>0</v>
      </c>
      <c r="E305" t="e">
        <f ca="1">isNetPoint(MATCH!AC305)</f>
        <v>#NAME?</v>
      </c>
      <c r="F305" t="b">
        <f>OR(MATCH!S305=1, MATCH!T305=1)</f>
        <v>0</v>
      </c>
      <c r="G305" t="e">
        <f ca="1">IF(MATCH!K305=1,OR(E305="1",E305="3",F305=TRUE),OR(E305="2",E305="3"))</f>
        <v>#NAME?</v>
      </c>
      <c r="H305" t="e">
        <f ca="1">IF(MATCH!K305=2,OR(E305="1",E305="3",F305=TRUE),OR(E305="2",E305="3"))</f>
        <v>#NAME?</v>
      </c>
      <c r="I305" t="e">
        <f ca="1">AND(G305=TRUE,MATCH!AN305=1)</f>
        <v>#NAME?</v>
      </c>
      <c r="J305" t="e">
        <f ca="1">AND(H305=TRUE,MATCH!AN305=2)</f>
        <v>#NAME?</v>
      </c>
      <c r="K305">
        <f>IF(MATCH!AN305=1,K304+1,0)</f>
        <v>0</v>
      </c>
      <c r="L305">
        <f>IF(MATCH!AN305=2,L304+1,0)</f>
        <v>0</v>
      </c>
      <c r="M305" t="str">
        <f>MATCH!A305</f>
        <v/>
      </c>
      <c r="N305">
        <f>COUNTIFS(MATCH!AN296:AN305, "=1")</f>
        <v>0</v>
      </c>
      <c r="O305">
        <f>COUNTIFS(MATCH!AN296:AN305, "=2")</f>
        <v>0</v>
      </c>
      <c r="P305" t="str">
        <f>MATCH!BA305</f>
        <v/>
      </c>
    </row>
    <row r="306" spans="1:16" x14ac:dyDescent="0.25">
      <c r="A306" t="b">
        <f>AND(MATCH!K306=2, COUNTIF(Tables!L$1:L$4, MATCH!F306))</f>
        <v>0</v>
      </c>
      <c r="B306" t="b">
        <f>AND(MATCH!K306=1, COUNTIF(Tables!L$1:L$4, MATCH!F306))</f>
        <v>0</v>
      </c>
      <c r="C306" t="b">
        <f>AND(A306, MATCH!AO306=0)</f>
        <v>0</v>
      </c>
      <c r="D306" t="b">
        <f>AND(B306, MATCH!AO306=0)</f>
        <v>0</v>
      </c>
      <c r="E306" t="e">
        <f ca="1">isNetPoint(MATCH!AC306)</f>
        <v>#NAME?</v>
      </c>
      <c r="F306" t="b">
        <f>OR(MATCH!S306=1, MATCH!T306=1)</f>
        <v>0</v>
      </c>
      <c r="G306" t="e">
        <f ca="1">IF(MATCH!K306=1,OR(E306="1",E306="3",F306=TRUE),OR(E306="2",E306="3"))</f>
        <v>#NAME?</v>
      </c>
      <c r="H306" t="e">
        <f ca="1">IF(MATCH!K306=2,OR(E306="1",E306="3",F306=TRUE),OR(E306="2",E306="3"))</f>
        <v>#NAME?</v>
      </c>
      <c r="I306" t="e">
        <f ca="1">AND(G306=TRUE,MATCH!AN306=1)</f>
        <v>#NAME?</v>
      </c>
      <c r="J306" t="e">
        <f ca="1">AND(H306=TRUE,MATCH!AN306=2)</f>
        <v>#NAME?</v>
      </c>
      <c r="K306">
        <f>IF(MATCH!AN306=1,K305+1,0)</f>
        <v>0</v>
      </c>
      <c r="L306">
        <f>IF(MATCH!AN306=2,L305+1,0)</f>
        <v>0</v>
      </c>
      <c r="M306" t="str">
        <f>MATCH!A306</f>
        <v/>
      </c>
      <c r="N306">
        <f>COUNTIFS(MATCH!AN297:AN306, "=1")</f>
        <v>0</v>
      </c>
      <c r="O306">
        <f>COUNTIFS(MATCH!AN297:AN306, "=2")</f>
        <v>0</v>
      </c>
      <c r="P306" t="str">
        <f>MATCH!BA306</f>
        <v/>
      </c>
    </row>
    <row r="307" spans="1:16" x14ac:dyDescent="0.25">
      <c r="A307" t="b">
        <f>AND(MATCH!K307=2, COUNTIF(Tables!L$1:L$4, MATCH!F307))</f>
        <v>0</v>
      </c>
      <c r="B307" t="b">
        <f>AND(MATCH!K307=1, COUNTIF(Tables!L$1:L$4, MATCH!F307))</f>
        <v>0</v>
      </c>
      <c r="C307" t="b">
        <f>AND(A307, MATCH!AO307=0)</f>
        <v>0</v>
      </c>
      <c r="D307" t="b">
        <f>AND(B307, MATCH!AO307=0)</f>
        <v>0</v>
      </c>
      <c r="E307" t="e">
        <f ca="1">isNetPoint(MATCH!AC307)</f>
        <v>#NAME?</v>
      </c>
      <c r="F307" t="b">
        <f>OR(MATCH!S307=1, MATCH!T307=1)</f>
        <v>0</v>
      </c>
      <c r="G307" t="e">
        <f ca="1">IF(MATCH!K307=1,OR(E307="1",E307="3",F307=TRUE),OR(E307="2",E307="3"))</f>
        <v>#NAME?</v>
      </c>
      <c r="H307" t="e">
        <f ca="1">IF(MATCH!K307=2,OR(E307="1",E307="3",F307=TRUE),OR(E307="2",E307="3"))</f>
        <v>#NAME?</v>
      </c>
      <c r="I307" t="e">
        <f ca="1">AND(G307=TRUE,MATCH!AN307=1)</f>
        <v>#NAME?</v>
      </c>
      <c r="J307" t="e">
        <f ca="1">AND(H307=TRUE,MATCH!AN307=2)</f>
        <v>#NAME?</v>
      </c>
      <c r="K307">
        <f>IF(MATCH!AN307=1,K306+1,0)</f>
        <v>0</v>
      </c>
      <c r="L307">
        <f>IF(MATCH!AN307=2,L306+1,0)</f>
        <v>0</v>
      </c>
      <c r="M307" t="str">
        <f>MATCH!A307</f>
        <v/>
      </c>
      <c r="N307">
        <f>COUNTIFS(MATCH!AN298:AN307, "=1")</f>
        <v>0</v>
      </c>
      <c r="O307">
        <f>COUNTIFS(MATCH!AN298:AN307, "=2")</f>
        <v>0</v>
      </c>
      <c r="P307" t="str">
        <f>MATCH!BA307</f>
        <v/>
      </c>
    </row>
    <row r="308" spans="1:16" x14ac:dyDescent="0.25">
      <c r="A308" t="b">
        <f>AND(MATCH!K308=2, COUNTIF(Tables!L$1:L$4, MATCH!F308))</f>
        <v>0</v>
      </c>
      <c r="B308" t="b">
        <f>AND(MATCH!K308=1, COUNTIF(Tables!L$1:L$4, MATCH!F308))</f>
        <v>0</v>
      </c>
      <c r="C308" t="b">
        <f>AND(A308, MATCH!AO308=0)</f>
        <v>0</v>
      </c>
      <c r="D308" t="b">
        <f>AND(B308, MATCH!AO308=0)</f>
        <v>0</v>
      </c>
      <c r="E308" t="e">
        <f ca="1">isNetPoint(MATCH!AC308)</f>
        <v>#NAME?</v>
      </c>
      <c r="F308" t="b">
        <f>OR(MATCH!S308=1, MATCH!T308=1)</f>
        <v>0</v>
      </c>
      <c r="G308" t="e">
        <f ca="1">IF(MATCH!K308=1,OR(E308="1",E308="3",F308=TRUE),OR(E308="2",E308="3"))</f>
        <v>#NAME?</v>
      </c>
      <c r="H308" t="e">
        <f ca="1">IF(MATCH!K308=2,OR(E308="1",E308="3",F308=TRUE),OR(E308="2",E308="3"))</f>
        <v>#NAME?</v>
      </c>
      <c r="I308" t="e">
        <f ca="1">AND(G308=TRUE,MATCH!AN308=1)</f>
        <v>#NAME?</v>
      </c>
      <c r="J308" t="e">
        <f ca="1">AND(H308=TRUE,MATCH!AN308=2)</f>
        <v>#NAME?</v>
      </c>
      <c r="K308">
        <f>IF(MATCH!AN308=1,K307+1,0)</f>
        <v>0</v>
      </c>
      <c r="L308">
        <f>IF(MATCH!AN308=2,L307+1,0)</f>
        <v>0</v>
      </c>
      <c r="M308" t="str">
        <f>MATCH!A308</f>
        <v/>
      </c>
      <c r="N308">
        <f>COUNTIFS(MATCH!AN299:AN308, "=1")</f>
        <v>0</v>
      </c>
      <c r="O308">
        <f>COUNTIFS(MATCH!AN299:AN308, "=2")</f>
        <v>0</v>
      </c>
      <c r="P308" t="str">
        <f>MATCH!BA308</f>
        <v/>
      </c>
    </row>
    <row r="309" spans="1:16" x14ac:dyDescent="0.25">
      <c r="A309" t="b">
        <f>AND(MATCH!K309=2, COUNTIF(Tables!L$1:L$4, MATCH!F309))</f>
        <v>0</v>
      </c>
      <c r="B309" t="b">
        <f>AND(MATCH!K309=1, COUNTIF(Tables!L$1:L$4, MATCH!F309))</f>
        <v>0</v>
      </c>
      <c r="C309" t="b">
        <f>AND(A309, MATCH!AO309=0)</f>
        <v>0</v>
      </c>
      <c r="D309" t="b">
        <f>AND(B309, MATCH!AO309=0)</f>
        <v>0</v>
      </c>
      <c r="E309" t="e">
        <f ca="1">isNetPoint(MATCH!AC309)</f>
        <v>#NAME?</v>
      </c>
      <c r="F309" t="b">
        <f>OR(MATCH!S309=1, MATCH!T309=1)</f>
        <v>0</v>
      </c>
      <c r="G309" t="e">
        <f ca="1">IF(MATCH!K309=1,OR(E309="1",E309="3",F309=TRUE),OR(E309="2",E309="3"))</f>
        <v>#NAME?</v>
      </c>
      <c r="H309" t="e">
        <f ca="1">IF(MATCH!K309=2,OR(E309="1",E309="3",F309=TRUE),OR(E309="2",E309="3"))</f>
        <v>#NAME?</v>
      </c>
      <c r="I309" t="e">
        <f ca="1">AND(G309=TRUE,MATCH!AN309=1)</f>
        <v>#NAME?</v>
      </c>
      <c r="J309" t="e">
        <f ca="1">AND(H309=TRUE,MATCH!AN309=2)</f>
        <v>#NAME?</v>
      </c>
      <c r="K309">
        <f>IF(MATCH!AN309=1,K308+1,0)</f>
        <v>0</v>
      </c>
      <c r="L309">
        <f>IF(MATCH!AN309=2,L308+1,0)</f>
        <v>0</v>
      </c>
      <c r="M309" t="str">
        <f>MATCH!A309</f>
        <v/>
      </c>
      <c r="N309">
        <f>COUNTIFS(MATCH!AN300:AN309, "=1")</f>
        <v>0</v>
      </c>
      <c r="O309">
        <f>COUNTIFS(MATCH!AN300:AN309, "=2")</f>
        <v>0</v>
      </c>
      <c r="P309" t="str">
        <f>MATCH!BA309</f>
        <v/>
      </c>
    </row>
    <row r="310" spans="1:16" x14ac:dyDescent="0.25">
      <c r="A310" t="b">
        <f>AND(MATCH!K310=2, COUNTIF(Tables!L$1:L$4, MATCH!F310))</f>
        <v>0</v>
      </c>
      <c r="B310" t="b">
        <f>AND(MATCH!K310=1, COUNTIF(Tables!L$1:L$4, MATCH!F310))</f>
        <v>0</v>
      </c>
      <c r="C310" t="b">
        <f>AND(A310, MATCH!AO310=0)</f>
        <v>0</v>
      </c>
      <c r="D310" t="b">
        <f>AND(B310, MATCH!AO310=0)</f>
        <v>0</v>
      </c>
      <c r="E310" t="e">
        <f ca="1">isNetPoint(MATCH!AC310)</f>
        <v>#NAME?</v>
      </c>
      <c r="F310" t="b">
        <f>OR(MATCH!S310=1, MATCH!T310=1)</f>
        <v>0</v>
      </c>
      <c r="G310" t="e">
        <f ca="1">IF(MATCH!K310=1,OR(E310="1",E310="3",F310=TRUE),OR(E310="2",E310="3"))</f>
        <v>#NAME?</v>
      </c>
      <c r="H310" t="e">
        <f ca="1">IF(MATCH!K310=2,OR(E310="1",E310="3",F310=TRUE),OR(E310="2",E310="3"))</f>
        <v>#NAME?</v>
      </c>
      <c r="I310" t="e">
        <f ca="1">AND(G310=TRUE,MATCH!AN310=1)</f>
        <v>#NAME?</v>
      </c>
      <c r="J310" t="e">
        <f ca="1">AND(H310=TRUE,MATCH!AN310=2)</f>
        <v>#NAME?</v>
      </c>
      <c r="K310">
        <f>IF(MATCH!AN310=1,K309+1,0)</f>
        <v>0</v>
      </c>
      <c r="L310">
        <f>IF(MATCH!AN310=2,L309+1,0)</f>
        <v>0</v>
      </c>
      <c r="M310" t="str">
        <f>MATCH!A310</f>
        <v/>
      </c>
      <c r="N310">
        <f>COUNTIFS(MATCH!AN301:AN310, "=1")</f>
        <v>0</v>
      </c>
      <c r="O310">
        <f>COUNTIFS(MATCH!AN301:AN310, "=2")</f>
        <v>0</v>
      </c>
      <c r="P310" t="str">
        <f>MATCH!BA310</f>
        <v/>
      </c>
    </row>
    <row r="311" spans="1:16" x14ac:dyDescent="0.25">
      <c r="A311" t="b">
        <f>AND(MATCH!K311=2, COUNTIF(Tables!L$1:L$4, MATCH!F311))</f>
        <v>0</v>
      </c>
      <c r="B311" t="b">
        <f>AND(MATCH!K311=1, COUNTIF(Tables!L$1:L$4, MATCH!F311))</f>
        <v>0</v>
      </c>
      <c r="C311" t="b">
        <f>AND(A311, MATCH!AO311=0)</f>
        <v>0</v>
      </c>
      <c r="D311" t="b">
        <f>AND(B311, MATCH!AO311=0)</f>
        <v>0</v>
      </c>
      <c r="E311" t="e">
        <f ca="1">isNetPoint(MATCH!AC311)</f>
        <v>#NAME?</v>
      </c>
      <c r="F311" t="b">
        <f>OR(MATCH!S311=1, MATCH!T311=1)</f>
        <v>0</v>
      </c>
      <c r="G311" t="e">
        <f ca="1">IF(MATCH!K311=1,OR(E311="1",E311="3",F311=TRUE),OR(E311="2",E311="3"))</f>
        <v>#NAME?</v>
      </c>
      <c r="H311" t="e">
        <f ca="1">IF(MATCH!K311=2,OR(E311="1",E311="3",F311=TRUE),OR(E311="2",E311="3"))</f>
        <v>#NAME?</v>
      </c>
      <c r="I311" t="e">
        <f ca="1">AND(G311=TRUE,MATCH!AN311=1)</f>
        <v>#NAME?</v>
      </c>
      <c r="J311" t="e">
        <f ca="1">AND(H311=TRUE,MATCH!AN311=2)</f>
        <v>#NAME?</v>
      </c>
      <c r="K311">
        <f>IF(MATCH!AN311=1,K310+1,0)</f>
        <v>0</v>
      </c>
      <c r="L311">
        <f>IF(MATCH!AN311=2,L310+1,0)</f>
        <v>0</v>
      </c>
      <c r="M311" t="str">
        <f>MATCH!A311</f>
        <v/>
      </c>
      <c r="N311">
        <f>COUNTIFS(MATCH!AN302:AN311, "=1")</f>
        <v>0</v>
      </c>
      <c r="O311">
        <f>COUNTIFS(MATCH!AN302:AN311, "=2")</f>
        <v>0</v>
      </c>
      <c r="P311" t="str">
        <f>MATCH!BA311</f>
        <v/>
      </c>
    </row>
    <row r="312" spans="1:16" x14ac:dyDescent="0.25">
      <c r="A312" t="b">
        <f>AND(MATCH!K312=2, COUNTIF(Tables!L$1:L$4, MATCH!F312))</f>
        <v>0</v>
      </c>
      <c r="B312" t="b">
        <f>AND(MATCH!K312=1, COUNTIF(Tables!L$1:L$4, MATCH!F312))</f>
        <v>0</v>
      </c>
      <c r="C312" t="b">
        <f>AND(A312, MATCH!AO312=0)</f>
        <v>0</v>
      </c>
      <c r="D312" t="b">
        <f>AND(B312, MATCH!AO312=0)</f>
        <v>0</v>
      </c>
      <c r="E312" t="e">
        <f ca="1">isNetPoint(MATCH!AC312)</f>
        <v>#NAME?</v>
      </c>
      <c r="F312" t="b">
        <f>OR(MATCH!S312=1, MATCH!T312=1)</f>
        <v>0</v>
      </c>
      <c r="G312" t="e">
        <f ca="1">IF(MATCH!K312=1,OR(E312="1",E312="3",F312=TRUE),OR(E312="2",E312="3"))</f>
        <v>#NAME?</v>
      </c>
      <c r="H312" t="e">
        <f ca="1">IF(MATCH!K312=2,OR(E312="1",E312="3",F312=TRUE),OR(E312="2",E312="3"))</f>
        <v>#NAME?</v>
      </c>
      <c r="I312" t="e">
        <f ca="1">AND(G312=TRUE,MATCH!AN312=1)</f>
        <v>#NAME?</v>
      </c>
      <c r="J312" t="e">
        <f ca="1">AND(H312=TRUE,MATCH!AN312=2)</f>
        <v>#NAME?</v>
      </c>
      <c r="K312">
        <f>IF(MATCH!AN312=1,K311+1,0)</f>
        <v>0</v>
      </c>
      <c r="L312">
        <f>IF(MATCH!AN312=2,L311+1,0)</f>
        <v>0</v>
      </c>
      <c r="M312" t="str">
        <f>MATCH!A312</f>
        <v/>
      </c>
      <c r="N312">
        <f>COUNTIFS(MATCH!AN303:AN312, "=1")</f>
        <v>0</v>
      </c>
      <c r="O312">
        <f>COUNTIFS(MATCH!AN303:AN312, "=2")</f>
        <v>0</v>
      </c>
      <c r="P312" t="str">
        <f>MATCH!BA312</f>
        <v/>
      </c>
    </row>
    <row r="313" spans="1:16" x14ac:dyDescent="0.25">
      <c r="A313" t="b">
        <f>AND(MATCH!K313=2, COUNTIF(Tables!L$1:L$4, MATCH!F313))</f>
        <v>0</v>
      </c>
      <c r="B313" t="b">
        <f>AND(MATCH!K313=1, COUNTIF(Tables!L$1:L$4, MATCH!F313))</f>
        <v>0</v>
      </c>
      <c r="C313" t="b">
        <f>AND(A313, MATCH!AO313=0)</f>
        <v>0</v>
      </c>
      <c r="D313" t="b">
        <f>AND(B313, MATCH!AO313=0)</f>
        <v>0</v>
      </c>
      <c r="E313" t="e">
        <f ca="1">isNetPoint(MATCH!AC313)</f>
        <v>#NAME?</v>
      </c>
      <c r="F313" t="b">
        <f>OR(MATCH!S313=1, MATCH!T313=1)</f>
        <v>0</v>
      </c>
      <c r="G313" t="e">
        <f ca="1">IF(MATCH!K313=1,OR(E313="1",E313="3",F313=TRUE),OR(E313="2",E313="3"))</f>
        <v>#NAME?</v>
      </c>
      <c r="H313" t="e">
        <f ca="1">IF(MATCH!K313=2,OR(E313="1",E313="3",F313=TRUE),OR(E313="2",E313="3"))</f>
        <v>#NAME?</v>
      </c>
      <c r="I313" t="e">
        <f ca="1">AND(G313=TRUE,MATCH!AN313=1)</f>
        <v>#NAME?</v>
      </c>
      <c r="J313" t="e">
        <f ca="1">AND(H313=TRUE,MATCH!AN313=2)</f>
        <v>#NAME?</v>
      </c>
      <c r="K313">
        <f>IF(MATCH!AN313=1,K312+1,0)</f>
        <v>0</v>
      </c>
      <c r="L313">
        <f>IF(MATCH!AN313=2,L312+1,0)</f>
        <v>0</v>
      </c>
      <c r="M313" t="str">
        <f>MATCH!A313</f>
        <v/>
      </c>
      <c r="N313">
        <f>COUNTIFS(MATCH!AN304:AN313, "=1")</f>
        <v>0</v>
      </c>
      <c r="O313">
        <f>COUNTIFS(MATCH!AN304:AN313, "=2")</f>
        <v>0</v>
      </c>
      <c r="P313" t="str">
        <f>MATCH!BA313</f>
        <v/>
      </c>
    </row>
    <row r="314" spans="1:16" x14ac:dyDescent="0.25">
      <c r="A314" t="b">
        <f>AND(MATCH!K314=2, COUNTIF(Tables!L$1:L$4, MATCH!F314))</f>
        <v>0</v>
      </c>
      <c r="B314" t="b">
        <f>AND(MATCH!K314=1, COUNTIF(Tables!L$1:L$4, MATCH!F314))</f>
        <v>0</v>
      </c>
      <c r="C314" t="b">
        <f>AND(A314, MATCH!AO314=0)</f>
        <v>0</v>
      </c>
      <c r="D314" t="b">
        <f>AND(B314, MATCH!AO314=0)</f>
        <v>0</v>
      </c>
      <c r="E314" t="e">
        <f ca="1">isNetPoint(MATCH!AC314)</f>
        <v>#NAME?</v>
      </c>
      <c r="F314" t="b">
        <f>OR(MATCH!S314=1, MATCH!T314=1)</f>
        <v>0</v>
      </c>
      <c r="G314" t="e">
        <f ca="1">IF(MATCH!K314=1,OR(E314="1",E314="3",F314=TRUE),OR(E314="2",E314="3"))</f>
        <v>#NAME?</v>
      </c>
      <c r="H314" t="e">
        <f ca="1">IF(MATCH!K314=2,OR(E314="1",E314="3",F314=TRUE),OR(E314="2",E314="3"))</f>
        <v>#NAME?</v>
      </c>
      <c r="I314" t="e">
        <f ca="1">AND(G314=TRUE,MATCH!AN314=1)</f>
        <v>#NAME?</v>
      </c>
      <c r="J314" t="e">
        <f ca="1">AND(H314=TRUE,MATCH!AN314=2)</f>
        <v>#NAME?</v>
      </c>
      <c r="K314">
        <f>IF(MATCH!AN314=1,K313+1,0)</f>
        <v>0</v>
      </c>
      <c r="L314">
        <f>IF(MATCH!AN314=2,L313+1,0)</f>
        <v>0</v>
      </c>
      <c r="M314" t="str">
        <f>MATCH!A314</f>
        <v/>
      </c>
      <c r="N314">
        <f>COUNTIFS(MATCH!AN305:AN314, "=1")</f>
        <v>0</v>
      </c>
      <c r="O314">
        <f>COUNTIFS(MATCH!AN305:AN314, "=2")</f>
        <v>0</v>
      </c>
      <c r="P314" t="str">
        <f>MATCH!BA314</f>
        <v/>
      </c>
    </row>
    <row r="315" spans="1:16" x14ac:dyDescent="0.25">
      <c r="A315" t="b">
        <f>AND(MATCH!K315=2, COUNTIF(Tables!L$1:L$4, MATCH!F315))</f>
        <v>0</v>
      </c>
      <c r="B315" t="b">
        <f>AND(MATCH!K315=1, COUNTIF(Tables!L$1:L$4, MATCH!F315))</f>
        <v>0</v>
      </c>
      <c r="C315" t="b">
        <f>AND(A315, MATCH!AO315=0)</f>
        <v>0</v>
      </c>
      <c r="D315" t="b">
        <f>AND(B315, MATCH!AO315=0)</f>
        <v>0</v>
      </c>
      <c r="E315" t="e">
        <f ca="1">isNetPoint(MATCH!AC315)</f>
        <v>#NAME?</v>
      </c>
      <c r="F315" t="b">
        <f>OR(MATCH!S315=1, MATCH!T315=1)</f>
        <v>0</v>
      </c>
      <c r="G315" t="e">
        <f ca="1">IF(MATCH!K315=1,OR(E315="1",E315="3",F315=TRUE),OR(E315="2",E315="3"))</f>
        <v>#NAME?</v>
      </c>
      <c r="H315" t="e">
        <f ca="1">IF(MATCH!K315=2,OR(E315="1",E315="3",F315=TRUE),OR(E315="2",E315="3"))</f>
        <v>#NAME?</v>
      </c>
      <c r="I315" t="e">
        <f ca="1">AND(G315=TRUE,MATCH!AN315=1)</f>
        <v>#NAME?</v>
      </c>
      <c r="J315" t="e">
        <f ca="1">AND(H315=TRUE,MATCH!AN315=2)</f>
        <v>#NAME?</v>
      </c>
      <c r="K315">
        <f>IF(MATCH!AN315=1,K314+1,0)</f>
        <v>0</v>
      </c>
      <c r="L315">
        <f>IF(MATCH!AN315=2,L314+1,0)</f>
        <v>0</v>
      </c>
      <c r="M315" t="str">
        <f>MATCH!A315</f>
        <v/>
      </c>
      <c r="N315">
        <f>COUNTIFS(MATCH!AN306:AN315, "=1")</f>
        <v>0</v>
      </c>
      <c r="O315">
        <f>COUNTIFS(MATCH!AN306:AN315, "=2")</f>
        <v>0</v>
      </c>
      <c r="P315" t="str">
        <f>MATCH!BA315</f>
        <v/>
      </c>
    </row>
    <row r="316" spans="1:16" x14ac:dyDescent="0.25">
      <c r="A316" t="b">
        <f>AND(MATCH!K316=2, COUNTIF(Tables!L$1:L$4, MATCH!F316))</f>
        <v>0</v>
      </c>
      <c r="B316" t="b">
        <f>AND(MATCH!K316=1, COUNTIF(Tables!L$1:L$4, MATCH!F316))</f>
        <v>0</v>
      </c>
      <c r="C316" t="b">
        <f>AND(A316, MATCH!AO316=0)</f>
        <v>0</v>
      </c>
      <c r="D316" t="b">
        <f>AND(B316, MATCH!AO316=0)</f>
        <v>0</v>
      </c>
      <c r="E316" t="e">
        <f ca="1">isNetPoint(MATCH!AC316)</f>
        <v>#NAME?</v>
      </c>
      <c r="F316" t="b">
        <f>OR(MATCH!S316=1, MATCH!T316=1)</f>
        <v>0</v>
      </c>
      <c r="G316" t="e">
        <f ca="1">IF(MATCH!K316=1,OR(E316="1",E316="3",F316=TRUE),OR(E316="2",E316="3"))</f>
        <v>#NAME?</v>
      </c>
      <c r="H316" t="e">
        <f ca="1">IF(MATCH!K316=2,OR(E316="1",E316="3",F316=TRUE),OR(E316="2",E316="3"))</f>
        <v>#NAME?</v>
      </c>
      <c r="I316" t="e">
        <f ca="1">AND(G316=TRUE,MATCH!AN316=1)</f>
        <v>#NAME?</v>
      </c>
      <c r="J316" t="e">
        <f ca="1">AND(H316=TRUE,MATCH!AN316=2)</f>
        <v>#NAME?</v>
      </c>
      <c r="K316">
        <f>IF(MATCH!AN316=1,K315+1,0)</f>
        <v>0</v>
      </c>
      <c r="L316">
        <f>IF(MATCH!AN316=2,L315+1,0)</f>
        <v>0</v>
      </c>
      <c r="M316" t="str">
        <f>MATCH!A316</f>
        <v/>
      </c>
      <c r="N316">
        <f>COUNTIFS(MATCH!AN307:AN316, "=1")</f>
        <v>0</v>
      </c>
      <c r="O316">
        <f>COUNTIFS(MATCH!AN307:AN316, "=2")</f>
        <v>0</v>
      </c>
      <c r="P316" t="str">
        <f>MATCH!BA316</f>
        <v/>
      </c>
    </row>
    <row r="317" spans="1:16" x14ac:dyDescent="0.25">
      <c r="A317" t="b">
        <f>AND(MATCH!K317=2, COUNTIF(Tables!L$1:L$4, MATCH!F317))</f>
        <v>0</v>
      </c>
      <c r="B317" t="b">
        <f>AND(MATCH!K317=1, COUNTIF(Tables!L$1:L$4, MATCH!F317))</f>
        <v>0</v>
      </c>
      <c r="C317" t="b">
        <f>AND(A317, MATCH!AO317=0)</f>
        <v>0</v>
      </c>
      <c r="D317" t="b">
        <f>AND(B317, MATCH!AO317=0)</f>
        <v>0</v>
      </c>
      <c r="E317" t="e">
        <f ca="1">isNetPoint(MATCH!AC317)</f>
        <v>#NAME?</v>
      </c>
      <c r="F317" t="b">
        <f>OR(MATCH!S317=1, MATCH!T317=1)</f>
        <v>0</v>
      </c>
      <c r="G317" t="e">
        <f ca="1">IF(MATCH!K317=1,OR(E317="1",E317="3",F317=TRUE),OR(E317="2",E317="3"))</f>
        <v>#NAME?</v>
      </c>
      <c r="H317" t="e">
        <f ca="1">IF(MATCH!K317=2,OR(E317="1",E317="3",F317=TRUE),OR(E317="2",E317="3"))</f>
        <v>#NAME?</v>
      </c>
      <c r="I317" t="e">
        <f ca="1">AND(G317=TRUE,MATCH!AN317=1)</f>
        <v>#NAME?</v>
      </c>
      <c r="J317" t="e">
        <f ca="1">AND(H317=TRUE,MATCH!AN317=2)</f>
        <v>#NAME?</v>
      </c>
      <c r="K317">
        <f>IF(MATCH!AN317=1,K316+1,0)</f>
        <v>0</v>
      </c>
      <c r="L317">
        <f>IF(MATCH!AN317=2,L316+1,0)</f>
        <v>0</v>
      </c>
      <c r="M317" t="str">
        <f>MATCH!A317</f>
        <v/>
      </c>
      <c r="N317">
        <f>COUNTIFS(MATCH!AN308:AN317, "=1")</f>
        <v>0</v>
      </c>
      <c r="O317">
        <f>COUNTIFS(MATCH!AN308:AN317, "=2")</f>
        <v>0</v>
      </c>
      <c r="P317" t="str">
        <f>MATCH!BA317</f>
        <v/>
      </c>
    </row>
    <row r="318" spans="1:16" x14ac:dyDescent="0.25">
      <c r="A318" t="b">
        <f>AND(MATCH!K318=2, COUNTIF(Tables!L$1:L$4, MATCH!F318))</f>
        <v>0</v>
      </c>
      <c r="B318" t="b">
        <f>AND(MATCH!K318=1, COUNTIF(Tables!L$1:L$4, MATCH!F318))</f>
        <v>0</v>
      </c>
      <c r="C318" t="b">
        <f>AND(A318, MATCH!AO318=0)</f>
        <v>0</v>
      </c>
      <c r="D318" t="b">
        <f>AND(B318, MATCH!AO318=0)</f>
        <v>0</v>
      </c>
      <c r="E318" t="e">
        <f ca="1">isNetPoint(MATCH!AC318)</f>
        <v>#NAME?</v>
      </c>
      <c r="F318" t="b">
        <f>OR(MATCH!S318=1, MATCH!T318=1)</f>
        <v>0</v>
      </c>
      <c r="G318" t="e">
        <f ca="1">IF(MATCH!K318=1,OR(E318="1",E318="3",F318=TRUE),OR(E318="2",E318="3"))</f>
        <v>#NAME?</v>
      </c>
      <c r="H318" t="e">
        <f ca="1">IF(MATCH!K318=2,OR(E318="1",E318="3",F318=TRUE),OR(E318="2",E318="3"))</f>
        <v>#NAME?</v>
      </c>
      <c r="I318" t="e">
        <f ca="1">AND(G318=TRUE,MATCH!AN318=1)</f>
        <v>#NAME?</v>
      </c>
      <c r="J318" t="e">
        <f ca="1">AND(H318=TRUE,MATCH!AN318=2)</f>
        <v>#NAME?</v>
      </c>
      <c r="K318">
        <f>IF(MATCH!AN318=1,K317+1,0)</f>
        <v>0</v>
      </c>
      <c r="L318">
        <f>IF(MATCH!AN318=2,L317+1,0)</f>
        <v>0</v>
      </c>
      <c r="M318" t="str">
        <f>MATCH!A318</f>
        <v/>
      </c>
      <c r="N318">
        <f>COUNTIFS(MATCH!AN309:AN318, "=1")</f>
        <v>0</v>
      </c>
      <c r="O318">
        <f>COUNTIFS(MATCH!AN309:AN318, "=2")</f>
        <v>0</v>
      </c>
      <c r="P318" t="str">
        <f>MATCH!BA318</f>
        <v/>
      </c>
    </row>
    <row r="319" spans="1:16" x14ac:dyDescent="0.25">
      <c r="A319" t="b">
        <f>AND(MATCH!K319=2, COUNTIF(Tables!L$1:L$4, MATCH!F319))</f>
        <v>0</v>
      </c>
      <c r="B319" t="b">
        <f>AND(MATCH!K319=1, COUNTIF(Tables!L$1:L$4, MATCH!F319))</f>
        <v>0</v>
      </c>
      <c r="C319" t="b">
        <f>AND(A319, MATCH!AO319=0)</f>
        <v>0</v>
      </c>
      <c r="D319" t="b">
        <f>AND(B319, MATCH!AO319=0)</f>
        <v>0</v>
      </c>
      <c r="E319" t="e">
        <f ca="1">isNetPoint(MATCH!AC319)</f>
        <v>#NAME?</v>
      </c>
      <c r="F319" t="b">
        <f>OR(MATCH!S319=1, MATCH!T319=1)</f>
        <v>0</v>
      </c>
      <c r="G319" t="e">
        <f ca="1">IF(MATCH!K319=1,OR(E319="1",E319="3",F319=TRUE),OR(E319="2",E319="3"))</f>
        <v>#NAME?</v>
      </c>
      <c r="H319" t="e">
        <f ca="1">IF(MATCH!K319=2,OR(E319="1",E319="3",F319=TRUE),OR(E319="2",E319="3"))</f>
        <v>#NAME?</v>
      </c>
      <c r="I319" t="e">
        <f ca="1">AND(G319=TRUE,MATCH!AN319=1)</f>
        <v>#NAME?</v>
      </c>
      <c r="J319" t="e">
        <f ca="1">AND(H319=TRUE,MATCH!AN319=2)</f>
        <v>#NAME?</v>
      </c>
      <c r="K319">
        <f>IF(MATCH!AN319=1,K318+1,0)</f>
        <v>0</v>
      </c>
      <c r="L319">
        <f>IF(MATCH!AN319=2,L318+1,0)</f>
        <v>0</v>
      </c>
      <c r="M319" t="str">
        <f>MATCH!A319</f>
        <v/>
      </c>
      <c r="N319">
        <f>COUNTIFS(MATCH!AN310:AN319, "=1")</f>
        <v>0</v>
      </c>
      <c r="O319">
        <f>COUNTIFS(MATCH!AN310:AN319, "=2")</f>
        <v>0</v>
      </c>
      <c r="P319" t="str">
        <f>MATCH!BA319</f>
        <v/>
      </c>
    </row>
    <row r="320" spans="1:16" x14ac:dyDescent="0.25">
      <c r="A320" t="b">
        <f>AND(MATCH!K320=2, COUNTIF(Tables!L$1:L$4, MATCH!F320))</f>
        <v>0</v>
      </c>
      <c r="B320" t="b">
        <f>AND(MATCH!K320=1, COUNTIF(Tables!L$1:L$4, MATCH!F320))</f>
        <v>0</v>
      </c>
      <c r="C320" t="b">
        <f>AND(A320, MATCH!AO320=0)</f>
        <v>0</v>
      </c>
      <c r="D320" t="b">
        <f>AND(B320, MATCH!AO320=0)</f>
        <v>0</v>
      </c>
      <c r="E320" t="e">
        <f ca="1">isNetPoint(MATCH!AC320)</f>
        <v>#NAME?</v>
      </c>
      <c r="F320" t="b">
        <f>OR(MATCH!S320=1, MATCH!T320=1)</f>
        <v>0</v>
      </c>
      <c r="G320" t="e">
        <f ca="1">IF(MATCH!K320=1,OR(E320="1",E320="3",F320=TRUE),OR(E320="2",E320="3"))</f>
        <v>#NAME?</v>
      </c>
      <c r="H320" t="e">
        <f ca="1">IF(MATCH!K320=2,OR(E320="1",E320="3",F320=TRUE),OR(E320="2",E320="3"))</f>
        <v>#NAME?</v>
      </c>
      <c r="I320" t="e">
        <f ca="1">AND(G320=TRUE,MATCH!AN320=1)</f>
        <v>#NAME?</v>
      </c>
      <c r="J320" t="e">
        <f ca="1">AND(H320=TRUE,MATCH!AN320=2)</f>
        <v>#NAME?</v>
      </c>
      <c r="K320">
        <f>IF(MATCH!AN320=1,K319+1,0)</f>
        <v>0</v>
      </c>
      <c r="L320">
        <f>IF(MATCH!AN320=2,L319+1,0)</f>
        <v>0</v>
      </c>
      <c r="M320" t="str">
        <f>MATCH!A320</f>
        <v/>
      </c>
      <c r="N320">
        <f>COUNTIFS(MATCH!AN311:AN320, "=1")</f>
        <v>0</v>
      </c>
      <c r="O320">
        <f>COUNTIFS(MATCH!AN311:AN320, "=2")</f>
        <v>0</v>
      </c>
      <c r="P320" t="str">
        <f>MATCH!BA320</f>
        <v/>
      </c>
    </row>
    <row r="321" spans="1:16" x14ac:dyDescent="0.25">
      <c r="A321" t="b">
        <f>AND(MATCH!K321=2, COUNTIF(Tables!L$1:L$4, MATCH!F321))</f>
        <v>0</v>
      </c>
      <c r="B321" t="b">
        <f>AND(MATCH!K321=1, COUNTIF(Tables!L$1:L$4, MATCH!F321))</f>
        <v>0</v>
      </c>
      <c r="C321" t="b">
        <f>AND(A321, MATCH!AO321=0)</f>
        <v>0</v>
      </c>
      <c r="D321" t="b">
        <f>AND(B321, MATCH!AO321=0)</f>
        <v>0</v>
      </c>
      <c r="E321" t="e">
        <f ca="1">isNetPoint(MATCH!AC321)</f>
        <v>#NAME?</v>
      </c>
      <c r="F321" t="b">
        <f>OR(MATCH!S321=1, MATCH!T321=1)</f>
        <v>0</v>
      </c>
      <c r="G321" t="e">
        <f ca="1">IF(MATCH!K321=1,OR(E321="1",E321="3",F321=TRUE),OR(E321="2",E321="3"))</f>
        <v>#NAME?</v>
      </c>
      <c r="H321" t="e">
        <f ca="1">IF(MATCH!K321=2,OR(E321="1",E321="3",F321=TRUE),OR(E321="2",E321="3"))</f>
        <v>#NAME?</v>
      </c>
      <c r="I321" t="e">
        <f ca="1">AND(G321=TRUE,MATCH!AN321=1)</f>
        <v>#NAME?</v>
      </c>
      <c r="J321" t="e">
        <f ca="1">AND(H321=TRUE,MATCH!AN321=2)</f>
        <v>#NAME?</v>
      </c>
      <c r="K321">
        <f>IF(MATCH!AN321=1,K320+1,0)</f>
        <v>0</v>
      </c>
      <c r="L321">
        <f>IF(MATCH!AN321=2,L320+1,0)</f>
        <v>0</v>
      </c>
      <c r="M321" t="str">
        <f>MATCH!A321</f>
        <v/>
      </c>
      <c r="N321">
        <f>COUNTIFS(MATCH!AN312:AN321, "=1")</f>
        <v>0</v>
      </c>
      <c r="O321">
        <f>COUNTIFS(MATCH!AN312:AN321, "=2")</f>
        <v>0</v>
      </c>
      <c r="P321" t="str">
        <f>MATCH!BA321</f>
        <v/>
      </c>
    </row>
    <row r="322" spans="1:16" x14ac:dyDescent="0.25">
      <c r="A322" t="b">
        <f>AND(MATCH!K322=2, COUNTIF(Tables!L$1:L$4, MATCH!F322))</f>
        <v>0</v>
      </c>
      <c r="B322" t="b">
        <f>AND(MATCH!K322=1, COUNTIF(Tables!L$1:L$4, MATCH!F322))</f>
        <v>0</v>
      </c>
      <c r="C322" t="b">
        <f>AND(A322, MATCH!AO322=0)</f>
        <v>0</v>
      </c>
      <c r="D322" t="b">
        <f>AND(B322, MATCH!AO322=0)</f>
        <v>0</v>
      </c>
      <c r="E322" t="e">
        <f ca="1">isNetPoint(MATCH!AC322)</f>
        <v>#NAME?</v>
      </c>
      <c r="F322" t="b">
        <f>OR(MATCH!S322=1, MATCH!T322=1)</f>
        <v>0</v>
      </c>
      <c r="G322" t="e">
        <f ca="1">IF(MATCH!K322=1,OR(E322="1",E322="3",F322=TRUE),OR(E322="2",E322="3"))</f>
        <v>#NAME?</v>
      </c>
      <c r="H322" t="e">
        <f ca="1">IF(MATCH!K322=2,OR(E322="1",E322="3",F322=TRUE),OR(E322="2",E322="3"))</f>
        <v>#NAME?</v>
      </c>
      <c r="I322" t="e">
        <f ca="1">AND(G322=TRUE,MATCH!AN322=1)</f>
        <v>#NAME?</v>
      </c>
      <c r="J322" t="e">
        <f ca="1">AND(H322=TRUE,MATCH!AN322=2)</f>
        <v>#NAME?</v>
      </c>
      <c r="K322">
        <f>IF(MATCH!AN322=1,K321+1,0)</f>
        <v>0</v>
      </c>
      <c r="L322">
        <f>IF(MATCH!AN322=2,L321+1,0)</f>
        <v>0</v>
      </c>
      <c r="M322" t="str">
        <f>MATCH!A322</f>
        <v/>
      </c>
      <c r="N322">
        <f>COUNTIFS(MATCH!AN313:AN322, "=1")</f>
        <v>0</v>
      </c>
      <c r="O322">
        <f>COUNTIFS(MATCH!AN313:AN322, "=2")</f>
        <v>0</v>
      </c>
      <c r="P322" t="str">
        <f>MATCH!BA322</f>
        <v/>
      </c>
    </row>
    <row r="323" spans="1:16" x14ac:dyDescent="0.25">
      <c r="A323" t="b">
        <f>AND(MATCH!K323=2, COUNTIF(Tables!L$1:L$4, MATCH!F323))</f>
        <v>0</v>
      </c>
      <c r="B323" t="b">
        <f>AND(MATCH!K323=1, COUNTIF(Tables!L$1:L$4, MATCH!F323))</f>
        <v>0</v>
      </c>
      <c r="C323" t="b">
        <f>AND(A323, MATCH!AO323=0)</f>
        <v>0</v>
      </c>
      <c r="D323" t="b">
        <f>AND(B323, MATCH!AO323=0)</f>
        <v>0</v>
      </c>
      <c r="E323" t="e">
        <f ca="1">isNetPoint(MATCH!AC323)</f>
        <v>#NAME?</v>
      </c>
      <c r="F323" t="b">
        <f>OR(MATCH!S323=1, MATCH!T323=1)</f>
        <v>0</v>
      </c>
      <c r="G323" t="e">
        <f ca="1">IF(MATCH!K323=1,OR(E323="1",E323="3",F323=TRUE),OR(E323="2",E323="3"))</f>
        <v>#NAME?</v>
      </c>
      <c r="H323" t="e">
        <f ca="1">IF(MATCH!K323=2,OR(E323="1",E323="3",F323=TRUE),OR(E323="2",E323="3"))</f>
        <v>#NAME?</v>
      </c>
      <c r="I323" t="e">
        <f ca="1">AND(G323=TRUE,MATCH!AN323=1)</f>
        <v>#NAME?</v>
      </c>
      <c r="J323" t="e">
        <f ca="1">AND(H323=TRUE,MATCH!AN323=2)</f>
        <v>#NAME?</v>
      </c>
      <c r="K323">
        <f>IF(MATCH!AN323=1,K322+1,0)</f>
        <v>0</v>
      </c>
      <c r="L323">
        <f>IF(MATCH!AN323=2,L322+1,0)</f>
        <v>0</v>
      </c>
      <c r="M323" t="str">
        <f>MATCH!A323</f>
        <v/>
      </c>
      <c r="N323">
        <f>COUNTIFS(MATCH!AN314:AN323, "=1")</f>
        <v>0</v>
      </c>
      <c r="O323">
        <f>COUNTIFS(MATCH!AN314:AN323, "=2")</f>
        <v>0</v>
      </c>
      <c r="P323" t="str">
        <f>MATCH!BA323</f>
        <v/>
      </c>
    </row>
    <row r="324" spans="1:16" x14ac:dyDescent="0.25">
      <c r="A324" t="b">
        <f>AND(MATCH!K324=2, COUNTIF(Tables!L$1:L$4, MATCH!F324))</f>
        <v>0</v>
      </c>
      <c r="B324" t="b">
        <f>AND(MATCH!K324=1, COUNTIF(Tables!L$1:L$4, MATCH!F324))</f>
        <v>0</v>
      </c>
      <c r="C324" t="b">
        <f>AND(A324, MATCH!AO324=0)</f>
        <v>0</v>
      </c>
      <c r="D324" t="b">
        <f>AND(B324, MATCH!AO324=0)</f>
        <v>0</v>
      </c>
      <c r="E324" t="e">
        <f ca="1">isNetPoint(MATCH!AC324)</f>
        <v>#NAME?</v>
      </c>
      <c r="F324" t="b">
        <f>OR(MATCH!S324=1, MATCH!T324=1)</f>
        <v>0</v>
      </c>
      <c r="G324" t="e">
        <f ca="1">IF(MATCH!K324=1,OR(E324="1",E324="3",F324=TRUE),OR(E324="2",E324="3"))</f>
        <v>#NAME?</v>
      </c>
      <c r="H324" t="e">
        <f ca="1">IF(MATCH!K324=2,OR(E324="1",E324="3",F324=TRUE),OR(E324="2",E324="3"))</f>
        <v>#NAME?</v>
      </c>
      <c r="I324" t="e">
        <f ca="1">AND(G324=TRUE,MATCH!AN324=1)</f>
        <v>#NAME?</v>
      </c>
      <c r="J324" t="e">
        <f ca="1">AND(H324=TRUE,MATCH!AN324=2)</f>
        <v>#NAME?</v>
      </c>
      <c r="K324">
        <f>IF(MATCH!AN324=1,K323+1,0)</f>
        <v>0</v>
      </c>
      <c r="L324">
        <f>IF(MATCH!AN324=2,L323+1,0)</f>
        <v>0</v>
      </c>
      <c r="M324" t="str">
        <f>MATCH!A324</f>
        <v/>
      </c>
      <c r="N324">
        <f>COUNTIFS(MATCH!AN315:AN324, "=1")</f>
        <v>0</v>
      </c>
      <c r="O324">
        <f>COUNTIFS(MATCH!AN315:AN324, "=2")</f>
        <v>0</v>
      </c>
      <c r="P324" t="str">
        <f>MATCH!BA324</f>
        <v/>
      </c>
    </row>
    <row r="325" spans="1:16" x14ac:dyDescent="0.25">
      <c r="A325" t="b">
        <f>AND(MATCH!K325=2, COUNTIF(Tables!L$1:L$4, MATCH!F325))</f>
        <v>0</v>
      </c>
      <c r="B325" t="b">
        <f>AND(MATCH!K325=1, COUNTIF(Tables!L$1:L$4, MATCH!F325))</f>
        <v>0</v>
      </c>
      <c r="C325" t="b">
        <f>AND(A325, MATCH!AO325=0)</f>
        <v>0</v>
      </c>
      <c r="D325" t="b">
        <f>AND(B325, MATCH!AO325=0)</f>
        <v>0</v>
      </c>
      <c r="E325" t="e">
        <f ca="1">isNetPoint(MATCH!AC325)</f>
        <v>#NAME?</v>
      </c>
      <c r="F325" t="b">
        <f>OR(MATCH!S325=1, MATCH!T325=1)</f>
        <v>0</v>
      </c>
      <c r="G325" t="e">
        <f ca="1">IF(MATCH!K325=1,OR(E325="1",E325="3",F325=TRUE),OR(E325="2",E325="3"))</f>
        <v>#NAME?</v>
      </c>
      <c r="H325" t="e">
        <f ca="1">IF(MATCH!K325=2,OR(E325="1",E325="3",F325=TRUE),OR(E325="2",E325="3"))</f>
        <v>#NAME?</v>
      </c>
      <c r="I325" t="e">
        <f ca="1">AND(G325=TRUE,MATCH!AN325=1)</f>
        <v>#NAME?</v>
      </c>
      <c r="J325" t="e">
        <f ca="1">AND(H325=TRUE,MATCH!AN325=2)</f>
        <v>#NAME?</v>
      </c>
      <c r="K325">
        <f>IF(MATCH!AN325=1,K324+1,0)</f>
        <v>0</v>
      </c>
      <c r="L325">
        <f>IF(MATCH!AN325=2,L324+1,0)</f>
        <v>0</v>
      </c>
      <c r="M325" t="str">
        <f>MATCH!A325</f>
        <v/>
      </c>
      <c r="N325">
        <f>COUNTIFS(MATCH!AN316:AN325, "=1")</f>
        <v>0</v>
      </c>
      <c r="O325">
        <f>COUNTIFS(MATCH!AN316:AN325, "=2")</f>
        <v>0</v>
      </c>
      <c r="P325" t="str">
        <f>MATCH!BA325</f>
        <v/>
      </c>
    </row>
    <row r="326" spans="1:16" x14ac:dyDescent="0.25">
      <c r="A326" t="b">
        <f>AND(MATCH!K326=2, COUNTIF(Tables!L$1:L$4, MATCH!F326))</f>
        <v>0</v>
      </c>
      <c r="B326" t="b">
        <f>AND(MATCH!K326=1, COUNTIF(Tables!L$1:L$4, MATCH!F326))</f>
        <v>0</v>
      </c>
      <c r="C326" t="b">
        <f>AND(A326, MATCH!AO326=0)</f>
        <v>0</v>
      </c>
      <c r="D326" t="b">
        <f>AND(B326, MATCH!AO326=0)</f>
        <v>0</v>
      </c>
      <c r="E326" t="e">
        <f ca="1">isNetPoint(MATCH!AC326)</f>
        <v>#NAME?</v>
      </c>
      <c r="F326" t="b">
        <f>OR(MATCH!S326=1, MATCH!T326=1)</f>
        <v>0</v>
      </c>
      <c r="G326" t="e">
        <f ca="1">IF(MATCH!K326=1,OR(E326="1",E326="3",F326=TRUE),OR(E326="2",E326="3"))</f>
        <v>#NAME?</v>
      </c>
      <c r="H326" t="e">
        <f ca="1">IF(MATCH!K326=2,OR(E326="1",E326="3",F326=TRUE),OR(E326="2",E326="3"))</f>
        <v>#NAME?</v>
      </c>
      <c r="I326" t="e">
        <f ca="1">AND(G326=TRUE,MATCH!AN326=1)</f>
        <v>#NAME?</v>
      </c>
      <c r="J326" t="e">
        <f ca="1">AND(H326=TRUE,MATCH!AN326=2)</f>
        <v>#NAME?</v>
      </c>
      <c r="K326">
        <f>IF(MATCH!AN326=1,K325+1,0)</f>
        <v>0</v>
      </c>
      <c r="L326">
        <f>IF(MATCH!AN326=2,L325+1,0)</f>
        <v>0</v>
      </c>
      <c r="M326" t="str">
        <f>MATCH!A326</f>
        <v/>
      </c>
      <c r="N326">
        <f>COUNTIFS(MATCH!AN317:AN326, "=1")</f>
        <v>0</v>
      </c>
      <c r="O326">
        <f>COUNTIFS(MATCH!AN317:AN326, "=2")</f>
        <v>0</v>
      </c>
      <c r="P326" t="str">
        <f>MATCH!BA326</f>
        <v/>
      </c>
    </row>
    <row r="327" spans="1:16" x14ac:dyDescent="0.25">
      <c r="A327" t="b">
        <f>AND(MATCH!K327=2, COUNTIF(Tables!L$1:L$4, MATCH!F327))</f>
        <v>0</v>
      </c>
      <c r="B327" t="b">
        <f>AND(MATCH!K327=1, COUNTIF(Tables!L$1:L$4, MATCH!F327))</f>
        <v>0</v>
      </c>
      <c r="C327" t="b">
        <f>AND(A327, MATCH!AO327=0)</f>
        <v>0</v>
      </c>
      <c r="D327" t="b">
        <f>AND(B327, MATCH!AO327=0)</f>
        <v>0</v>
      </c>
      <c r="E327" t="e">
        <f ca="1">isNetPoint(MATCH!AC327)</f>
        <v>#NAME?</v>
      </c>
      <c r="F327" t="b">
        <f>OR(MATCH!S327=1, MATCH!T327=1)</f>
        <v>0</v>
      </c>
      <c r="G327" t="e">
        <f ca="1">IF(MATCH!K327=1,OR(E327="1",E327="3",F327=TRUE),OR(E327="2",E327="3"))</f>
        <v>#NAME?</v>
      </c>
      <c r="H327" t="e">
        <f ca="1">IF(MATCH!K327=2,OR(E327="1",E327="3",F327=TRUE),OR(E327="2",E327="3"))</f>
        <v>#NAME?</v>
      </c>
      <c r="I327" t="e">
        <f ca="1">AND(G327=TRUE,MATCH!AN327=1)</f>
        <v>#NAME?</v>
      </c>
      <c r="J327" t="e">
        <f ca="1">AND(H327=TRUE,MATCH!AN327=2)</f>
        <v>#NAME?</v>
      </c>
      <c r="K327">
        <f>IF(MATCH!AN327=1,K326+1,0)</f>
        <v>0</v>
      </c>
      <c r="L327">
        <f>IF(MATCH!AN327=2,L326+1,0)</f>
        <v>0</v>
      </c>
      <c r="M327" t="str">
        <f>MATCH!A327</f>
        <v/>
      </c>
      <c r="N327">
        <f>COUNTIFS(MATCH!AN318:AN327, "=1")</f>
        <v>0</v>
      </c>
      <c r="O327">
        <f>COUNTIFS(MATCH!AN318:AN327, "=2")</f>
        <v>0</v>
      </c>
      <c r="P327" t="str">
        <f>MATCH!BA327</f>
        <v/>
      </c>
    </row>
    <row r="328" spans="1:16" x14ac:dyDescent="0.25">
      <c r="A328" t="b">
        <f>AND(MATCH!K328=2, COUNTIF(Tables!L$1:L$4, MATCH!F328))</f>
        <v>0</v>
      </c>
      <c r="B328" t="b">
        <f>AND(MATCH!K328=1, COUNTIF(Tables!L$1:L$4, MATCH!F328))</f>
        <v>0</v>
      </c>
      <c r="C328" t="b">
        <f>AND(A328, MATCH!AO328=0)</f>
        <v>0</v>
      </c>
      <c r="D328" t="b">
        <f>AND(B328, MATCH!AO328=0)</f>
        <v>0</v>
      </c>
      <c r="E328" t="e">
        <f ca="1">isNetPoint(MATCH!AC328)</f>
        <v>#NAME?</v>
      </c>
      <c r="F328" t="b">
        <f>OR(MATCH!S328=1, MATCH!T328=1)</f>
        <v>0</v>
      </c>
      <c r="G328" t="e">
        <f ca="1">IF(MATCH!K328=1,OR(E328="1",E328="3",F328=TRUE),OR(E328="2",E328="3"))</f>
        <v>#NAME?</v>
      </c>
      <c r="H328" t="e">
        <f ca="1">IF(MATCH!K328=2,OR(E328="1",E328="3",F328=TRUE),OR(E328="2",E328="3"))</f>
        <v>#NAME?</v>
      </c>
      <c r="I328" t="e">
        <f ca="1">AND(G328=TRUE,MATCH!AN328=1)</f>
        <v>#NAME?</v>
      </c>
      <c r="J328" t="e">
        <f ca="1">AND(H328=TRUE,MATCH!AN328=2)</f>
        <v>#NAME?</v>
      </c>
      <c r="K328">
        <f>IF(MATCH!AN328=1,K327+1,0)</f>
        <v>0</v>
      </c>
      <c r="L328">
        <f>IF(MATCH!AN328=2,L327+1,0)</f>
        <v>0</v>
      </c>
      <c r="M328" t="str">
        <f>MATCH!A328</f>
        <v/>
      </c>
      <c r="N328">
        <f>COUNTIFS(MATCH!AN319:AN328, "=1")</f>
        <v>0</v>
      </c>
      <c r="O328">
        <f>COUNTIFS(MATCH!AN319:AN328, "=2")</f>
        <v>0</v>
      </c>
      <c r="P328" t="str">
        <f>MATCH!BA328</f>
        <v/>
      </c>
    </row>
    <row r="329" spans="1:16" x14ac:dyDescent="0.25">
      <c r="A329" t="b">
        <f>AND(MATCH!K329=2, COUNTIF(Tables!L$1:L$4, MATCH!F329))</f>
        <v>0</v>
      </c>
      <c r="B329" t="b">
        <f>AND(MATCH!K329=1, COUNTIF(Tables!L$1:L$4, MATCH!F329))</f>
        <v>0</v>
      </c>
      <c r="C329" t="b">
        <f>AND(A329, MATCH!AO329=0)</f>
        <v>0</v>
      </c>
      <c r="D329" t="b">
        <f>AND(B329, MATCH!AO329=0)</f>
        <v>0</v>
      </c>
      <c r="E329" t="e">
        <f ca="1">isNetPoint(MATCH!AC329)</f>
        <v>#NAME?</v>
      </c>
      <c r="F329" t="b">
        <f>OR(MATCH!S329=1, MATCH!T329=1)</f>
        <v>0</v>
      </c>
      <c r="G329" t="e">
        <f ca="1">IF(MATCH!K329=1,OR(E329="1",E329="3",F329=TRUE),OR(E329="2",E329="3"))</f>
        <v>#NAME?</v>
      </c>
      <c r="H329" t="e">
        <f ca="1">IF(MATCH!K329=2,OR(E329="1",E329="3",F329=TRUE),OR(E329="2",E329="3"))</f>
        <v>#NAME?</v>
      </c>
      <c r="I329" t="e">
        <f ca="1">AND(G329=TRUE,MATCH!AN329=1)</f>
        <v>#NAME?</v>
      </c>
      <c r="J329" t="e">
        <f ca="1">AND(H329=TRUE,MATCH!AN329=2)</f>
        <v>#NAME?</v>
      </c>
      <c r="K329">
        <f>IF(MATCH!AN329=1,K328+1,0)</f>
        <v>0</v>
      </c>
      <c r="L329">
        <f>IF(MATCH!AN329=2,L328+1,0)</f>
        <v>0</v>
      </c>
      <c r="M329" t="str">
        <f>MATCH!A329</f>
        <v/>
      </c>
      <c r="N329">
        <f>COUNTIFS(MATCH!AN320:AN329, "=1")</f>
        <v>0</v>
      </c>
      <c r="O329">
        <f>COUNTIFS(MATCH!AN320:AN329, "=2")</f>
        <v>0</v>
      </c>
      <c r="P329" t="str">
        <f>MATCH!BA329</f>
        <v/>
      </c>
    </row>
    <row r="330" spans="1:16" x14ac:dyDescent="0.25">
      <c r="A330" t="b">
        <f>AND(MATCH!K330=2, COUNTIF(Tables!L$1:L$4, MATCH!F330))</f>
        <v>0</v>
      </c>
      <c r="B330" t="b">
        <f>AND(MATCH!K330=1, COUNTIF(Tables!L$1:L$4, MATCH!F330))</f>
        <v>0</v>
      </c>
      <c r="C330" t="b">
        <f>AND(A330, MATCH!AO330=0)</f>
        <v>0</v>
      </c>
      <c r="D330" t="b">
        <f>AND(B330, MATCH!AO330=0)</f>
        <v>0</v>
      </c>
      <c r="E330" t="e">
        <f ca="1">isNetPoint(MATCH!AC330)</f>
        <v>#NAME?</v>
      </c>
      <c r="F330" t="b">
        <f>OR(MATCH!S330=1, MATCH!T330=1)</f>
        <v>0</v>
      </c>
      <c r="G330" t="e">
        <f ca="1">IF(MATCH!K330=1,OR(E330="1",E330="3",F330=TRUE),OR(E330="2",E330="3"))</f>
        <v>#NAME?</v>
      </c>
      <c r="H330" t="e">
        <f ca="1">IF(MATCH!K330=2,OR(E330="1",E330="3",F330=TRUE),OR(E330="2",E330="3"))</f>
        <v>#NAME?</v>
      </c>
      <c r="I330" t="e">
        <f ca="1">AND(G330=TRUE,MATCH!AN330=1)</f>
        <v>#NAME?</v>
      </c>
      <c r="J330" t="e">
        <f ca="1">AND(H330=TRUE,MATCH!AN330=2)</f>
        <v>#NAME?</v>
      </c>
      <c r="K330">
        <f>IF(MATCH!AN330=1,K329+1,0)</f>
        <v>0</v>
      </c>
      <c r="L330">
        <f>IF(MATCH!AN330=2,L329+1,0)</f>
        <v>0</v>
      </c>
      <c r="M330" t="str">
        <f>MATCH!A330</f>
        <v/>
      </c>
      <c r="N330">
        <f>COUNTIFS(MATCH!AN321:AN330, "=1")</f>
        <v>0</v>
      </c>
      <c r="O330">
        <f>COUNTIFS(MATCH!AN321:AN330, "=2")</f>
        <v>0</v>
      </c>
      <c r="P330" t="str">
        <f>MATCH!BA330</f>
        <v/>
      </c>
    </row>
    <row r="331" spans="1:16" x14ac:dyDescent="0.25">
      <c r="A331" t="b">
        <f>AND(MATCH!K331=2, COUNTIF(Tables!L$1:L$4, MATCH!F331))</f>
        <v>0</v>
      </c>
      <c r="B331" t="b">
        <f>AND(MATCH!K331=1, COUNTIF(Tables!L$1:L$4, MATCH!F331))</f>
        <v>0</v>
      </c>
      <c r="C331" t="b">
        <f>AND(A331, MATCH!AO331=0)</f>
        <v>0</v>
      </c>
      <c r="D331" t="b">
        <f>AND(B331, MATCH!AO331=0)</f>
        <v>0</v>
      </c>
      <c r="E331" t="e">
        <f ca="1">isNetPoint(MATCH!AC331)</f>
        <v>#NAME?</v>
      </c>
      <c r="F331" t="b">
        <f>OR(MATCH!S331=1, MATCH!T331=1)</f>
        <v>0</v>
      </c>
      <c r="G331" t="e">
        <f ca="1">IF(MATCH!K331=1,OR(E331="1",E331="3",F331=TRUE),OR(E331="2",E331="3"))</f>
        <v>#NAME?</v>
      </c>
      <c r="H331" t="e">
        <f ca="1">IF(MATCH!K331=2,OR(E331="1",E331="3",F331=TRUE),OR(E331="2",E331="3"))</f>
        <v>#NAME?</v>
      </c>
      <c r="I331" t="e">
        <f ca="1">AND(G331=TRUE,MATCH!AN331=1)</f>
        <v>#NAME?</v>
      </c>
      <c r="J331" t="e">
        <f ca="1">AND(H331=TRUE,MATCH!AN331=2)</f>
        <v>#NAME?</v>
      </c>
      <c r="K331">
        <f>IF(MATCH!AN331=1,K330+1,0)</f>
        <v>0</v>
      </c>
      <c r="L331">
        <f>IF(MATCH!AN331=2,L330+1,0)</f>
        <v>0</v>
      </c>
      <c r="M331" t="str">
        <f>MATCH!A331</f>
        <v/>
      </c>
      <c r="N331">
        <f>COUNTIFS(MATCH!AN322:AN331, "=1")</f>
        <v>0</v>
      </c>
      <c r="O331">
        <f>COUNTIFS(MATCH!AN322:AN331, "=2")</f>
        <v>0</v>
      </c>
      <c r="P331" t="str">
        <f>MATCH!BA331</f>
        <v/>
      </c>
    </row>
    <row r="332" spans="1:16" x14ac:dyDescent="0.25">
      <c r="A332" t="b">
        <f>AND(MATCH!K332=2, COUNTIF(Tables!L$1:L$4, MATCH!F332))</f>
        <v>0</v>
      </c>
      <c r="B332" t="b">
        <f>AND(MATCH!K332=1, COUNTIF(Tables!L$1:L$4, MATCH!F332))</f>
        <v>0</v>
      </c>
      <c r="C332" t="b">
        <f>AND(A332, MATCH!AO332=0)</f>
        <v>0</v>
      </c>
      <c r="D332" t="b">
        <f>AND(B332, MATCH!AO332=0)</f>
        <v>0</v>
      </c>
      <c r="E332" t="e">
        <f ca="1">isNetPoint(MATCH!AC332)</f>
        <v>#NAME?</v>
      </c>
      <c r="F332" t="b">
        <f>OR(MATCH!S332=1, MATCH!T332=1)</f>
        <v>0</v>
      </c>
      <c r="G332" t="e">
        <f ca="1">IF(MATCH!K332=1,OR(E332="1",E332="3",F332=TRUE),OR(E332="2",E332="3"))</f>
        <v>#NAME?</v>
      </c>
      <c r="H332" t="e">
        <f ca="1">IF(MATCH!K332=2,OR(E332="1",E332="3",F332=TRUE),OR(E332="2",E332="3"))</f>
        <v>#NAME?</v>
      </c>
      <c r="I332" t="e">
        <f ca="1">AND(G332=TRUE,MATCH!AN332=1)</f>
        <v>#NAME?</v>
      </c>
      <c r="J332" t="e">
        <f ca="1">AND(H332=TRUE,MATCH!AN332=2)</f>
        <v>#NAME?</v>
      </c>
      <c r="K332">
        <f>IF(MATCH!AN332=1,K331+1,0)</f>
        <v>0</v>
      </c>
      <c r="L332">
        <f>IF(MATCH!AN332=2,L331+1,0)</f>
        <v>0</v>
      </c>
      <c r="M332" t="str">
        <f>MATCH!A332</f>
        <v/>
      </c>
      <c r="N332">
        <f>COUNTIFS(MATCH!AN323:AN332, "=1")</f>
        <v>0</v>
      </c>
      <c r="O332">
        <f>COUNTIFS(MATCH!AN323:AN332, "=2")</f>
        <v>0</v>
      </c>
      <c r="P332" t="str">
        <f>MATCH!BA332</f>
        <v/>
      </c>
    </row>
    <row r="333" spans="1:16" x14ac:dyDescent="0.25">
      <c r="A333" t="b">
        <f>AND(MATCH!K333=2, COUNTIF(Tables!L$1:L$4, MATCH!F333))</f>
        <v>0</v>
      </c>
      <c r="B333" t="b">
        <f>AND(MATCH!K333=1, COUNTIF(Tables!L$1:L$4, MATCH!F333))</f>
        <v>0</v>
      </c>
      <c r="C333" t="b">
        <f>AND(A333, MATCH!AO333=0)</f>
        <v>0</v>
      </c>
      <c r="D333" t="b">
        <f>AND(B333, MATCH!AO333=0)</f>
        <v>0</v>
      </c>
      <c r="E333" t="e">
        <f ca="1">isNetPoint(MATCH!AC333)</f>
        <v>#NAME?</v>
      </c>
      <c r="F333" t="b">
        <f>OR(MATCH!S333=1, MATCH!T333=1)</f>
        <v>0</v>
      </c>
      <c r="G333" t="e">
        <f ca="1">IF(MATCH!K333=1,OR(E333="1",E333="3",F333=TRUE),OR(E333="2",E333="3"))</f>
        <v>#NAME?</v>
      </c>
      <c r="H333" t="e">
        <f ca="1">IF(MATCH!K333=2,OR(E333="1",E333="3",F333=TRUE),OR(E333="2",E333="3"))</f>
        <v>#NAME?</v>
      </c>
      <c r="I333" t="e">
        <f ca="1">AND(G333=TRUE,MATCH!AN333=1)</f>
        <v>#NAME?</v>
      </c>
      <c r="J333" t="e">
        <f ca="1">AND(H333=TRUE,MATCH!AN333=2)</f>
        <v>#NAME?</v>
      </c>
      <c r="K333">
        <f>IF(MATCH!AN333=1,K332+1,0)</f>
        <v>0</v>
      </c>
      <c r="L333">
        <f>IF(MATCH!AN333=2,L332+1,0)</f>
        <v>0</v>
      </c>
      <c r="M333" t="str">
        <f>MATCH!A333</f>
        <v/>
      </c>
      <c r="N333">
        <f>COUNTIFS(MATCH!AN324:AN333, "=1")</f>
        <v>0</v>
      </c>
      <c r="O333">
        <f>COUNTIFS(MATCH!AN324:AN333, "=2")</f>
        <v>0</v>
      </c>
      <c r="P333" t="str">
        <f>MATCH!BA333</f>
        <v/>
      </c>
    </row>
    <row r="334" spans="1:16" x14ac:dyDescent="0.25">
      <c r="A334" t="b">
        <f>AND(MATCH!K334=2, COUNTIF(Tables!L$1:L$4, MATCH!F334))</f>
        <v>0</v>
      </c>
      <c r="B334" t="b">
        <f>AND(MATCH!K334=1, COUNTIF(Tables!L$1:L$4, MATCH!F334))</f>
        <v>0</v>
      </c>
      <c r="C334" t="b">
        <f>AND(A334, MATCH!AO334=0)</f>
        <v>0</v>
      </c>
      <c r="D334" t="b">
        <f>AND(B334, MATCH!AO334=0)</f>
        <v>0</v>
      </c>
      <c r="E334" t="e">
        <f ca="1">isNetPoint(MATCH!AC334)</f>
        <v>#NAME?</v>
      </c>
      <c r="F334" t="b">
        <f>OR(MATCH!S334=1, MATCH!T334=1)</f>
        <v>0</v>
      </c>
      <c r="G334" t="e">
        <f ca="1">IF(MATCH!K334=1,OR(E334="1",E334="3",F334=TRUE),OR(E334="2",E334="3"))</f>
        <v>#NAME?</v>
      </c>
      <c r="H334" t="e">
        <f ca="1">IF(MATCH!K334=2,OR(E334="1",E334="3",F334=TRUE),OR(E334="2",E334="3"))</f>
        <v>#NAME?</v>
      </c>
      <c r="I334" t="e">
        <f ca="1">AND(G334=TRUE,MATCH!AN334=1)</f>
        <v>#NAME?</v>
      </c>
      <c r="J334" t="e">
        <f ca="1">AND(H334=TRUE,MATCH!AN334=2)</f>
        <v>#NAME?</v>
      </c>
      <c r="K334">
        <f>IF(MATCH!AN334=1,K333+1,0)</f>
        <v>0</v>
      </c>
      <c r="L334">
        <f>IF(MATCH!AN334=2,L333+1,0)</f>
        <v>0</v>
      </c>
      <c r="M334" t="str">
        <f>MATCH!A334</f>
        <v/>
      </c>
      <c r="N334">
        <f>COUNTIFS(MATCH!AN325:AN334, "=1")</f>
        <v>0</v>
      </c>
      <c r="O334">
        <f>COUNTIFS(MATCH!AN325:AN334, "=2")</f>
        <v>0</v>
      </c>
      <c r="P334" t="str">
        <f>MATCH!BA334</f>
        <v/>
      </c>
    </row>
    <row r="335" spans="1:16" x14ac:dyDescent="0.25">
      <c r="A335" t="b">
        <f>AND(MATCH!K335=2, COUNTIF(Tables!L$1:L$4, MATCH!F335))</f>
        <v>0</v>
      </c>
      <c r="B335" t="b">
        <f>AND(MATCH!K335=1, COUNTIF(Tables!L$1:L$4, MATCH!F335))</f>
        <v>0</v>
      </c>
      <c r="C335" t="b">
        <f>AND(A335, MATCH!AO335=0)</f>
        <v>0</v>
      </c>
      <c r="D335" t="b">
        <f>AND(B335, MATCH!AO335=0)</f>
        <v>0</v>
      </c>
      <c r="E335" t="e">
        <f ca="1">isNetPoint(MATCH!AC335)</f>
        <v>#NAME?</v>
      </c>
      <c r="F335" t="b">
        <f>OR(MATCH!S335=1, MATCH!T335=1)</f>
        <v>0</v>
      </c>
      <c r="G335" t="e">
        <f ca="1">IF(MATCH!K335=1,OR(E335="1",E335="3",F335=TRUE),OR(E335="2",E335="3"))</f>
        <v>#NAME?</v>
      </c>
      <c r="H335" t="e">
        <f ca="1">IF(MATCH!K335=2,OR(E335="1",E335="3",F335=TRUE),OR(E335="2",E335="3"))</f>
        <v>#NAME?</v>
      </c>
      <c r="I335" t="e">
        <f ca="1">AND(G335=TRUE,MATCH!AN335=1)</f>
        <v>#NAME?</v>
      </c>
      <c r="J335" t="e">
        <f ca="1">AND(H335=TRUE,MATCH!AN335=2)</f>
        <v>#NAME?</v>
      </c>
      <c r="K335">
        <f>IF(MATCH!AN335=1,K334+1,0)</f>
        <v>0</v>
      </c>
      <c r="L335">
        <f>IF(MATCH!AN335=2,L334+1,0)</f>
        <v>0</v>
      </c>
      <c r="M335" t="str">
        <f>MATCH!A335</f>
        <v/>
      </c>
      <c r="N335">
        <f>COUNTIFS(MATCH!AN326:AN335, "=1")</f>
        <v>0</v>
      </c>
      <c r="O335">
        <f>COUNTIFS(MATCH!AN326:AN335, "=2")</f>
        <v>0</v>
      </c>
      <c r="P335" t="str">
        <f>MATCH!BA335</f>
        <v/>
      </c>
    </row>
    <row r="336" spans="1:16" x14ac:dyDescent="0.25">
      <c r="A336" t="b">
        <f>AND(MATCH!K336=2, COUNTIF(Tables!L$1:L$4, MATCH!F336))</f>
        <v>0</v>
      </c>
      <c r="B336" t="b">
        <f>AND(MATCH!K336=1, COUNTIF(Tables!L$1:L$4, MATCH!F336))</f>
        <v>0</v>
      </c>
      <c r="C336" t="b">
        <f>AND(A336, MATCH!AO336=0)</f>
        <v>0</v>
      </c>
      <c r="D336" t="b">
        <f>AND(B336, MATCH!AO336=0)</f>
        <v>0</v>
      </c>
      <c r="E336" t="e">
        <f ca="1">isNetPoint(MATCH!AC336)</f>
        <v>#NAME?</v>
      </c>
      <c r="F336" t="b">
        <f>OR(MATCH!S336=1, MATCH!T336=1)</f>
        <v>0</v>
      </c>
      <c r="G336" t="e">
        <f ca="1">IF(MATCH!K336=1,OR(E336="1",E336="3",F336=TRUE),OR(E336="2",E336="3"))</f>
        <v>#NAME?</v>
      </c>
      <c r="H336" t="e">
        <f ca="1">IF(MATCH!K336=2,OR(E336="1",E336="3",F336=TRUE),OR(E336="2",E336="3"))</f>
        <v>#NAME?</v>
      </c>
      <c r="I336" t="e">
        <f ca="1">AND(G336=TRUE,MATCH!AN336=1)</f>
        <v>#NAME?</v>
      </c>
      <c r="J336" t="e">
        <f ca="1">AND(H336=TRUE,MATCH!AN336=2)</f>
        <v>#NAME?</v>
      </c>
      <c r="K336">
        <f>IF(MATCH!AN336=1,K335+1,0)</f>
        <v>0</v>
      </c>
      <c r="L336">
        <f>IF(MATCH!AN336=2,L335+1,0)</f>
        <v>0</v>
      </c>
      <c r="M336" t="str">
        <f>MATCH!A336</f>
        <v/>
      </c>
      <c r="N336">
        <f>COUNTIFS(MATCH!AN327:AN336, "=1")</f>
        <v>0</v>
      </c>
      <c r="O336">
        <f>COUNTIFS(MATCH!AN327:AN336, "=2")</f>
        <v>0</v>
      </c>
      <c r="P336" t="str">
        <f>MATCH!BA336</f>
        <v/>
      </c>
    </row>
    <row r="337" spans="1:16" x14ac:dyDescent="0.25">
      <c r="A337" t="b">
        <f>AND(MATCH!K337=2, COUNTIF(Tables!L$1:L$4, MATCH!F337))</f>
        <v>0</v>
      </c>
      <c r="B337" t="b">
        <f>AND(MATCH!K337=1, COUNTIF(Tables!L$1:L$4, MATCH!F337))</f>
        <v>0</v>
      </c>
      <c r="C337" t="b">
        <f>AND(A337, MATCH!AO337=0)</f>
        <v>0</v>
      </c>
      <c r="D337" t="b">
        <f>AND(B337, MATCH!AO337=0)</f>
        <v>0</v>
      </c>
      <c r="E337" t="e">
        <f ca="1">isNetPoint(MATCH!AC337)</f>
        <v>#NAME?</v>
      </c>
      <c r="F337" t="b">
        <f>OR(MATCH!S337=1, MATCH!T337=1)</f>
        <v>0</v>
      </c>
      <c r="G337" t="e">
        <f ca="1">IF(MATCH!K337=1,OR(E337="1",E337="3",F337=TRUE),OR(E337="2",E337="3"))</f>
        <v>#NAME?</v>
      </c>
      <c r="H337" t="e">
        <f ca="1">IF(MATCH!K337=2,OR(E337="1",E337="3",F337=TRUE),OR(E337="2",E337="3"))</f>
        <v>#NAME?</v>
      </c>
      <c r="I337" t="e">
        <f ca="1">AND(G337=TRUE,MATCH!AN337=1)</f>
        <v>#NAME?</v>
      </c>
      <c r="J337" t="e">
        <f ca="1">AND(H337=TRUE,MATCH!AN337=2)</f>
        <v>#NAME?</v>
      </c>
      <c r="K337">
        <f>IF(MATCH!AN337=1,K336+1,0)</f>
        <v>0</v>
      </c>
      <c r="L337">
        <f>IF(MATCH!AN337=2,L336+1,0)</f>
        <v>0</v>
      </c>
      <c r="M337" t="str">
        <f>MATCH!A337</f>
        <v/>
      </c>
      <c r="N337">
        <f>COUNTIFS(MATCH!AN328:AN337, "=1")</f>
        <v>0</v>
      </c>
      <c r="O337">
        <f>COUNTIFS(MATCH!AN328:AN337, "=2")</f>
        <v>0</v>
      </c>
      <c r="P337" t="str">
        <f>MATCH!BA337</f>
        <v/>
      </c>
    </row>
    <row r="338" spans="1:16" x14ac:dyDescent="0.25">
      <c r="A338" t="b">
        <f>AND(MATCH!K338=2, COUNTIF(Tables!L$1:L$4, MATCH!F338))</f>
        <v>0</v>
      </c>
      <c r="B338" t="b">
        <f>AND(MATCH!K338=1, COUNTIF(Tables!L$1:L$4, MATCH!F338))</f>
        <v>0</v>
      </c>
      <c r="C338" t="b">
        <f>AND(A338, MATCH!AO338=0)</f>
        <v>0</v>
      </c>
      <c r="D338" t="b">
        <f>AND(B338, MATCH!AO338=0)</f>
        <v>0</v>
      </c>
      <c r="E338" t="e">
        <f ca="1">isNetPoint(MATCH!AC338)</f>
        <v>#NAME?</v>
      </c>
      <c r="F338" t="b">
        <f>OR(MATCH!S338=1, MATCH!T338=1)</f>
        <v>0</v>
      </c>
      <c r="G338" t="e">
        <f ca="1">IF(MATCH!K338=1,OR(E338="1",E338="3",F338=TRUE),OR(E338="2",E338="3"))</f>
        <v>#NAME?</v>
      </c>
      <c r="H338" t="e">
        <f ca="1">IF(MATCH!K338=2,OR(E338="1",E338="3",F338=TRUE),OR(E338="2",E338="3"))</f>
        <v>#NAME?</v>
      </c>
      <c r="I338" t="e">
        <f ca="1">AND(G338=TRUE,MATCH!AN338=1)</f>
        <v>#NAME?</v>
      </c>
      <c r="J338" t="e">
        <f ca="1">AND(H338=TRUE,MATCH!AN338=2)</f>
        <v>#NAME?</v>
      </c>
      <c r="K338">
        <f>IF(MATCH!AN338=1,K337+1,0)</f>
        <v>0</v>
      </c>
      <c r="L338">
        <f>IF(MATCH!AN338=2,L337+1,0)</f>
        <v>0</v>
      </c>
      <c r="M338" t="str">
        <f>MATCH!A338</f>
        <v/>
      </c>
      <c r="N338">
        <f>COUNTIFS(MATCH!AN329:AN338, "=1")</f>
        <v>0</v>
      </c>
      <c r="O338">
        <f>COUNTIFS(MATCH!AN329:AN338, "=2")</f>
        <v>0</v>
      </c>
      <c r="P338" t="str">
        <f>MATCH!BA338</f>
        <v/>
      </c>
    </row>
    <row r="339" spans="1:16" x14ac:dyDescent="0.25">
      <c r="A339" t="b">
        <f>AND(MATCH!K339=2, COUNTIF(Tables!L$1:L$4, MATCH!F339))</f>
        <v>0</v>
      </c>
      <c r="B339" t="b">
        <f>AND(MATCH!K339=1, COUNTIF(Tables!L$1:L$4, MATCH!F339))</f>
        <v>0</v>
      </c>
      <c r="C339" t="b">
        <f>AND(A339, MATCH!AO339=0)</f>
        <v>0</v>
      </c>
      <c r="D339" t="b">
        <f>AND(B339, MATCH!AO339=0)</f>
        <v>0</v>
      </c>
      <c r="E339" t="e">
        <f ca="1">isNetPoint(MATCH!AC339)</f>
        <v>#NAME?</v>
      </c>
      <c r="F339" t="b">
        <f>OR(MATCH!S339=1, MATCH!T339=1)</f>
        <v>0</v>
      </c>
      <c r="G339" t="e">
        <f ca="1">IF(MATCH!K339=1,OR(E339="1",E339="3",F339=TRUE),OR(E339="2",E339="3"))</f>
        <v>#NAME?</v>
      </c>
      <c r="H339" t="e">
        <f ca="1">IF(MATCH!K339=2,OR(E339="1",E339="3",F339=TRUE),OR(E339="2",E339="3"))</f>
        <v>#NAME?</v>
      </c>
      <c r="I339" t="e">
        <f ca="1">AND(G339=TRUE,MATCH!AN339=1)</f>
        <v>#NAME?</v>
      </c>
      <c r="J339" t="e">
        <f ca="1">AND(H339=TRUE,MATCH!AN339=2)</f>
        <v>#NAME?</v>
      </c>
      <c r="K339">
        <f>IF(MATCH!AN339=1,K338+1,0)</f>
        <v>0</v>
      </c>
      <c r="L339">
        <f>IF(MATCH!AN339=2,L338+1,0)</f>
        <v>0</v>
      </c>
      <c r="M339" t="str">
        <f>MATCH!A339</f>
        <v/>
      </c>
      <c r="N339">
        <f>COUNTIFS(MATCH!AN330:AN339, "=1")</f>
        <v>0</v>
      </c>
      <c r="O339">
        <f>COUNTIFS(MATCH!AN330:AN339, "=2")</f>
        <v>0</v>
      </c>
      <c r="P339" t="str">
        <f>MATCH!BA339</f>
        <v/>
      </c>
    </row>
    <row r="340" spans="1:16" x14ac:dyDescent="0.25">
      <c r="A340" t="b">
        <f>AND(MATCH!K340=2, COUNTIF(Tables!L$1:L$4, MATCH!F340))</f>
        <v>0</v>
      </c>
      <c r="B340" t="b">
        <f>AND(MATCH!K340=1, COUNTIF(Tables!L$1:L$4, MATCH!F340))</f>
        <v>0</v>
      </c>
      <c r="C340" t="b">
        <f>AND(A340, MATCH!AO340=0)</f>
        <v>0</v>
      </c>
      <c r="D340" t="b">
        <f>AND(B340, MATCH!AO340=0)</f>
        <v>0</v>
      </c>
      <c r="E340" t="e">
        <f ca="1">isNetPoint(MATCH!AC340)</f>
        <v>#NAME?</v>
      </c>
      <c r="F340" t="b">
        <f>OR(MATCH!S340=1, MATCH!T340=1)</f>
        <v>0</v>
      </c>
      <c r="G340" t="e">
        <f ca="1">IF(MATCH!K340=1,OR(E340="1",E340="3",F340=TRUE),OR(E340="2",E340="3"))</f>
        <v>#NAME?</v>
      </c>
      <c r="H340" t="e">
        <f ca="1">IF(MATCH!K340=2,OR(E340="1",E340="3",F340=TRUE),OR(E340="2",E340="3"))</f>
        <v>#NAME?</v>
      </c>
      <c r="I340" t="e">
        <f ca="1">AND(G340=TRUE,MATCH!AN340=1)</f>
        <v>#NAME?</v>
      </c>
      <c r="J340" t="e">
        <f ca="1">AND(H340=TRUE,MATCH!AN340=2)</f>
        <v>#NAME?</v>
      </c>
      <c r="K340">
        <f>IF(MATCH!AN340=1,K339+1,0)</f>
        <v>0</v>
      </c>
      <c r="L340">
        <f>IF(MATCH!AN340=2,L339+1,0)</f>
        <v>0</v>
      </c>
      <c r="M340" t="str">
        <f>MATCH!A340</f>
        <v/>
      </c>
      <c r="N340">
        <f>COUNTIFS(MATCH!AN331:AN340, "=1")</f>
        <v>0</v>
      </c>
      <c r="O340">
        <f>COUNTIFS(MATCH!AN331:AN340, "=2")</f>
        <v>0</v>
      </c>
      <c r="P340" t="str">
        <f>MATCH!BA340</f>
        <v/>
      </c>
    </row>
    <row r="341" spans="1:16" x14ac:dyDescent="0.25">
      <c r="A341" t="b">
        <f>AND(MATCH!K341=2, COUNTIF(Tables!L$1:L$4, MATCH!F341))</f>
        <v>0</v>
      </c>
      <c r="B341" t="b">
        <f>AND(MATCH!K341=1, COUNTIF(Tables!L$1:L$4, MATCH!F341))</f>
        <v>0</v>
      </c>
      <c r="C341" t="b">
        <f>AND(A341, MATCH!AO341=0)</f>
        <v>0</v>
      </c>
      <c r="D341" t="b">
        <f>AND(B341, MATCH!AO341=0)</f>
        <v>0</v>
      </c>
      <c r="E341" t="e">
        <f ca="1">isNetPoint(MATCH!AC341)</f>
        <v>#NAME?</v>
      </c>
      <c r="F341" t="b">
        <f>OR(MATCH!S341=1, MATCH!T341=1)</f>
        <v>0</v>
      </c>
      <c r="G341" t="e">
        <f ca="1">IF(MATCH!K341=1,OR(E341="1",E341="3",F341=TRUE),OR(E341="2",E341="3"))</f>
        <v>#NAME?</v>
      </c>
      <c r="H341" t="e">
        <f ca="1">IF(MATCH!K341=2,OR(E341="1",E341="3",F341=TRUE),OR(E341="2",E341="3"))</f>
        <v>#NAME?</v>
      </c>
      <c r="I341" t="e">
        <f ca="1">AND(G341=TRUE,MATCH!AN341=1)</f>
        <v>#NAME?</v>
      </c>
      <c r="J341" t="e">
        <f ca="1">AND(H341=TRUE,MATCH!AN341=2)</f>
        <v>#NAME?</v>
      </c>
      <c r="K341">
        <f>IF(MATCH!AN341=1,K340+1,0)</f>
        <v>0</v>
      </c>
      <c r="L341">
        <f>IF(MATCH!AN341=2,L340+1,0)</f>
        <v>0</v>
      </c>
      <c r="M341" t="str">
        <f>MATCH!A341</f>
        <v/>
      </c>
      <c r="N341">
        <f>COUNTIFS(MATCH!AN332:AN341, "=1")</f>
        <v>0</v>
      </c>
      <c r="O341">
        <f>COUNTIFS(MATCH!AN332:AN341, "=2")</f>
        <v>0</v>
      </c>
      <c r="P341" t="str">
        <f>MATCH!BA341</f>
        <v/>
      </c>
    </row>
    <row r="342" spans="1:16" x14ac:dyDescent="0.25">
      <c r="A342" t="b">
        <f>AND(MATCH!K342=2, COUNTIF(Tables!L$1:L$4, MATCH!F342))</f>
        <v>0</v>
      </c>
      <c r="B342" t="b">
        <f>AND(MATCH!K342=1, COUNTIF(Tables!L$1:L$4, MATCH!F342))</f>
        <v>0</v>
      </c>
      <c r="C342" t="b">
        <f>AND(A342, MATCH!AO342=0)</f>
        <v>0</v>
      </c>
      <c r="D342" t="b">
        <f>AND(B342, MATCH!AO342=0)</f>
        <v>0</v>
      </c>
      <c r="E342" t="e">
        <f ca="1">isNetPoint(MATCH!AC342)</f>
        <v>#NAME?</v>
      </c>
      <c r="F342" t="b">
        <f>OR(MATCH!S342=1, MATCH!T342=1)</f>
        <v>0</v>
      </c>
      <c r="G342" t="e">
        <f ca="1">IF(MATCH!K342=1,OR(E342="1",E342="3",F342=TRUE),OR(E342="2",E342="3"))</f>
        <v>#NAME?</v>
      </c>
      <c r="H342" t="e">
        <f ca="1">IF(MATCH!K342=2,OR(E342="1",E342="3",F342=TRUE),OR(E342="2",E342="3"))</f>
        <v>#NAME?</v>
      </c>
      <c r="I342" t="e">
        <f ca="1">AND(G342=TRUE,MATCH!AN342=1)</f>
        <v>#NAME?</v>
      </c>
      <c r="J342" t="e">
        <f ca="1">AND(H342=TRUE,MATCH!AN342=2)</f>
        <v>#NAME?</v>
      </c>
      <c r="K342">
        <f>IF(MATCH!AN342=1,K341+1,0)</f>
        <v>0</v>
      </c>
      <c r="L342">
        <f>IF(MATCH!AN342=2,L341+1,0)</f>
        <v>0</v>
      </c>
      <c r="M342" t="str">
        <f>MATCH!A342</f>
        <v/>
      </c>
      <c r="N342">
        <f>COUNTIFS(MATCH!AN333:AN342, "=1")</f>
        <v>0</v>
      </c>
      <c r="O342">
        <f>COUNTIFS(MATCH!AN333:AN342, "=2")</f>
        <v>0</v>
      </c>
      <c r="P342" t="str">
        <f>MATCH!BA342</f>
        <v/>
      </c>
    </row>
    <row r="343" spans="1:16" x14ac:dyDescent="0.25">
      <c r="A343" t="b">
        <f>AND(MATCH!K343=2, COUNTIF(Tables!L$1:L$4, MATCH!F343))</f>
        <v>0</v>
      </c>
      <c r="B343" t="b">
        <f>AND(MATCH!K343=1, COUNTIF(Tables!L$1:L$4, MATCH!F343))</f>
        <v>0</v>
      </c>
      <c r="C343" t="b">
        <f>AND(A343, MATCH!AO343=0)</f>
        <v>0</v>
      </c>
      <c r="D343" t="b">
        <f>AND(B343, MATCH!AO343=0)</f>
        <v>0</v>
      </c>
      <c r="E343" t="e">
        <f ca="1">isNetPoint(MATCH!AC343)</f>
        <v>#NAME?</v>
      </c>
      <c r="F343" t="b">
        <f>OR(MATCH!S343=1, MATCH!T343=1)</f>
        <v>0</v>
      </c>
      <c r="G343" t="e">
        <f ca="1">IF(MATCH!K343=1,OR(E343="1",E343="3",F343=TRUE),OR(E343="2",E343="3"))</f>
        <v>#NAME?</v>
      </c>
      <c r="H343" t="e">
        <f ca="1">IF(MATCH!K343=2,OR(E343="1",E343="3",F343=TRUE),OR(E343="2",E343="3"))</f>
        <v>#NAME?</v>
      </c>
      <c r="I343" t="e">
        <f ca="1">AND(G343=TRUE,MATCH!AN343=1)</f>
        <v>#NAME?</v>
      </c>
      <c r="J343" t="e">
        <f ca="1">AND(H343=TRUE,MATCH!AN343=2)</f>
        <v>#NAME?</v>
      </c>
      <c r="K343">
        <f>IF(MATCH!AN343=1,K342+1,0)</f>
        <v>0</v>
      </c>
      <c r="L343">
        <f>IF(MATCH!AN343=2,L342+1,0)</f>
        <v>0</v>
      </c>
      <c r="M343" t="str">
        <f>MATCH!A343</f>
        <v/>
      </c>
      <c r="N343">
        <f>COUNTIFS(MATCH!AN334:AN343, "=1")</f>
        <v>0</v>
      </c>
      <c r="O343">
        <f>COUNTIFS(MATCH!AN334:AN343, "=2")</f>
        <v>0</v>
      </c>
      <c r="P343" t="str">
        <f>MATCH!BA343</f>
        <v/>
      </c>
    </row>
    <row r="344" spans="1:16" x14ac:dyDescent="0.25">
      <c r="A344" t="b">
        <f>AND(MATCH!K344=2, COUNTIF(Tables!L$1:L$4, MATCH!F344))</f>
        <v>0</v>
      </c>
      <c r="B344" t="b">
        <f>AND(MATCH!K344=1, COUNTIF(Tables!L$1:L$4, MATCH!F344))</f>
        <v>0</v>
      </c>
      <c r="C344" t="b">
        <f>AND(A344, MATCH!AO344=0)</f>
        <v>0</v>
      </c>
      <c r="D344" t="b">
        <f>AND(B344, MATCH!AO344=0)</f>
        <v>0</v>
      </c>
      <c r="E344" t="e">
        <f ca="1">isNetPoint(MATCH!AC344)</f>
        <v>#NAME?</v>
      </c>
      <c r="F344" t="b">
        <f>OR(MATCH!S344=1, MATCH!T344=1)</f>
        <v>0</v>
      </c>
      <c r="G344" t="e">
        <f ca="1">IF(MATCH!K344=1,OR(E344="1",E344="3",F344=TRUE),OR(E344="2",E344="3"))</f>
        <v>#NAME?</v>
      </c>
      <c r="H344" t="e">
        <f ca="1">IF(MATCH!K344=2,OR(E344="1",E344="3",F344=TRUE),OR(E344="2",E344="3"))</f>
        <v>#NAME?</v>
      </c>
      <c r="I344" t="e">
        <f ca="1">AND(G344=TRUE,MATCH!AN344=1)</f>
        <v>#NAME?</v>
      </c>
      <c r="J344" t="e">
        <f ca="1">AND(H344=TRUE,MATCH!AN344=2)</f>
        <v>#NAME?</v>
      </c>
      <c r="K344">
        <f>IF(MATCH!AN344=1,K343+1,0)</f>
        <v>0</v>
      </c>
      <c r="L344">
        <f>IF(MATCH!AN344=2,L343+1,0)</f>
        <v>0</v>
      </c>
      <c r="M344" t="str">
        <f>MATCH!A344</f>
        <v/>
      </c>
      <c r="N344">
        <f>COUNTIFS(MATCH!AN335:AN344, "=1")</f>
        <v>0</v>
      </c>
      <c r="O344">
        <f>COUNTIFS(MATCH!AN335:AN344, "=2")</f>
        <v>0</v>
      </c>
      <c r="P344" t="str">
        <f>MATCH!BA344</f>
        <v/>
      </c>
    </row>
    <row r="345" spans="1:16" x14ac:dyDescent="0.25">
      <c r="A345" t="b">
        <f>AND(MATCH!K345=2, COUNTIF(Tables!L$1:L$4, MATCH!F345))</f>
        <v>0</v>
      </c>
      <c r="B345" t="b">
        <f>AND(MATCH!K345=1, COUNTIF(Tables!L$1:L$4, MATCH!F345))</f>
        <v>0</v>
      </c>
      <c r="C345" t="b">
        <f>AND(A345, MATCH!AO345=0)</f>
        <v>0</v>
      </c>
      <c r="D345" t="b">
        <f>AND(B345, MATCH!AO345=0)</f>
        <v>0</v>
      </c>
      <c r="E345" t="e">
        <f ca="1">isNetPoint(MATCH!AC345)</f>
        <v>#NAME?</v>
      </c>
      <c r="F345" t="b">
        <f>OR(MATCH!S345=1, MATCH!T345=1)</f>
        <v>0</v>
      </c>
      <c r="G345" t="e">
        <f ca="1">IF(MATCH!K345=1,OR(E345="1",E345="3",F345=TRUE),OR(E345="2",E345="3"))</f>
        <v>#NAME?</v>
      </c>
      <c r="H345" t="e">
        <f ca="1">IF(MATCH!K345=2,OR(E345="1",E345="3",F345=TRUE),OR(E345="2",E345="3"))</f>
        <v>#NAME?</v>
      </c>
      <c r="I345" t="e">
        <f ca="1">AND(G345=TRUE,MATCH!AN345=1)</f>
        <v>#NAME?</v>
      </c>
      <c r="J345" t="e">
        <f ca="1">AND(H345=TRUE,MATCH!AN345=2)</f>
        <v>#NAME?</v>
      </c>
      <c r="K345">
        <f>IF(MATCH!AN345=1,K344+1,0)</f>
        <v>0</v>
      </c>
      <c r="L345">
        <f>IF(MATCH!AN345=2,L344+1,0)</f>
        <v>0</v>
      </c>
      <c r="M345" t="str">
        <f>MATCH!A345</f>
        <v/>
      </c>
      <c r="N345">
        <f>COUNTIFS(MATCH!AN336:AN345, "=1")</f>
        <v>0</v>
      </c>
      <c r="O345">
        <f>COUNTIFS(MATCH!AN336:AN345, "=2")</f>
        <v>0</v>
      </c>
      <c r="P345" t="str">
        <f>MATCH!BA345</f>
        <v/>
      </c>
    </row>
    <row r="346" spans="1:16" x14ac:dyDescent="0.25">
      <c r="A346" t="b">
        <f>AND(MATCH!K346=2, COUNTIF(Tables!L$1:L$4, MATCH!F346))</f>
        <v>0</v>
      </c>
      <c r="B346" t="b">
        <f>AND(MATCH!K346=1, COUNTIF(Tables!L$1:L$4, MATCH!F346))</f>
        <v>0</v>
      </c>
      <c r="C346" t="b">
        <f>AND(A346, MATCH!AO346=0)</f>
        <v>0</v>
      </c>
      <c r="D346" t="b">
        <f>AND(B346, MATCH!AO346=0)</f>
        <v>0</v>
      </c>
      <c r="E346" t="e">
        <f ca="1">isNetPoint(MATCH!AC346)</f>
        <v>#NAME?</v>
      </c>
      <c r="F346" t="b">
        <f>OR(MATCH!S346=1, MATCH!T346=1)</f>
        <v>0</v>
      </c>
      <c r="G346" t="e">
        <f ca="1">IF(MATCH!K346=1,OR(E346="1",E346="3",F346=TRUE),OR(E346="2",E346="3"))</f>
        <v>#NAME?</v>
      </c>
      <c r="H346" t="e">
        <f ca="1">IF(MATCH!K346=2,OR(E346="1",E346="3",F346=TRUE),OR(E346="2",E346="3"))</f>
        <v>#NAME?</v>
      </c>
      <c r="I346" t="e">
        <f ca="1">AND(G346=TRUE,MATCH!AN346=1)</f>
        <v>#NAME?</v>
      </c>
      <c r="J346" t="e">
        <f ca="1">AND(H346=TRUE,MATCH!AN346=2)</f>
        <v>#NAME?</v>
      </c>
      <c r="K346">
        <f>IF(MATCH!AN346=1,K345+1,0)</f>
        <v>0</v>
      </c>
      <c r="L346">
        <f>IF(MATCH!AN346=2,L345+1,0)</f>
        <v>0</v>
      </c>
      <c r="M346" t="str">
        <f>MATCH!A346</f>
        <v/>
      </c>
      <c r="N346">
        <f>COUNTIFS(MATCH!AN337:AN346, "=1")</f>
        <v>0</v>
      </c>
      <c r="O346">
        <f>COUNTIFS(MATCH!AN337:AN346, "=2")</f>
        <v>0</v>
      </c>
      <c r="P346" t="str">
        <f>MATCH!BA346</f>
        <v/>
      </c>
    </row>
    <row r="347" spans="1:16" x14ac:dyDescent="0.25">
      <c r="A347" t="b">
        <f>AND(MATCH!K347=2, COUNTIF(Tables!L$1:L$4, MATCH!F347))</f>
        <v>0</v>
      </c>
      <c r="B347" t="b">
        <f>AND(MATCH!K347=1, COUNTIF(Tables!L$1:L$4, MATCH!F347))</f>
        <v>0</v>
      </c>
      <c r="C347" t="b">
        <f>AND(A347, MATCH!AO347=0)</f>
        <v>0</v>
      </c>
      <c r="D347" t="b">
        <f>AND(B347, MATCH!AO347=0)</f>
        <v>0</v>
      </c>
      <c r="E347" t="e">
        <f ca="1">isNetPoint(MATCH!AC347)</f>
        <v>#NAME?</v>
      </c>
      <c r="F347" t="b">
        <f>OR(MATCH!S347=1, MATCH!T347=1)</f>
        <v>0</v>
      </c>
      <c r="G347" t="e">
        <f ca="1">IF(MATCH!K347=1,OR(E347="1",E347="3",F347=TRUE),OR(E347="2",E347="3"))</f>
        <v>#NAME?</v>
      </c>
      <c r="H347" t="e">
        <f ca="1">IF(MATCH!K347=2,OR(E347="1",E347="3",F347=TRUE),OR(E347="2",E347="3"))</f>
        <v>#NAME?</v>
      </c>
      <c r="I347" t="e">
        <f ca="1">AND(G347=TRUE,MATCH!AN347=1)</f>
        <v>#NAME?</v>
      </c>
      <c r="J347" t="e">
        <f ca="1">AND(H347=TRUE,MATCH!AN347=2)</f>
        <v>#NAME?</v>
      </c>
      <c r="K347">
        <f>IF(MATCH!AN347=1,K346+1,0)</f>
        <v>0</v>
      </c>
      <c r="L347">
        <f>IF(MATCH!AN347=2,L346+1,0)</f>
        <v>0</v>
      </c>
      <c r="M347" t="str">
        <f>MATCH!A347</f>
        <v/>
      </c>
      <c r="N347">
        <f>COUNTIFS(MATCH!AN338:AN347, "=1")</f>
        <v>0</v>
      </c>
      <c r="O347">
        <f>COUNTIFS(MATCH!AN338:AN347, "=2")</f>
        <v>0</v>
      </c>
      <c r="P347" t="str">
        <f>MATCH!BA347</f>
        <v/>
      </c>
    </row>
    <row r="348" spans="1:16" x14ac:dyDescent="0.25">
      <c r="A348" t="b">
        <f>AND(MATCH!K348=2, COUNTIF(Tables!L$1:L$4, MATCH!F348))</f>
        <v>0</v>
      </c>
      <c r="B348" t="b">
        <f>AND(MATCH!K348=1, COUNTIF(Tables!L$1:L$4, MATCH!F348))</f>
        <v>0</v>
      </c>
      <c r="C348" t="b">
        <f>AND(A348, MATCH!AO348=0)</f>
        <v>0</v>
      </c>
      <c r="D348" t="b">
        <f>AND(B348, MATCH!AO348=0)</f>
        <v>0</v>
      </c>
      <c r="E348" t="e">
        <f ca="1">isNetPoint(MATCH!AC348)</f>
        <v>#NAME?</v>
      </c>
      <c r="F348" t="b">
        <f>OR(MATCH!S348=1, MATCH!T348=1)</f>
        <v>0</v>
      </c>
      <c r="G348" t="e">
        <f ca="1">IF(MATCH!K348=1,OR(E348="1",E348="3",F348=TRUE),OR(E348="2",E348="3"))</f>
        <v>#NAME?</v>
      </c>
      <c r="H348" t="e">
        <f ca="1">IF(MATCH!K348=2,OR(E348="1",E348="3",F348=TRUE),OR(E348="2",E348="3"))</f>
        <v>#NAME?</v>
      </c>
      <c r="I348" t="e">
        <f ca="1">AND(G348=TRUE,MATCH!AN348=1)</f>
        <v>#NAME?</v>
      </c>
      <c r="J348" t="e">
        <f ca="1">AND(H348=TRUE,MATCH!AN348=2)</f>
        <v>#NAME?</v>
      </c>
      <c r="K348">
        <f>IF(MATCH!AN348=1,K347+1,0)</f>
        <v>0</v>
      </c>
      <c r="L348">
        <f>IF(MATCH!AN348=2,L347+1,0)</f>
        <v>0</v>
      </c>
      <c r="M348" t="str">
        <f>MATCH!A348</f>
        <v/>
      </c>
      <c r="N348">
        <f>COUNTIFS(MATCH!AN339:AN348, "=1")</f>
        <v>0</v>
      </c>
      <c r="O348">
        <f>COUNTIFS(MATCH!AN339:AN348, "=2")</f>
        <v>0</v>
      </c>
      <c r="P348" t="str">
        <f>MATCH!BA348</f>
        <v/>
      </c>
    </row>
    <row r="349" spans="1:16" x14ac:dyDescent="0.25">
      <c r="A349" t="b">
        <f>AND(MATCH!K349=2, COUNTIF(Tables!L$1:L$4, MATCH!F349))</f>
        <v>0</v>
      </c>
      <c r="B349" t="b">
        <f>AND(MATCH!K349=1, COUNTIF(Tables!L$1:L$4, MATCH!F349))</f>
        <v>0</v>
      </c>
      <c r="C349" t="b">
        <f>AND(A349, MATCH!AO349=0)</f>
        <v>0</v>
      </c>
      <c r="D349" t="b">
        <f>AND(B349, MATCH!AO349=0)</f>
        <v>0</v>
      </c>
      <c r="E349" t="e">
        <f ca="1">isNetPoint(MATCH!AC349)</f>
        <v>#NAME?</v>
      </c>
      <c r="F349" t="b">
        <f>OR(MATCH!S349=1, MATCH!T349=1)</f>
        <v>0</v>
      </c>
      <c r="G349" t="e">
        <f ca="1">IF(MATCH!K349=1,OR(E349="1",E349="3",F349=TRUE),OR(E349="2",E349="3"))</f>
        <v>#NAME?</v>
      </c>
      <c r="H349" t="e">
        <f ca="1">IF(MATCH!K349=2,OR(E349="1",E349="3",F349=TRUE),OR(E349="2",E349="3"))</f>
        <v>#NAME?</v>
      </c>
      <c r="I349" t="e">
        <f ca="1">AND(G349=TRUE,MATCH!AN349=1)</f>
        <v>#NAME?</v>
      </c>
      <c r="J349" t="e">
        <f ca="1">AND(H349=TRUE,MATCH!AN349=2)</f>
        <v>#NAME?</v>
      </c>
      <c r="K349">
        <f>IF(MATCH!AN349=1,K348+1,0)</f>
        <v>0</v>
      </c>
      <c r="L349">
        <f>IF(MATCH!AN349=2,L348+1,0)</f>
        <v>0</v>
      </c>
      <c r="M349" t="str">
        <f>MATCH!A349</f>
        <v/>
      </c>
      <c r="N349">
        <f>COUNTIFS(MATCH!AN340:AN349, "=1")</f>
        <v>0</v>
      </c>
      <c r="O349">
        <f>COUNTIFS(MATCH!AN340:AN349, "=2")</f>
        <v>0</v>
      </c>
      <c r="P349" t="str">
        <f>MATCH!BA349</f>
        <v/>
      </c>
    </row>
    <row r="350" spans="1:16" x14ac:dyDescent="0.25">
      <c r="A350" t="b">
        <f>AND(MATCH!K350=2, COUNTIF(Tables!L$1:L$4, MATCH!F350))</f>
        <v>0</v>
      </c>
      <c r="B350" t="b">
        <f>AND(MATCH!K350=1, COUNTIF(Tables!L$1:L$4, MATCH!F350))</f>
        <v>0</v>
      </c>
      <c r="C350" t="b">
        <f>AND(A350, MATCH!AO350=0)</f>
        <v>0</v>
      </c>
      <c r="D350" t="b">
        <f>AND(B350, MATCH!AO350=0)</f>
        <v>0</v>
      </c>
      <c r="E350" t="e">
        <f ca="1">isNetPoint(MATCH!AC350)</f>
        <v>#NAME?</v>
      </c>
      <c r="F350" t="b">
        <f>OR(MATCH!S350=1, MATCH!T350=1)</f>
        <v>0</v>
      </c>
      <c r="G350" t="e">
        <f ca="1">IF(MATCH!K350=1,OR(E350="1",E350="3",F350=TRUE),OR(E350="2",E350="3"))</f>
        <v>#NAME?</v>
      </c>
      <c r="H350" t="e">
        <f ca="1">IF(MATCH!K350=2,OR(E350="1",E350="3",F350=TRUE),OR(E350="2",E350="3"))</f>
        <v>#NAME?</v>
      </c>
      <c r="I350" t="e">
        <f ca="1">AND(G350=TRUE,MATCH!AN350=1)</f>
        <v>#NAME?</v>
      </c>
      <c r="J350" t="e">
        <f ca="1">AND(H350=TRUE,MATCH!AN350=2)</f>
        <v>#NAME?</v>
      </c>
      <c r="K350">
        <f>IF(MATCH!AN350=1,K349+1,0)</f>
        <v>0</v>
      </c>
      <c r="L350">
        <f>IF(MATCH!AN350=2,L349+1,0)</f>
        <v>0</v>
      </c>
      <c r="M350" t="str">
        <f>MATCH!A350</f>
        <v/>
      </c>
      <c r="N350">
        <f>COUNTIFS(MATCH!AN341:AN350, "=1")</f>
        <v>0</v>
      </c>
      <c r="O350">
        <f>COUNTIFS(MATCH!AN341:AN350, "=2")</f>
        <v>0</v>
      </c>
      <c r="P350" t="str">
        <f>MATCH!BA350</f>
        <v/>
      </c>
    </row>
    <row r="351" spans="1:16" x14ac:dyDescent="0.25">
      <c r="A351" t="b">
        <f>AND(MATCH!K351=2, COUNTIF(Tables!L$1:L$4, MATCH!F351))</f>
        <v>0</v>
      </c>
      <c r="B351" t="b">
        <f>AND(MATCH!K351=1, COUNTIF(Tables!L$1:L$4, MATCH!F351))</f>
        <v>0</v>
      </c>
      <c r="C351" t="b">
        <f>AND(A351, MATCH!AO351=0)</f>
        <v>0</v>
      </c>
      <c r="D351" t="b">
        <f>AND(B351, MATCH!AO351=0)</f>
        <v>0</v>
      </c>
      <c r="E351" t="e">
        <f ca="1">isNetPoint(MATCH!AC351)</f>
        <v>#NAME?</v>
      </c>
      <c r="F351" t="b">
        <f>OR(MATCH!S351=1, MATCH!T351=1)</f>
        <v>0</v>
      </c>
      <c r="G351" t="e">
        <f ca="1">IF(MATCH!K351=1,OR(E351="1",E351="3",F351=TRUE),OR(E351="2",E351="3"))</f>
        <v>#NAME?</v>
      </c>
      <c r="H351" t="e">
        <f ca="1">IF(MATCH!K351=2,OR(E351="1",E351="3",F351=TRUE),OR(E351="2",E351="3"))</f>
        <v>#NAME?</v>
      </c>
      <c r="I351" t="e">
        <f ca="1">AND(G351=TRUE,MATCH!AN351=1)</f>
        <v>#NAME?</v>
      </c>
      <c r="J351" t="e">
        <f ca="1">AND(H351=TRUE,MATCH!AN351=2)</f>
        <v>#NAME?</v>
      </c>
      <c r="K351">
        <f>IF(MATCH!AN351=1,K350+1,0)</f>
        <v>0</v>
      </c>
      <c r="L351">
        <f>IF(MATCH!AN351=2,L350+1,0)</f>
        <v>0</v>
      </c>
      <c r="M351" t="str">
        <f>MATCH!A351</f>
        <v/>
      </c>
      <c r="N351">
        <f>COUNTIFS(MATCH!AN342:AN351, "=1")</f>
        <v>0</v>
      </c>
      <c r="O351">
        <f>COUNTIFS(MATCH!AN342:AN351, "=2")</f>
        <v>0</v>
      </c>
      <c r="P351" t="str">
        <f>MATCH!BA351</f>
        <v/>
      </c>
    </row>
    <row r="352" spans="1:16" x14ac:dyDescent="0.25">
      <c r="A352" t="b">
        <f>AND(MATCH!K352=2, COUNTIF(Tables!L$1:L$4, MATCH!F352))</f>
        <v>0</v>
      </c>
      <c r="B352" t="b">
        <f>AND(MATCH!K352=1, COUNTIF(Tables!L$1:L$4, MATCH!F352))</f>
        <v>0</v>
      </c>
      <c r="C352" t="b">
        <f>AND(A352, MATCH!AO352=0)</f>
        <v>0</v>
      </c>
      <c r="D352" t="b">
        <f>AND(B352, MATCH!AO352=0)</f>
        <v>0</v>
      </c>
      <c r="E352" t="e">
        <f ca="1">isNetPoint(MATCH!AC352)</f>
        <v>#NAME?</v>
      </c>
      <c r="F352" t="b">
        <f>OR(MATCH!S352=1, MATCH!T352=1)</f>
        <v>0</v>
      </c>
      <c r="G352" t="e">
        <f ca="1">IF(MATCH!K352=1,OR(E352="1",E352="3",F352=TRUE),OR(E352="2",E352="3"))</f>
        <v>#NAME?</v>
      </c>
      <c r="H352" t="e">
        <f ca="1">IF(MATCH!K352=2,OR(E352="1",E352="3",F352=TRUE),OR(E352="2",E352="3"))</f>
        <v>#NAME?</v>
      </c>
      <c r="I352" t="e">
        <f ca="1">AND(G352=TRUE,MATCH!AN352=1)</f>
        <v>#NAME?</v>
      </c>
      <c r="J352" t="e">
        <f ca="1">AND(H352=TRUE,MATCH!AN352=2)</f>
        <v>#NAME?</v>
      </c>
      <c r="K352">
        <f>IF(MATCH!AN352=1,K351+1,0)</f>
        <v>0</v>
      </c>
      <c r="L352">
        <f>IF(MATCH!AN352=2,L351+1,0)</f>
        <v>0</v>
      </c>
      <c r="M352" t="str">
        <f>MATCH!A352</f>
        <v/>
      </c>
      <c r="N352">
        <f>COUNTIFS(MATCH!AN343:AN352, "=1")</f>
        <v>0</v>
      </c>
      <c r="O352">
        <f>COUNTIFS(MATCH!AN343:AN352, "=2")</f>
        <v>0</v>
      </c>
      <c r="P352" t="str">
        <f>MATCH!BA352</f>
        <v/>
      </c>
    </row>
    <row r="353" spans="1:16" x14ac:dyDescent="0.25">
      <c r="A353" t="b">
        <f>AND(MATCH!K353=2, COUNTIF(Tables!L$1:L$4, MATCH!F353))</f>
        <v>0</v>
      </c>
      <c r="B353" t="b">
        <f>AND(MATCH!K353=1, COUNTIF(Tables!L$1:L$4, MATCH!F353))</f>
        <v>0</v>
      </c>
      <c r="C353" t="b">
        <f>AND(A353, MATCH!AO353=0)</f>
        <v>0</v>
      </c>
      <c r="D353" t="b">
        <f>AND(B353, MATCH!AO353=0)</f>
        <v>0</v>
      </c>
      <c r="E353" t="e">
        <f ca="1">isNetPoint(MATCH!AC353)</f>
        <v>#NAME?</v>
      </c>
      <c r="F353" t="b">
        <f>OR(MATCH!S353=1, MATCH!T353=1)</f>
        <v>0</v>
      </c>
      <c r="G353" t="e">
        <f ca="1">IF(MATCH!K353=1,OR(E353="1",E353="3",F353=TRUE),OR(E353="2",E353="3"))</f>
        <v>#NAME?</v>
      </c>
      <c r="H353" t="e">
        <f ca="1">IF(MATCH!K353=2,OR(E353="1",E353="3",F353=TRUE),OR(E353="2",E353="3"))</f>
        <v>#NAME?</v>
      </c>
      <c r="I353" t="e">
        <f ca="1">AND(G353=TRUE,MATCH!AN353=1)</f>
        <v>#NAME?</v>
      </c>
      <c r="J353" t="e">
        <f ca="1">AND(H353=TRUE,MATCH!AN353=2)</f>
        <v>#NAME?</v>
      </c>
      <c r="K353">
        <f>IF(MATCH!AN353=1,K352+1,0)</f>
        <v>0</v>
      </c>
      <c r="L353">
        <f>IF(MATCH!AN353=2,L352+1,0)</f>
        <v>0</v>
      </c>
      <c r="M353" t="str">
        <f>MATCH!A353</f>
        <v/>
      </c>
      <c r="N353">
        <f>COUNTIFS(MATCH!AN344:AN353, "=1")</f>
        <v>0</v>
      </c>
      <c r="O353">
        <f>COUNTIFS(MATCH!AN344:AN353, "=2")</f>
        <v>0</v>
      </c>
      <c r="P353" t="str">
        <f>MATCH!BA353</f>
        <v/>
      </c>
    </row>
    <row r="354" spans="1:16" x14ac:dyDescent="0.25">
      <c r="A354" t="b">
        <f>AND(MATCH!K354=2, COUNTIF(Tables!L$1:L$4, MATCH!F354))</f>
        <v>0</v>
      </c>
      <c r="B354" t="b">
        <f>AND(MATCH!K354=1, COUNTIF(Tables!L$1:L$4, MATCH!F354))</f>
        <v>0</v>
      </c>
      <c r="C354" t="b">
        <f>AND(A354, MATCH!AO354=0)</f>
        <v>0</v>
      </c>
      <c r="D354" t="b">
        <f>AND(B354, MATCH!AO354=0)</f>
        <v>0</v>
      </c>
      <c r="E354" t="e">
        <f ca="1">isNetPoint(MATCH!AC354)</f>
        <v>#NAME?</v>
      </c>
      <c r="F354" t="b">
        <f>OR(MATCH!S354=1, MATCH!T354=1)</f>
        <v>0</v>
      </c>
      <c r="G354" t="e">
        <f ca="1">IF(MATCH!K354=1,OR(E354="1",E354="3",F354=TRUE),OR(E354="2",E354="3"))</f>
        <v>#NAME?</v>
      </c>
      <c r="H354" t="e">
        <f ca="1">IF(MATCH!K354=2,OR(E354="1",E354="3",F354=TRUE),OR(E354="2",E354="3"))</f>
        <v>#NAME?</v>
      </c>
      <c r="I354" t="e">
        <f ca="1">AND(G354=TRUE,MATCH!AN354=1)</f>
        <v>#NAME?</v>
      </c>
      <c r="J354" t="e">
        <f ca="1">AND(H354=TRUE,MATCH!AN354=2)</f>
        <v>#NAME?</v>
      </c>
      <c r="K354">
        <f>IF(MATCH!AN354=1,K353+1,0)</f>
        <v>0</v>
      </c>
      <c r="L354">
        <f>IF(MATCH!AN354=2,L353+1,0)</f>
        <v>0</v>
      </c>
      <c r="M354" t="str">
        <f>MATCH!A354</f>
        <v/>
      </c>
      <c r="N354">
        <f>COUNTIFS(MATCH!AN345:AN354, "=1")</f>
        <v>0</v>
      </c>
      <c r="O354">
        <f>COUNTIFS(MATCH!AN345:AN354, "=2")</f>
        <v>0</v>
      </c>
      <c r="P354" t="str">
        <f>MATCH!BA354</f>
        <v/>
      </c>
    </row>
    <row r="355" spans="1:16" x14ac:dyDescent="0.25">
      <c r="A355" t="b">
        <f>AND(MATCH!K355=2, COUNTIF(Tables!L$1:L$4, MATCH!F355))</f>
        <v>0</v>
      </c>
      <c r="B355" t="b">
        <f>AND(MATCH!K355=1, COUNTIF(Tables!L$1:L$4, MATCH!F355))</f>
        <v>0</v>
      </c>
      <c r="C355" t="b">
        <f>AND(A355, MATCH!AO355=0)</f>
        <v>0</v>
      </c>
      <c r="D355" t="b">
        <f>AND(B355, MATCH!AO355=0)</f>
        <v>0</v>
      </c>
      <c r="E355" t="e">
        <f ca="1">isNetPoint(MATCH!AC355)</f>
        <v>#NAME?</v>
      </c>
      <c r="F355" t="b">
        <f>OR(MATCH!S355=1, MATCH!T355=1)</f>
        <v>0</v>
      </c>
      <c r="G355" t="e">
        <f ca="1">IF(MATCH!K355=1,OR(E355="1",E355="3",F355=TRUE),OR(E355="2",E355="3"))</f>
        <v>#NAME?</v>
      </c>
      <c r="H355" t="e">
        <f ca="1">IF(MATCH!K355=2,OR(E355="1",E355="3",F355=TRUE),OR(E355="2",E355="3"))</f>
        <v>#NAME?</v>
      </c>
      <c r="I355" t="e">
        <f ca="1">AND(G355=TRUE,MATCH!AN355=1)</f>
        <v>#NAME?</v>
      </c>
      <c r="J355" t="e">
        <f ca="1">AND(H355=TRUE,MATCH!AN355=2)</f>
        <v>#NAME?</v>
      </c>
      <c r="K355">
        <f>IF(MATCH!AN355=1,K354+1,0)</f>
        <v>0</v>
      </c>
      <c r="L355">
        <f>IF(MATCH!AN355=2,L354+1,0)</f>
        <v>0</v>
      </c>
      <c r="M355" t="str">
        <f>MATCH!A355</f>
        <v/>
      </c>
      <c r="N355">
        <f>COUNTIFS(MATCH!AN346:AN355, "=1")</f>
        <v>0</v>
      </c>
      <c r="O355">
        <f>COUNTIFS(MATCH!AN346:AN355, "=2")</f>
        <v>0</v>
      </c>
      <c r="P355" t="str">
        <f>MATCH!BA355</f>
        <v/>
      </c>
    </row>
    <row r="356" spans="1:16" x14ac:dyDescent="0.25">
      <c r="A356" t="b">
        <f>AND(MATCH!K356=2, COUNTIF(Tables!L$1:L$4, MATCH!F356))</f>
        <v>0</v>
      </c>
      <c r="B356" t="b">
        <f>AND(MATCH!K356=1, COUNTIF(Tables!L$1:L$4, MATCH!F356))</f>
        <v>0</v>
      </c>
      <c r="C356" t="b">
        <f>AND(A356, MATCH!AO356=0)</f>
        <v>0</v>
      </c>
      <c r="D356" t="b">
        <f>AND(B356, MATCH!AO356=0)</f>
        <v>0</v>
      </c>
      <c r="E356" t="e">
        <f ca="1">isNetPoint(MATCH!AC356)</f>
        <v>#NAME?</v>
      </c>
      <c r="F356" t="b">
        <f>OR(MATCH!S356=1, MATCH!T356=1)</f>
        <v>0</v>
      </c>
      <c r="G356" t="e">
        <f ca="1">IF(MATCH!K356=1,OR(E356="1",E356="3",F356=TRUE),OR(E356="2",E356="3"))</f>
        <v>#NAME?</v>
      </c>
      <c r="H356" t="e">
        <f ca="1">IF(MATCH!K356=2,OR(E356="1",E356="3",F356=TRUE),OR(E356="2",E356="3"))</f>
        <v>#NAME?</v>
      </c>
      <c r="I356" t="e">
        <f ca="1">AND(G356=TRUE,MATCH!AN356=1)</f>
        <v>#NAME?</v>
      </c>
      <c r="J356" t="e">
        <f ca="1">AND(H356=TRUE,MATCH!AN356=2)</f>
        <v>#NAME?</v>
      </c>
      <c r="K356">
        <f>IF(MATCH!AN356=1,K355+1,0)</f>
        <v>0</v>
      </c>
      <c r="L356">
        <f>IF(MATCH!AN356=2,L355+1,0)</f>
        <v>0</v>
      </c>
      <c r="M356" t="str">
        <f>MATCH!A356</f>
        <v/>
      </c>
      <c r="N356">
        <f>COUNTIFS(MATCH!AN347:AN356, "=1")</f>
        <v>0</v>
      </c>
      <c r="O356">
        <f>COUNTIFS(MATCH!AN347:AN356, "=2")</f>
        <v>0</v>
      </c>
      <c r="P356" t="str">
        <f>MATCH!BA356</f>
        <v/>
      </c>
    </row>
    <row r="357" spans="1:16" x14ac:dyDescent="0.25">
      <c r="A357" t="b">
        <f>AND(MATCH!K357=2, COUNTIF(Tables!L$1:L$4, MATCH!F357))</f>
        <v>0</v>
      </c>
      <c r="B357" t="b">
        <f>AND(MATCH!K357=1, COUNTIF(Tables!L$1:L$4, MATCH!F357))</f>
        <v>0</v>
      </c>
      <c r="C357" t="b">
        <f>AND(A357, MATCH!AO357=0)</f>
        <v>0</v>
      </c>
      <c r="D357" t="b">
        <f>AND(B357, MATCH!AO357=0)</f>
        <v>0</v>
      </c>
      <c r="E357" t="e">
        <f ca="1">isNetPoint(MATCH!AC357)</f>
        <v>#NAME?</v>
      </c>
      <c r="F357" t="b">
        <f>OR(MATCH!S357=1, MATCH!T357=1)</f>
        <v>0</v>
      </c>
      <c r="G357" t="e">
        <f ca="1">IF(MATCH!K357=1,OR(E357="1",E357="3",F357=TRUE),OR(E357="2",E357="3"))</f>
        <v>#NAME?</v>
      </c>
      <c r="H357" t="e">
        <f ca="1">IF(MATCH!K357=2,OR(E357="1",E357="3",F357=TRUE),OR(E357="2",E357="3"))</f>
        <v>#NAME?</v>
      </c>
      <c r="I357" t="e">
        <f ca="1">AND(G357=TRUE,MATCH!AN357=1)</f>
        <v>#NAME?</v>
      </c>
      <c r="J357" t="e">
        <f ca="1">AND(H357=TRUE,MATCH!AN357=2)</f>
        <v>#NAME?</v>
      </c>
      <c r="K357">
        <f>IF(MATCH!AN357=1,K356+1,0)</f>
        <v>0</v>
      </c>
      <c r="L357">
        <f>IF(MATCH!AN357=2,L356+1,0)</f>
        <v>0</v>
      </c>
      <c r="M357" t="str">
        <f>MATCH!A357</f>
        <v/>
      </c>
      <c r="N357">
        <f>COUNTIFS(MATCH!AN348:AN357, "=1")</f>
        <v>0</v>
      </c>
      <c r="O357">
        <f>COUNTIFS(MATCH!AN348:AN357, "=2")</f>
        <v>0</v>
      </c>
      <c r="P357" t="str">
        <f>MATCH!BA357</f>
        <v/>
      </c>
    </row>
    <row r="358" spans="1:16" x14ac:dyDescent="0.25">
      <c r="A358" t="b">
        <f>AND(MATCH!K358=2, COUNTIF(Tables!L$1:L$4, MATCH!F358))</f>
        <v>0</v>
      </c>
      <c r="B358" t="b">
        <f>AND(MATCH!K358=1, COUNTIF(Tables!L$1:L$4, MATCH!F358))</f>
        <v>0</v>
      </c>
      <c r="C358" t="b">
        <f>AND(A358, MATCH!AO358=0)</f>
        <v>0</v>
      </c>
      <c r="D358" t="b">
        <f>AND(B358, MATCH!AO358=0)</f>
        <v>0</v>
      </c>
      <c r="E358" t="e">
        <f ca="1">isNetPoint(MATCH!AC358)</f>
        <v>#NAME?</v>
      </c>
      <c r="F358" t="b">
        <f>OR(MATCH!S358=1, MATCH!T358=1)</f>
        <v>0</v>
      </c>
      <c r="G358" t="e">
        <f ca="1">IF(MATCH!K358=1,OR(E358="1",E358="3",F358=TRUE),OR(E358="2",E358="3"))</f>
        <v>#NAME?</v>
      </c>
      <c r="H358" t="e">
        <f ca="1">IF(MATCH!K358=2,OR(E358="1",E358="3",F358=TRUE),OR(E358="2",E358="3"))</f>
        <v>#NAME?</v>
      </c>
      <c r="I358" t="e">
        <f ca="1">AND(G358=TRUE,MATCH!AN358=1)</f>
        <v>#NAME?</v>
      </c>
      <c r="J358" t="e">
        <f ca="1">AND(H358=TRUE,MATCH!AN358=2)</f>
        <v>#NAME?</v>
      </c>
      <c r="K358">
        <f>IF(MATCH!AN358=1,K357+1,0)</f>
        <v>0</v>
      </c>
      <c r="L358">
        <f>IF(MATCH!AN358=2,L357+1,0)</f>
        <v>0</v>
      </c>
      <c r="M358" t="str">
        <f>MATCH!A358</f>
        <v/>
      </c>
      <c r="N358">
        <f>COUNTIFS(MATCH!AN349:AN358, "=1")</f>
        <v>0</v>
      </c>
      <c r="O358">
        <f>COUNTIFS(MATCH!AN349:AN358, "=2")</f>
        <v>0</v>
      </c>
      <c r="P358" t="str">
        <f>MATCH!BA358</f>
        <v/>
      </c>
    </row>
    <row r="359" spans="1:16" x14ac:dyDescent="0.25">
      <c r="A359" t="b">
        <f>AND(MATCH!K359=2, COUNTIF(Tables!L$1:L$4, MATCH!F359))</f>
        <v>0</v>
      </c>
      <c r="B359" t="b">
        <f>AND(MATCH!K359=1, COUNTIF(Tables!L$1:L$4, MATCH!F359))</f>
        <v>0</v>
      </c>
      <c r="C359" t="b">
        <f>AND(A359, MATCH!AO359=0)</f>
        <v>0</v>
      </c>
      <c r="D359" t="b">
        <f>AND(B359, MATCH!AO359=0)</f>
        <v>0</v>
      </c>
      <c r="E359" t="e">
        <f ca="1">isNetPoint(MATCH!AC359)</f>
        <v>#NAME?</v>
      </c>
      <c r="F359" t="b">
        <f>OR(MATCH!S359=1, MATCH!T359=1)</f>
        <v>0</v>
      </c>
      <c r="G359" t="e">
        <f ca="1">IF(MATCH!K359=1,OR(E359="1",E359="3",F359=TRUE),OR(E359="2",E359="3"))</f>
        <v>#NAME?</v>
      </c>
      <c r="H359" t="e">
        <f ca="1">IF(MATCH!K359=2,OR(E359="1",E359="3",F359=TRUE),OR(E359="2",E359="3"))</f>
        <v>#NAME?</v>
      </c>
      <c r="I359" t="e">
        <f ca="1">AND(G359=TRUE,MATCH!AN359=1)</f>
        <v>#NAME?</v>
      </c>
      <c r="J359" t="e">
        <f ca="1">AND(H359=TRUE,MATCH!AN359=2)</f>
        <v>#NAME?</v>
      </c>
      <c r="K359">
        <f>IF(MATCH!AN359=1,K358+1,0)</f>
        <v>0</v>
      </c>
      <c r="L359">
        <f>IF(MATCH!AN359=2,L358+1,0)</f>
        <v>0</v>
      </c>
      <c r="M359" t="str">
        <f>MATCH!A359</f>
        <v/>
      </c>
      <c r="N359">
        <f>COUNTIFS(MATCH!AN350:AN359, "=1")</f>
        <v>0</v>
      </c>
      <c r="O359">
        <f>COUNTIFS(MATCH!AN350:AN359, "=2")</f>
        <v>0</v>
      </c>
      <c r="P359" t="str">
        <f>MATCH!BA359</f>
        <v/>
      </c>
    </row>
    <row r="360" spans="1:16" x14ac:dyDescent="0.25">
      <c r="A360" t="b">
        <f>AND(MATCH!K360=2, COUNTIF(Tables!L$1:L$4, MATCH!F360))</f>
        <v>0</v>
      </c>
      <c r="B360" t="b">
        <f>AND(MATCH!K360=1, COUNTIF(Tables!L$1:L$4, MATCH!F360))</f>
        <v>0</v>
      </c>
      <c r="C360" t="b">
        <f>AND(A360, MATCH!AO360=0)</f>
        <v>0</v>
      </c>
      <c r="D360" t="b">
        <f>AND(B360, MATCH!AO360=0)</f>
        <v>0</v>
      </c>
      <c r="E360" t="e">
        <f ca="1">isNetPoint(MATCH!AC360)</f>
        <v>#NAME?</v>
      </c>
      <c r="F360" t="b">
        <f>OR(MATCH!S360=1, MATCH!T360=1)</f>
        <v>0</v>
      </c>
      <c r="G360" t="e">
        <f ca="1">IF(MATCH!K360=1,OR(E360="1",E360="3",F360=TRUE),OR(E360="2",E360="3"))</f>
        <v>#NAME?</v>
      </c>
      <c r="H360" t="e">
        <f ca="1">IF(MATCH!K360=2,OR(E360="1",E360="3",F360=TRUE),OR(E360="2",E360="3"))</f>
        <v>#NAME?</v>
      </c>
      <c r="I360" t="e">
        <f ca="1">AND(G360=TRUE,MATCH!AN360=1)</f>
        <v>#NAME?</v>
      </c>
      <c r="J360" t="e">
        <f ca="1">AND(H360=TRUE,MATCH!AN360=2)</f>
        <v>#NAME?</v>
      </c>
      <c r="K360">
        <f>IF(MATCH!AN360=1,K359+1,0)</f>
        <v>0</v>
      </c>
      <c r="L360">
        <f>IF(MATCH!AN360=2,L359+1,0)</f>
        <v>0</v>
      </c>
      <c r="M360" t="str">
        <f>MATCH!A360</f>
        <v/>
      </c>
      <c r="N360">
        <f>COUNTIFS(MATCH!AN351:AN360, "=1")</f>
        <v>0</v>
      </c>
      <c r="O360">
        <f>COUNTIFS(MATCH!AN351:AN360, "=2")</f>
        <v>0</v>
      </c>
      <c r="P360" t="str">
        <f>MATCH!BA360</f>
        <v/>
      </c>
    </row>
    <row r="361" spans="1:16" x14ac:dyDescent="0.25">
      <c r="A361" t="b">
        <f>AND(MATCH!K361=2, COUNTIF(Tables!L$1:L$4, MATCH!F361))</f>
        <v>0</v>
      </c>
      <c r="B361" t="b">
        <f>AND(MATCH!K361=1, COUNTIF(Tables!L$1:L$4, MATCH!F361))</f>
        <v>0</v>
      </c>
      <c r="C361" t="b">
        <f>AND(A361, MATCH!AO361=0)</f>
        <v>0</v>
      </c>
      <c r="D361" t="b">
        <f>AND(B361, MATCH!AO361=0)</f>
        <v>0</v>
      </c>
      <c r="E361" t="e">
        <f ca="1">isNetPoint(MATCH!AC361)</f>
        <v>#NAME?</v>
      </c>
      <c r="F361" t="b">
        <f>OR(MATCH!S361=1, MATCH!T361=1)</f>
        <v>0</v>
      </c>
      <c r="G361" t="e">
        <f ca="1">IF(MATCH!K361=1,OR(E361="1",E361="3",F361=TRUE),OR(E361="2",E361="3"))</f>
        <v>#NAME?</v>
      </c>
      <c r="H361" t="e">
        <f ca="1">IF(MATCH!K361=2,OR(E361="1",E361="3",F361=TRUE),OR(E361="2",E361="3"))</f>
        <v>#NAME?</v>
      </c>
      <c r="I361" t="e">
        <f ca="1">AND(G361=TRUE,MATCH!AN361=1)</f>
        <v>#NAME?</v>
      </c>
      <c r="J361" t="e">
        <f ca="1">AND(H361=TRUE,MATCH!AN361=2)</f>
        <v>#NAME?</v>
      </c>
      <c r="K361">
        <f>IF(MATCH!AN361=1,K360+1,0)</f>
        <v>0</v>
      </c>
      <c r="L361">
        <f>IF(MATCH!AN361=2,L360+1,0)</f>
        <v>0</v>
      </c>
      <c r="M361" t="str">
        <f>MATCH!A361</f>
        <v/>
      </c>
      <c r="N361">
        <f>COUNTIFS(MATCH!AN352:AN361, "=1")</f>
        <v>0</v>
      </c>
      <c r="O361">
        <f>COUNTIFS(MATCH!AN352:AN361, "=2")</f>
        <v>0</v>
      </c>
      <c r="P361" t="str">
        <f>MATCH!BA361</f>
        <v/>
      </c>
    </row>
    <row r="362" spans="1:16" x14ac:dyDescent="0.25">
      <c r="A362" t="b">
        <f>AND(MATCH!K362=2, COUNTIF(Tables!L$1:L$4, MATCH!F362))</f>
        <v>0</v>
      </c>
      <c r="B362" t="b">
        <f>AND(MATCH!K362=1, COUNTIF(Tables!L$1:L$4, MATCH!F362))</f>
        <v>0</v>
      </c>
      <c r="C362" t="b">
        <f>AND(A362, MATCH!AO362=0)</f>
        <v>0</v>
      </c>
      <c r="D362" t="b">
        <f>AND(B362, MATCH!AO362=0)</f>
        <v>0</v>
      </c>
      <c r="E362" t="e">
        <f ca="1">isNetPoint(MATCH!AC362)</f>
        <v>#NAME?</v>
      </c>
      <c r="F362" t="b">
        <f>OR(MATCH!S362=1, MATCH!T362=1)</f>
        <v>0</v>
      </c>
      <c r="G362" t="e">
        <f ca="1">IF(MATCH!K362=1,OR(E362="1",E362="3",F362=TRUE),OR(E362="2",E362="3"))</f>
        <v>#NAME?</v>
      </c>
      <c r="H362" t="e">
        <f ca="1">IF(MATCH!K362=2,OR(E362="1",E362="3",F362=TRUE),OR(E362="2",E362="3"))</f>
        <v>#NAME?</v>
      </c>
      <c r="I362" t="e">
        <f ca="1">AND(G362=TRUE,MATCH!AN362=1)</f>
        <v>#NAME?</v>
      </c>
      <c r="J362" t="e">
        <f ca="1">AND(H362=TRUE,MATCH!AN362=2)</f>
        <v>#NAME?</v>
      </c>
      <c r="K362">
        <f>IF(MATCH!AN362=1,K361+1,0)</f>
        <v>0</v>
      </c>
      <c r="L362">
        <f>IF(MATCH!AN362=2,L361+1,0)</f>
        <v>0</v>
      </c>
      <c r="M362" t="str">
        <f>MATCH!A362</f>
        <v/>
      </c>
      <c r="N362">
        <f>COUNTIFS(MATCH!AN353:AN362, "=1")</f>
        <v>0</v>
      </c>
      <c r="O362">
        <f>COUNTIFS(MATCH!AN353:AN362, "=2")</f>
        <v>0</v>
      </c>
      <c r="P362" t="str">
        <f>MATCH!BA362</f>
        <v/>
      </c>
    </row>
    <row r="363" spans="1:16" x14ac:dyDescent="0.25">
      <c r="A363" t="b">
        <f>AND(MATCH!K363=2, COUNTIF(Tables!L$1:L$4, MATCH!F363))</f>
        <v>0</v>
      </c>
      <c r="B363" t="b">
        <f>AND(MATCH!K363=1, COUNTIF(Tables!L$1:L$4, MATCH!F363))</f>
        <v>0</v>
      </c>
      <c r="C363" t="b">
        <f>AND(A363, MATCH!AO363=0)</f>
        <v>0</v>
      </c>
      <c r="D363" t="b">
        <f>AND(B363, MATCH!AO363=0)</f>
        <v>0</v>
      </c>
      <c r="E363" t="e">
        <f ca="1">isNetPoint(MATCH!AC363)</f>
        <v>#NAME?</v>
      </c>
      <c r="F363" t="b">
        <f>OR(MATCH!S363=1, MATCH!T363=1)</f>
        <v>0</v>
      </c>
      <c r="G363" t="e">
        <f ca="1">IF(MATCH!K363=1,OR(E363="1",E363="3",F363=TRUE),OR(E363="2",E363="3"))</f>
        <v>#NAME?</v>
      </c>
      <c r="H363" t="e">
        <f ca="1">IF(MATCH!K363=2,OR(E363="1",E363="3",F363=TRUE),OR(E363="2",E363="3"))</f>
        <v>#NAME?</v>
      </c>
      <c r="I363" t="e">
        <f ca="1">AND(G363=TRUE,MATCH!AN363=1)</f>
        <v>#NAME?</v>
      </c>
      <c r="J363" t="e">
        <f ca="1">AND(H363=TRUE,MATCH!AN363=2)</f>
        <v>#NAME?</v>
      </c>
      <c r="K363">
        <f>IF(MATCH!AN363=1,K362+1,0)</f>
        <v>0</v>
      </c>
      <c r="L363">
        <f>IF(MATCH!AN363=2,L362+1,0)</f>
        <v>0</v>
      </c>
      <c r="M363" t="str">
        <f>MATCH!A363</f>
        <v/>
      </c>
      <c r="N363">
        <f>COUNTIFS(MATCH!AN354:AN363, "=1")</f>
        <v>0</v>
      </c>
      <c r="O363">
        <f>COUNTIFS(MATCH!AN354:AN363, "=2")</f>
        <v>0</v>
      </c>
      <c r="P363" t="str">
        <f>MATCH!BA363</f>
        <v/>
      </c>
    </row>
    <row r="364" spans="1:16" x14ac:dyDescent="0.25">
      <c r="A364" t="b">
        <f>AND(MATCH!K364=2, COUNTIF(Tables!L$1:L$4, MATCH!F364))</f>
        <v>0</v>
      </c>
      <c r="B364" t="b">
        <f>AND(MATCH!K364=1, COUNTIF(Tables!L$1:L$4, MATCH!F364))</f>
        <v>0</v>
      </c>
      <c r="C364" t="b">
        <f>AND(A364, MATCH!AO364=0)</f>
        <v>0</v>
      </c>
      <c r="D364" t="b">
        <f>AND(B364, MATCH!AO364=0)</f>
        <v>0</v>
      </c>
      <c r="E364" t="e">
        <f ca="1">isNetPoint(MATCH!AC364)</f>
        <v>#NAME?</v>
      </c>
      <c r="F364" t="b">
        <f>OR(MATCH!S364=1, MATCH!T364=1)</f>
        <v>0</v>
      </c>
      <c r="G364" t="e">
        <f ca="1">IF(MATCH!K364=1,OR(E364="1",E364="3",F364=TRUE),OR(E364="2",E364="3"))</f>
        <v>#NAME?</v>
      </c>
      <c r="H364" t="e">
        <f ca="1">IF(MATCH!K364=2,OR(E364="1",E364="3",F364=TRUE),OR(E364="2",E364="3"))</f>
        <v>#NAME?</v>
      </c>
      <c r="I364" t="e">
        <f ca="1">AND(G364=TRUE,MATCH!AN364=1)</f>
        <v>#NAME?</v>
      </c>
      <c r="J364" t="e">
        <f ca="1">AND(H364=TRUE,MATCH!AN364=2)</f>
        <v>#NAME?</v>
      </c>
      <c r="K364">
        <f>IF(MATCH!AN364=1,K363+1,0)</f>
        <v>0</v>
      </c>
      <c r="L364">
        <f>IF(MATCH!AN364=2,L363+1,0)</f>
        <v>0</v>
      </c>
      <c r="M364" t="str">
        <f>MATCH!A364</f>
        <v/>
      </c>
      <c r="N364">
        <f>COUNTIFS(MATCH!AN355:AN364, "=1")</f>
        <v>0</v>
      </c>
      <c r="O364">
        <f>COUNTIFS(MATCH!AN355:AN364, "=2")</f>
        <v>0</v>
      </c>
      <c r="P364" t="str">
        <f>MATCH!BA364</f>
        <v/>
      </c>
    </row>
    <row r="365" spans="1:16" x14ac:dyDescent="0.25">
      <c r="A365" t="b">
        <f>AND(MATCH!K365=2, COUNTIF(Tables!L$1:L$4, MATCH!F365))</f>
        <v>0</v>
      </c>
      <c r="B365" t="b">
        <f>AND(MATCH!K365=1, COUNTIF(Tables!L$1:L$4, MATCH!F365))</f>
        <v>0</v>
      </c>
      <c r="C365" t="b">
        <f>AND(A365, MATCH!AO365=0)</f>
        <v>0</v>
      </c>
      <c r="D365" t="b">
        <f>AND(B365, MATCH!AO365=0)</f>
        <v>0</v>
      </c>
      <c r="E365" t="e">
        <f ca="1">isNetPoint(MATCH!AC365)</f>
        <v>#NAME?</v>
      </c>
      <c r="F365" t="b">
        <f>OR(MATCH!S365=1, MATCH!T365=1)</f>
        <v>0</v>
      </c>
      <c r="G365" t="e">
        <f ca="1">IF(MATCH!K365=1,OR(E365="1",E365="3",F365=TRUE),OR(E365="2",E365="3"))</f>
        <v>#NAME?</v>
      </c>
      <c r="H365" t="e">
        <f ca="1">IF(MATCH!K365=2,OR(E365="1",E365="3",F365=TRUE),OR(E365="2",E365="3"))</f>
        <v>#NAME?</v>
      </c>
      <c r="I365" t="e">
        <f ca="1">AND(G365=TRUE,MATCH!AN365=1)</f>
        <v>#NAME?</v>
      </c>
      <c r="J365" t="e">
        <f ca="1">AND(H365=TRUE,MATCH!AN365=2)</f>
        <v>#NAME?</v>
      </c>
      <c r="K365">
        <f>IF(MATCH!AN365=1,K364+1,0)</f>
        <v>0</v>
      </c>
      <c r="L365">
        <f>IF(MATCH!AN365=2,L364+1,0)</f>
        <v>0</v>
      </c>
      <c r="M365" t="str">
        <f>MATCH!A365</f>
        <v/>
      </c>
      <c r="N365">
        <f>COUNTIFS(MATCH!AN356:AN365, "=1")</f>
        <v>0</v>
      </c>
      <c r="O365">
        <f>COUNTIFS(MATCH!AN356:AN365, "=2")</f>
        <v>0</v>
      </c>
      <c r="P365" t="str">
        <f>MATCH!BA365</f>
        <v/>
      </c>
    </row>
    <row r="366" spans="1:16" x14ac:dyDescent="0.25">
      <c r="A366" t="b">
        <f>AND(MATCH!K366=2, COUNTIF(Tables!L$1:L$4, MATCH!F366))</f>
        <v>0</v>
      </c>
      <c r="B366" t="b">
        <f>AND(MATCH!K366=1, COUNTIF(Tables!L$1:L$4, MATCH!F366))</f>
        <v>0</v>
      </c>
      <c r="C366" t="b">
        <f>AND(A366, MATCH!AO366=0)</f>
        <v>0</v>
      </c>
      <c r="D366" t="b">
        <f>AND(B366, MATCH!AO366=0)</f>
        <v>0</v>
      </c>
      <c r="E366" t="e">
        <f ca="1">isNetPoint(MATCH!AC366)</f>
        <v>#NAME?</v>
      </c>
      <c r="F366" t="b">
        <f>OR(MATCH!S366=1, MATCH!T366=1)</f>
        <v>0</v>
      </c>
      <c r="G366" t="e">
        <f ca="1">IF(MATCH!K366=1,OR(E366="1",E366="3",F366=TRUE),OR(E366="2",E366="3"))</f>
        <v>#NAME?</v>
      </c>
      <c r="H366" t="e">
        <f ca="1">IF(MATCH!K366=2,OR(E366="1",E366="3",F366=TRUE),OR(E366="2",E366="3"))</f>
        <v>#NAME?</v>
      </c>
      <c r="I366" t="e">
        <f ca="1">AND(G366=TRUE,MATCH!AN366=1)</f>
        <v>#NAME?</v>
      </c>
      <c r="J366" t="e">
        <f ca="1">AND(H366=TRUE,MATCH!AN366=2)</f>
        <v>#NAME?</v>
      </c>
      <c r="K366">
        <f>IF(MATCH!AN366=1,K365+1,0)</f>
        <v>0</v>
      </c>
      <c r="L366">
        <f>IF(MATCH!AN366=2,L365+1,0)</f>
        <v>0</v>
      </c>
      <c r="M366" t="str">
        <f>MATCH!A366</f>
        <v/>
      </c>
      <c r="N366">
        <f>COUNTIFS(MATCH!AN357:AN366, "=1")</f>
        <v>0</v>
      </c>
      <c r="O366">
        <f>COUNTIFS(MATCH!AN357:AN366, "=2")</f>
        <v>0</v>
      </c>
      <c r="P366" t="str">
        <f>MATCH!BA366</f>
        <v/>
      </c>
    </row>
    <row r="367" spans="1:16" x14ac:dyDescent="0.25">
      <c r="A367" t="b">
        <f>AND(MATCH!K367=2, COUNTIF(Tables!L$1:L$4, MATCH!F367))</f>
        <v>0</v>
      </c>
      <c r="B367" t="b">
        <f>AND(MATCH!K367=1, COUNTIF(Tables!L$1:L$4, MATCH!F367))</f>
        <v>0</v>
      </c>
      <c r="C367" t="b">
        <f>AND(A367, MATCH!AO367=0)</f>
        <v>0</v>
      </c>
      <c r="D367" t="b">
        <f>AND(B367, MATCH!AO367=0)</f>
        <v>0</v>
      </c>
      <c r="E367" t="e">
        <f ca="1">isNetPoint(MATCH!AC367)</f>
        <v>#NAME?</v>
      </c>
      <c r="F367" t="b">
        <f>OR(MATCH!S367=1, MATCH!T367=1)</f>
        <v>0</v>
      </c>
      <c r="G367" t="e">
        <f ca="1">IF(MATCH!K367=1,OR(E367="1",E367="3",F367=TRUE),OR(E367="2",E367="3"))</f>
        <v>#NAME?</v>
      </c>
      <c r="H367" t="e">
        <f ca="1">IF(MATCH!K367=2,OR(E367="1",E367="3",F367=TRUE),OR(E367="2",E367="3"))</f>
        <v>#NAME?</v>
      </c>
      <c r="I367" t="e">
        <f ca="1">AND(G367=TRUE,MATCH!AN367=1)</f>
        <v>#NAME?</v>
      </c>
      <c r="J367" t="e">
        <f ca="1">AND(H367=TRUE,MATCH!AN367=2)</f>
        <v>#NAME?</v>
      </c>
      <c r="K367">
        <f>IF(MATCH!AN367=1,K366+1,0)</f>
        <v>0</v>
      </c>
      <c r="L367">
        <f>IF(MATCH!AN367=2,L366+1,0)</f>
        <v>0</v>
      </c>
      <c r="M367" t="str">
        <f>MATCH!A367</f>
        <v/>
      </c>
      <c r="N367">
        <f>COUNTIFS(MATCH!AN358:AN367, "=1")</f>
        <v>0</v>
      </c>
      <c r="O367">
        <f>COUNTIFS(MATCH!AN358:AN367, "=2")</f>
        <v>0</v>
      </c>
      <c r="P367" t="str">
        <f>MATCH!BA367</f>
        <v/>
      </c>
    </row>
    <row r="368" spans="1:16" x14ac:dyDescent="0.25">
      <c r="A368" t="b">
        <f>AND(MATCH!K368=2, COUNTIF(Tables!L$1:L$4, MATCH!F368))</f>
        <v>0</v>
      </c>
      <c r="B368" t="b">
        <f>AND(MATCH!K368=1, COUNTIF(Tables!L$1:L$4, MATCH!F368))</f>
        <v>0</v>
      </c>
      <c r="C368" t="b">
        <f>AND(A368, MATCH!AO368=0)</f>
        <v>0</v>
      </c>
      <c r="D368" t="b">
        <f>AND(B368, MATCH!AO368=0)</f>
        <v>0</v>
      </c>
      <c r="E368" t="e">
        <f ca="1">isNetPoint(MATCH!AC368)</f>
        <v>#NAME?</v>
      </c>
      <c r="F368" t="b">
        <f>OR(MATCH!S368=1, MATCH!T368=1)</f>
        <v>0</v>
      </c>
      <c r="G368" t="e">
        <f ca="1">IF(MATCH!K368=1,OR(E368="1",E368="3",F368=TRUE),OR(E368="2",E368="3"))</f>
        <v>#NAME?</v>
      </c>
      <c r="H368" t="e">
        <f ca="1">IF(MATCH!K368=2,OR(E368="1",E368="3",F368=TRUE),OR(E368="2",E368="3"))</f>
        <v>#NAME?</v>
      </c>
      <c r="I368" t="e">
        <f ca="1">AND(G368=TRUE,MATCH!AN368=1)</f>
        <v>#NAME?</v>
      </c>
      <c r="J368" t="e">
        <f ca="1">AND(H368=TRUE,MATCH!AN368=2)</f>
        <v>#NAME?</v>
      </c>
      <c r="K368">
        <f>IF(MATCH!AN368=1,K367+1,0)</f>
        <v>0</v>
      </c>
      <c r="L368">
        <f>IF(MATCH!AN368=2,L367+1,0)</f>
        <v>0</v>
      </c>
      <c r="M368" t="str">
        <f>MATCH!A368</f>
        <v/>
      </c>
      <c r="N368">
        <f>COUNTIFS(MATCH!AN359:AN368, "=1")</f>
        <v>0</v>
      </c>
      <c r="O368">
        <f>COUNTIFS(MATCH!AN359:AN368, "=2")</f>
        <v>0</v>
      </c>
      <c r="P368" t="str">
        <f>MATCH!BA368</f>
        <v/>
      </c>
    </row>
    <row r="369" spans="1:16" x14ac:dyDescent="0.25">
      <c r="A369" t="b">
        <f>AND(MATCH!K369=2, COUNTIF(Tables!L$1:L$4, MATCH!F369))</f>
        <v>0</v>
      </c>
      <c r="B369" t="b">
        <f>AND(MATCH!K369=1, COUNTIF(Tables!L$1:L$4, MATCH!F369))</f>
        <v>0</v>
      </c>
      <c r="C369" t="b">
        <f>AND(A369, MATCH!AO369=0)</f>
        <v>0</v>
      </c>
      <c r="D369" t="b">
        <f>AND(B369, MATCH!AO369=0)</f>
        <v>0</v>
      </c>
      <c r="E369" t="e">
        <f ca="1">isNetPoint(MATCH!AC369)</f>
        <v>#NAME?</v>
      </c>
      <c r="F369" t="b">
        <f>OR(MATCH!S369=1, MATCH!T369=1)</f>
        <v>0</v>
      </c>
      <c r="G369" t="e">
        <f ca="1">IF(MATCH!K369=1,OR(E369="1",E369="3",F369=TRUE),OR(E369="2",E369="3"))</f>
        <v>#NAME?</v>
      </c>
      <c r="H369" t="e">
        <f ca="1">IF(MATCH!K369=2,OR(E369="1",E369="3",F369=TRUE),OR(E369="2",E369="3"))</f>
        <v>#NAME?</v>
      </c>
      <c r="I369" t="e">
        <f ca="1">AND(G369=TRUE,MATCH!AN369=1)</f>
        <v>#NAME?</v>
      </c>
      <c r="J369" t="e">
        <f ca="1">AND(H369=TRUE,MATCH!AN369=2)</f>
        <v>#NAME?</v>
      </c>
      <c r="K369">
        <f>IF(MATCH!AN369=1,K368+1,0)</f>
        <v>0</v>
      </c>
      <c r="L369">
        <f>IF(MATCH!AN369=2,L368+1,0)</f>
        <v>0</v>
      </c>
      <c r="M369" t="str">
        <f>MATCH!A369</f>
        <v/>
      </c>
      <c r="N369">
        <f>COUNTIFS(MATCH!AN360:AN369, "=1")</f>
        <v>0</v>
      </c>
      <c r="O369">
        <f>COUNTIFS(MATCH!AN360:AN369, "=2")</f>
        <v>0</v>
      </c>
      <c r="P369" t="str">
        <f>MATCH!BA369</f>
        <v/>
      </c>
    </row>
    <row r="370" spans="1:16" x14ac:dyDescent="0.25">
      <c r="A370" t="b">
        <f>AND(MATCH!K370=2, COUNTIF(Tables!L$1:L$4, MATCH!F370))</f>
        <v>0</v>
      </c>
      <c r="B370" t="b">
        <f>AND(MATCH!K370=1, COUNTIF(Tables!L$1:L$4, MATCH!F370))</f>
        <v>0</v>
      </c>
      <c r="C370" t="b">
        <f>AND(A370, MATCH!AO370=0)</f>
        <v>0</v>
      </c>
      <c r="D370" t="b">
        <f>AND(B370, MATCH!AO370=0)</f>
        <v>0</v>
      </c>
      <c r="E370" t="e">
        <f ca="1">isNetPoint(MATCH!AC370)</f>
        <v>#NAME?</v>
      </c>
      <c r="F370" t="b">
        <f>OR(MATCH!S370=1, MATCH!T370=1)</f>
        <v>0</v>
      </c>
      <c r="G370" t="e">
        <f ca="1">IF(MATCH!K370=1,OR(E370="1",E370="3",F370=TRUE),OR(E370="2",E370="3"))</f>
        <v>#NAME?</v>
      </c>
      <c r="H370" t="e">
        <f ca="1">IF(MATCH!K370=2,OR(E370="1",E370="3",F370=TRUE),OR(E370="2",E370="3"))</f>
        <v>#NAME?</v>
      </c>
      <c r="I370" t="e">
        <f ca="1">AND(G370=TRUE,MATCH!AN370=1)</f>
        <v>#NAME?</v>
      </c>
      <c r="J370" t="e">
        <f ca="1">AND(H370=TRUE,MATCH!AN370=2)</f>
        <v>#NAME?</v>
      </c>
      <c r="K370">
        <f>IF(MATCH!AN370=1,K369+1,0)</f>
        <v>0</v>
      </c>
      <c r="L370">
        <f>IF(MATCH!AN370=2,L369+1,0)</f>
        <v>0</v>
      </c>
      <c r="M370" t="str">
        <f>MATCH!A370</f>
        <v/>
      </c>
      <c r="N370">
        <f>COUNTIFS(MATCH!AN361:AN370, "=1")</f>
        <v>0</v>
      </c>
      <c r="O370">
        <f>COUNTIFS(MATCH!AN361:AN370, "=2")</f>
        <v>0</v>
      </c>
      <c r="P370" t="str">
        <f>MATCH!BA370</f>
        <v/>
      </c>
    </row>
    <row r="371" spans="1:16" x14ac:dyDescent="0.25">
      <c r="A371" t="b">
        <f>AND(MATCH!K371=2, COUNTIF(Tables!L$1:L$4, MATCH!F371))</f>
        <v>0</v>
      </c>
      <c r="B371" t="b">
        <f>AND(MATCH!K371=1, COUNTIF(Tables!L$1:L$4, MATCH!F371))</f>
        <v>0</v>
      </c>
      <c r="C371" t="b">
        <f>AND(A371, MATCH!AO371=0)</f>
        <v>0</v>
      </c>
      <c r="D371" t="b">
        <f>AND(B371, MATCH!AO371=0)</f>
        <v>0</v>
      </c>
      <c r="E371" t="e">
        <f ca="1">isNetPoint(MATCH!AC371)</f>
        <v>#NAME?</v>
      </c>
      <c r="F371" t="b">
        <f>OR(MATCH!S371=1, MATCH!T371=1)</f>
        <v>0</v>
      </c>
      <c r="G371" t="e">
        <f ca="1">IF(MATCH!K371=1,OR(E371="1",E371="3",F371=TRUE),OR(E371="2",E371="3"))</f>
        <v>#NAME?</v>
      </c>
      <c r="H371" t="e">
        <f ca="1">IF(MATCH!K371=2,OR(E371="1",E371="3",F371=TRUE),OR(E371="2",E371="3"))</f>
        <v>#NAME?</v>
      </c>
      <c r="I371" t="e">
        <f ca="1">AND(G371=TRUE,MATCH!AN371=1)</f>
        <v>#NAME?</v>
      </c>
      <c r="J371" t="e">
        <f ca="1">AND(H371=TRUE,MATCH!AN371=2)</f>
        <v>#NAME?</v>
      </c>
      <c r="K371">
        <f>IF(MATCH!AN371=1,K370+1,0)</f>
        <v>0</v>
      </c>
      <c r="L371">
        <f>IF(MATCH!AN371=2,L370+1,0)</f>
        <v>0</v>
      </c>
      <c r="M371" t="str">
        <f>MATCH!A371</f>
        <v/>
      </c>
      <c r="N371">
        <f>COUNTIFS(MATCH!AN362:AN371, "=1")</f>
        <v>0</v>
      </c>
      <c r="O371">
        <f>COUNTIFS(MATCH!AN362:AN371, "=2")</f>
        <v>0</v>
      </c>
      <c r="P371" t="str">
        <f>MATCH!BA371</f>
        <v/>
      </c>
    </row>
    <row r="372" spans="1:16" x14ac:dyDescent="0.25">
      <c r="A372" t="b">
        <f>AND(MATCH!K372=2, COUNTIF(Tables!L$1:L$4, MATCH!F372))</f>
        <v>0</v>
      </c>
      <c r="B372" t="b">
        <f>AND(MATCH!K372=1, COUNTIF(Tables!L$1:L$4, MATCH!F372))</f>
        <v>0</v>
      </c>
      <c r="C372" t="b">
        <f>AND(A372, MATCH!AO372=0)</f>
        <v>0</v>
      </c>
      <c r="D372" t="b">
        <f>AND(B372, MATCH!AO372=0)</f>
        <v>0</v>
      </c>
      <c r="E372" t="e">
        <f ca="1">isNetPoint(MATCH!AC372)</f>
        <v>#NAME?</v>
      </c>
      <c r="F372" t="b">
        <f>OR(MATCH!S372=1, MATCH!T372=1)</f>
        <v>0</v>
      </c>
      <c r="G372" t="e">
        <f ca="1">IF(MATCH!K372=1,OR(E372="1",E372="3",F372=TRUE),OR(E372="2",E372="3"))</f>
        <v>#NAME?</v>
      </c>
      <c r="H372" t="e">
        <f ca="1">IF(MATCH!K372=2,OR(E372="1",E372="3",F372=TRUE),OR(E372="2",E372="3"))</f>
        <v>#NAME?</v>
      </c>
      <c r="I372" t="e">
        <f ca="1">AND(G372=TRUE,MATCH!AN372=1)</f>
        <v>#NAME?</v>
      </c>
      <c r="J372" t="e">
        <f ca="1">AND(H372=TRUE,MATCH!AN372=2)</f>
        <v>#NAME?</v>
      </c>
      <c r="K372">
        <f>IF(MATCH!AN372=1,K371+1,0)</f>
        <v>0</v>
      </c>
      <c r="L372">
        <f>IF(MATCH!AN372=2,L371+1,0)</f>
        <v>0</v>
      </c>
      <c r="M372" t="str">
        <f>MATCH!A372</f>
        <v/>
      </c>
      <c r="N372">
        <f>COUNTIFS(MATCH!AN363:AN372, "=1")</f>
        <v>0</v>
      </c>
      <c r="O372">
        <f>COUNTIFS(MATCH!AN363:AN372, "=2")</f>
        <v>0</v>
      </c>
      <c r="P372" t="str">
        <f>MATCH!BA372</f>
        <v/>
      </c>
    </row>
    <row r="373" spans="1:16" x14ac:dyDescent="0.25">
      <c r="A373" t="b">
        <f>AND(MATCH!K373=2, COUNTIF(Tables!L$1:L$4, MATCH!F373))</f>
        <v>0</v>
      </c>
      <c r="B373" t="b">
        <f>AND(MATCH!K373=1, COUNTIF(Tables!L$1:L$4, MATCH!F373))</f>
        <v>0</v>
      </c>
      <c r="C373" t="b">
        <f>AND(A373, MATCH!AO373=0)</f>
        <v>0</v>
      </c>
      <c r="D373" t="b">
        <f>AND(B373, MATCH!AO373=0)</f>
        <v>0</v>
      </c>
      <c r="E373" t="e">
        <f ca="1">isNetPoint(MATCH!AC373)</f>
        <v>#NAME?</v>
      </c>
      <c r="F373" t="b">
        <f>OR(MATCH!S373=1, MATCH!T373=1)</f>
        <v>0</v>
      </c>
      <c r="G373" t="e">
        <f ca="1">IF(MATCH!K373=1,OR(E373="1",E373="3",F373=TRUE),OR(E373="2",E373="3"))</f>
        <v>#NAME?</v>
      </c>
      <c r="H373" t="e">
        <f ca="1">IF(MATCH!K373=2,OR(E373="1",E373="3",F373=TRUE),OR(E373="2",E373="3"))</f>
        <v>#NAME?</v>
      </c>
      <c r="I373" t="e">
        <f ca="1">AND(G373=TRUE,MATCH!AN373=1)</f>
        <v>#NAME?</v>
      </c>
      <c r="J373" t="e">
        <f ca="1">AND(H373=TRUE,MATCH!AN373=2)</f>
        <v>#NAME?</v>
      </c>
      <c r="K373">
        <f>IF(MATCH!AN373=1,K372+1,0)</f>
        <v>0</v>
      </c>
      <c r="L373">
        <f>IF(MATCH!AN373=2,L372+1,0)</f>
        <v>0</v>
      </c>
      <c r="M373" t="str">
        <f>MATCH!A373</f>
        <v/>
      </c>
      <c r="N373">
        <f>COUNTIFS(MATCH!AN364:AN373, "=1")</f>
        <v>0</v>
      </c>
      <c r="O373">
        <f>COUNTIFS(MATCH!AN364:AN373, "=2")</f>
        <v>0</v>
      </c>
      <c r="P373" t="str">
        <f>MATCH!BA373</f>
        <v/>
      </c>
    </row>
    <row r="374" spans="1:16" x14ac:dyDescent="0.25">
      <c r="A374" t="b">
        <f>AND(MATCH!K374=2, COUNTIF(Tables!L$1:L$4, MATCH!F374))</f>
        <v>0</v>
      </c>
      <c r="B374" t="b">
        <f>AND(MATCH!K374=1, COUNTIF(Tables!L$1:L$4, MATCH!F374))</f>
        <v>0</v>
      </c>
      <c r="C374" t="b">
        <f>AND(A374, MATCH!AO374=0)</f>
        <v>0</v>
      </c>
      <c r="D374" t="b">
        <f>AND(B374, MATCH!AO374=0)</f>
        <v>0</v>
      </c>
      <c r="E374" t="e">
        <f ca="1">isNetPoint(MATCH!AC374)</f>
        <v>#NAME?</v>
      </c>
      <c r="F374" t="b">
        <f>OR(MATCH!S374=1, MATCH!T374=1)</f>
        <v>0</v>
      </c>
      <c r="G374" t="e">
        <f ca="1">IF(MATCH!K374=1,OR(E374="1",E374="3",F374=TRUE),OR(E374="2",E374="3"))</f>
        <v>#NAME?</v>
      </c>
      <c r="H374" t="e">
        <f ca="1">IF(MATCH!K374=2,OR(E374="1",E374="3",F374=TRUE),OR(E374="2",E374="3"))</f>
        <v>#NAME?</v>
      </c>
      <c r="I374" t="e">
        <f ca="1">AND(G374=TRUE,MATCH!AN374=1)</f>
        <v>#NAME?</v>
      </c>
      <c r="J374" t="e">
        <f ca="1">AND(H374=TRUE,MATCH!AN374=2)</f>
        <v>#NAME?</v>
      </c>
      <c r="K374">
        <f>IF(MATCH!AN374=1,K373+1,0)</f>
        <v>0</v>
      </c>
      <c r="L374">
        <f>IF(MATCH!AN374=2,L373+1,0)</f>
        <v>0</v>
      </c>
      <c r="M374" t="str">
        <f>MATCH!A374</f>
        <v/>
      </c>
      <c r="N374">
        <f>COUNTIFS(MATCH!AN365:AN374, "=1")</f>
        <v>0</v>
      </c>
      <c r="O374">
        <f>COUNTIFS(MATCH!AN365:AN374, "=2")</f>
        <v>0</v>
      </c>
      <c r="P374" t="str">
        <f>MATCH!BA374</f>
        <v/>
      </c>
    </row>
    <row r="375" spans="1:16" x14ac:dyDescent="0.25">
      <c r="A375" t="b">
        <f>AND(MATCH!K375=2, COUNTIF(Tables!L$1:L$4, MATCH!F375))</f>
        <v>0</v>
      </c>
      <c r="B375" t="b">
        <f>AND(MATCH!K375=1, COUNTIF(Tables!L$1:L$4, MATCH!F375))</f>
        <v>0</v>
      </c>
      <c r="C375" t="b">
        <f>AND(A375, MATCH!AO375=0)</f>
        <v>0</v>
      </c>
      <c r="D375" t="b">
        <f>AND(B375, MATCH!AO375=0)</f>
        <v>0</v>
      </c>
      <c r="E375" t="e">
        <f ca="1">isNetPoint(MATCH!AC375)</f>
        <v>#NAME?</v>
      </c>
      <c r="F375" t="b">
        <f>OR(MATCH!S375=1, MATCH!T375=1)</f>
        <v>0</v>
      </c>
      <c r="G375" t="e">
        <f ca="1">IF(MATCH!K375=1,OR(E375="1",E375="3",F375=TRUE),OR(E375="2",E375="3"))</f>
        <v>#NAME?</v>
      </c>
      <c r="H375" t="e">
        <f ca="1">IF(MATCH!K375=2,OR(E375="1",E375="3",F375=TRUE),OR(E375="2",E375="3"))</f>
        <v>#NAME?</v>
      </c>
      <c r="I375" t="e">
        <f ca="1">AND(G375=TRUE,MATCH!AN375=1)</f>
        <v>#NAME?</v>
      </c>
      <c r="J375" t="e">
        <f ca="1">AND(H375=TRUE,MATCH!AN375=2)</f>
        <v>#NAME?</v>
      </c>
      <c r="K375">
        <f>IF(MATCH!AN375=1,K374+1,0)</f>
        <v>0</v>
      </c>
      <c r="L375">
        <f>IF(MATCH!AN375=2,L374+1,0)</f>
        <v>0</v>
      </c>
      <c r="M375" t="str">
        <f>MATCH!A375</f>
        <v/>
      </c>
      <c r="N375">
        <f>COUNTIFS(MATCH!AN366:AN375, "=1")</f>
        <v>0</v>
      </c>
      <c r="O375">
        <f>COUNTIFS(MATCH!AN366:AN375, "=2")</f>
        <v>0</v>
      </c>
      <c r="P375" t="str">
        <f>MATCH!BA375</f>
        <v/>
      </c>
    </row>
    <row r="376" spans="1:16" x14ac:dyDescent="0.25">
      <c r="A376" t="b">
        <f>AND(MATCH!K376=2, COUNTIF(Tables!L$1:L$4, MATCH!F376))</f>
        <v>0</v>
      </c>
      <c r="B376" t="b">
        <f>AND(MATCH!K376=1, COUNTIF(Tables!L$1:L$4, MATCH!F376))</f>
        <v>0</v>
      </c>
      <c r="C376" t="b">
        <f>AND(A376, MATCH!AO376=0)</f>
        <v>0</v>
      </c>
      <c r="D376" t="b">
        <f>AND(B376, MATCH!AO376=0)</f>
        <v>0</v>
      </c>
      <c r="E376" t="e">
        <f ca="1">isNetPoint(MATCH!AC376)</f>
        <v>#NAME?</v>
      </c>
      <c r="F376" t="b">
        <f>OR(MATCH!S376=1, MATCH!T376=1)</f>
        <v>0</v>
      </c>
      <c r="G376" t="e">
        <f ca="1">IF(MATCH!K376=1,OR(E376="1",E376="3",F376=TRUE),OR(E376="2",E376="3"))</f>
        <v>#NAME?</v>
      </c>
      <c r="H376" t="e">
        <f ca="1">IF(MATCH!K376=2,OR(E376="1",E376="3",F376=TRUE),OR(E376="2",E376="3"))</f>
        <v>#NAME?</v>
      </c>
      <c r="I376" t="e">
        <f ca="1">AND(G376=TRUE,MATCH!AN376=1)</f>
        <v>#NAME?</v>
      </c>
      <c r="J376" t="e">
        <f ca="1">AND(H376=TRUE,MATCH!AN376=2)</f>
        <v>#NAME?</v>
      </c>
      <c r="K376">
        <f>IF(MATCH!AN376=1,K375+1,0)</f>
        <v>0</v>
      </c>
      <c r="L376">
        <f>IF(MATCH!AN376=2,L375+1,0)</f>
        <v>0</v>
      </c>
      <c r="M376" t="str">
        <f>MATCH!A376</f>
        <v/>
      </c>
      <c r="N376">
        <f>COUNTIFS(MATCH!AN367:AN376, "=1")</f>
        <v>0</v>
      </c>
      <c r="O376">
        <f>COUNTIFS(MATCH!AN367:AN376, "=2")</f>
        <v>0</v>
      </c>
      <c r="P376" t="str">
        <f>MATCH!BA376</f>
        <v/>
      </c>
    </row>
    <row r="377" spans="1:16" x14ac:dyDescent="0.25">
      <c r="A377" t="b">
        <f>AND(MATCH!K377=2, COUNTIF(Tables!L$1:L$4, MATCH!F377))</f>
        <v>0</v>
      </c>
      <c r="B377" t="b">
        <f>AND(MATCH!K377=1, COUNTIF(Tables!L$1:L$4, MATCH!F377))</f>
        <v>0</v>
      </c>
      <c r="C377" t="b">
        <f>AND(A377, MATCH!AO377=0)</f>
        <v>0</v>
      </c>
      <c r="D377" t="b">
        <f>AND(B377, MATCH!AO377=0)</f>
        <v>0</v>
      </c>
      <c r="E377" t="e">
        <f ca="1">isNetPoint(MATCH!AC377)</f>
        <v>#NAME?</v>
      </c>
      <c r="F377" t="b">
        <f>OR(MATCH!S377=1, MATCH!T377=1)</f>
        <v>0</v>
      </c>
      <c r="G377" t="e">
        <f ca="1">IF(MATCH!K377=1,OR(E377="1",E377="3",F377=TRUE),OR(E377="2",E377="3"))</f>
        <v>#NAME?</v>
      </c>
      <c r="H377" t="e">
        <f ca="1">IF(MATCH!K377=2,OR(E377="1",E377="3",F377=TRUE),OR(E377="2",E377="3"))</f>
        <v>#NAME?</v>
      </c>
      <c r="I377" t="e">
        <f ca="1">AND(G377=TRUE,MATCH!AN377=1)</f>
        <v>#NAME?</v>
      </c>
      <c r="J377" t="e">
        <f ca="1">AND(H377=TRUE,MATCH!AN377=2)</f>
        <v>#NAME?</v>
      </c>
      <c r="K377">
        <f>IF(MATCH!AN377=1,K376+1,0)</f>
        <v>0</v>
      </c>
      <c r="L377">
        <f>IF(MATCH!AN377=2,L376+1,0)</f>
        <v>0</v>
      </c>
      <c r="M377" t="str">
        <f>MATCH!A377</f>
        <v/>
      </c>
      <c r="N377">
        <f>COUNTIFS(MATCH!AN368:AN377, "=1")</f>
        <v>0</v>
      </c>
      <c r="O377">
        <f>COUNTIFS(MATCH!AN368:AN377, "=2")</f>
        <v>0</v>
      </c>
      <c r="P377" t="str">
        <f>MATCH!BA377</f>
        <v/>
      </c>
    </row>
    <row r="378" spans="1:16" x14ac:dyDescent="0.25">
      <c r="A378" t="b">
        <f>AND(MATCH!K378=2, COUNTIF(Tables!L$1:L$4, MATCH!F378))</f>
        <v>0</v>
      </c>
      <c r="B378" t="b">
        <f>AND(MATCH!K378=1, COUNTIF(Tables!L$1:L$4, MATCH!F378))</f>
        <v>0</v>
      </c>
      <c r="C378" t="b">
        <f>AND(A378, MATCH!AO378=0)</f>
        <v>0</v>
      </c>
      <c r="D378" t="b">
        <f>AND(B378, MATCH!AO378=0)</f>
        <v>0</v>
      </c>
      <c r="E378" t="e">
        <f ca="1">isNetPoint(MATCH!AC378)</f>
        <v>#NAME?</v>
      </c>
      <c r="F378" t="b">
        <f>OR(MATCH!S378=1, MATCH!T378=1)</f>
        <v>0</v>
      </c>
      <c r="G378" t="e">
        <f ca="1">IF(MATCH!K378=1,OR(E378="1",E378="3",F378=TRUE),OR(E378="2",E378="3"))</f>
        <v>#NAME?</v>
      </c>
      <c r="H378" t="e">
        <f ca="1">IF(MATCH!K378=2,OR(E378="1",E378="3",F378=TRUE),OR(E378="2",E378="3"))</f>
        <v>#NAME?</v>
      </c>
      <c r="I378" t="e">
        <f ca="1">AND(G378=TRUE,MATCH!AN378=1)</f>
        <v>#NAME?</v>
      </c>
      <c r="J378" t="e">
        <f ca="1">AND(H378=TRUE,MATCH!AN378=2)</f>
        <v>#NAME?</v>
      </c>
      <c r="K378">
        <f>IF(MATCH!AN378=1,K377+1,0)</f>
        <v>0</v>
      </c>
      <c r="L378">
        <f>IF(MATCH!AN378=2,L377+1,0)</f>
        <v>0</v>
      </c>
      <c r="M378" t="str">
        <f>MATCH!A378</f>
        <v/>
      </c>
      <c r="N378">
        <f>COUNTIFS(MATCH!AN369:AN378, "=1")</f>
        <v>0</v>
      </c>
      <c r="O378">
        <f>COUNTIFS(MATCH!AN369:AN378, "=2")</f>
        <v>0</v>
      </c>
      <c r="P378" t="str">
        <f>MATCH!BA378</f>
        <v/>
      </c>
    </row>
    <row r="379" spans="1:16" x14ac:dyDescent="0.25">
      <c r="A379" t="b">
        <f>AND(MATCH!K379=2, COUNTIF(Tables!L$1:L$4, MATCH!F379))</f>
        <v>0</v>
      </c>
      <c r="B379" t="b">
        <f>AND(MATCH!K379=1, COUNTIF(Tables!L$1:L$4, MATCH!F379))</f>
        <v>0</v>
      </c>
      <c r="C379" t="b">
        <f>AND(A379, MATCH!AO379=0)</f>
        <v>0</v>
      </c>
      <c r="D379" t="b">
        <f>AND(B379, MATCH!AO379=0)</f>
        <v>0</v>
      </c>
      <c r="E379" t="e">
        <f ca="1">isNetPoint(MATCH!AC379)</f>
        <v>#NAME?</v>
      </c>
      <c r="F379" t="b">
        <f>OR(MATCH!S379=1, MATCH!T379=1)</f>
        <v>0</v>
      </c>
      <c r="G379" t="e">
        <f ca="1">IF(MATCH!K379=1,OR(E379="1",E379="3",F379=TRUE),OR(E379="2",E379="3"))</f>
        <v>#NAME?</v>
      </c>
      <c r="H379" t="e">
        <f ca="1">IF(MATCH!K379=2,OR(E379="1",E379="3",F379=TRUE),OR(E379="2",E379="3"))</f>
        <v>#NAME?</v>
      </c>
      <c r="I379" t="e">
        <f ca="1">AND(G379=TRUE,MATCH!AN379=1)</f>
        <v>#NAME?</v>
      </c>
      <c r="J379" t="e">
        <f ca="1">AND(H379=TRUE,MATCH!AN379=2)</f>
        <v>#NAME?</v>
      </c>
      <c r="K379">
        <f>IF(MATCH!AN379=1,K378+1,0)</f>
        <v>0</v>
      </c>
      <c r="L379">
        <f>IF(MATCH!AN379=2,L378+1,0)</f>
        <v>0</v>
      </c>
      <c r="M379" t="str">
        <f>MATCH!A379</f>
        <v/>
      </c>
      <c r="N379">
        <f>COUNTIFS(MATCH!AN370:AN379, "=1")</f>
        <v>0</v>
      </c>
      <c r="O379">
        <f>COUNTIFS(MATCH!AN370:AN379, "=2")</f>
        <v>0</v>
      </c>
      <c r="P379" t="str">
        <f>MATCH!BA379</f>
        <v/>
      </c>
    </row>
    <row r="380" spans="1:16" x14ac:dyDescent="0.25">
      <c r="A380" t="b">
        <f>AND(MATCH!K380=2, COUNTIF(Tables!L$1:L$4, MATCH!F380))</f>
        <v>0</v>
      </c>
      <c r="B380" t="b">
        <f>AND(MATCH!K380=1, COUNTIF(Tables!L$1:L$4, MATCH!F380))</f>
        <v>0</v>
      </c>
      <c r="C380" t="b">
        <f>AND(A380, MATCH!AO380=0)</f>
        <v>0</v>
      </c>
      <c r="D380" t="b">
        <f>AND(B380, MATCH!AO380=0)</f>
        <v>0</v>
      </c>
      <c r="E380" t="e">
        <f ca="1">isNetPoint(MATCH!AC380)</f>
        <v>#NAME?</v>
      </c>
      <c r="F380" t="b">
        <f>OR(MATCH!S380=1, MATCH!T380=1)</f>
        <v>0</v>
      </c>
      <c r="G380" t="e">
        <f ca="1">IF(MATCH!K380=1,OR(E380="1",E380="3",F380=TRUE),OR(E380="2",E380="3"))</f>
        <v>#NAME?</v>
      </c>
      <c r="H380" t="e">
        <f ca="1">IF(MATCH!K380=2,OR(E380="1",E380="3",F380=TRUE),OR(E380="2",E380="3"))</f>
        <v>#NAME?</v>
      </c>
      <c r="I380" t="e">
        <f ca="1">AND(G380=TRUE,MATCH!AN380=1)</f>
        <v>#NAME?</v>
      </c>
      <c r="J380" t="e">
        <f ca="1">AND(H380=TRUE,MATCH!AN380=2)</f>
        <v>#NAME?</v>
      </c>
      <c r="K380">
        <f>IF(MATCH!AN380=1,K379+1,0)</f>
        <v>0</v>
      </c>
      <c r="L380">
        <f>IF(MATCH!AN380=2,L379+1,0)</f>
        <v>0</v>
      </c>
      <c r="M380" t="str">
        <f>MATCH!A380</f>
        <v/>
      </c>
      <c r="N380">
        <f>COUNTIFS(MATCH!AN371:AN380, "=1")</f>
        <v>0</v>
      </c>
      <c r="O380">
        <f>COUNTIFS(MATCH!AN371:AN380, "=2")</f>
        <v>0</v>
      </c>
      <c r="P380" t="str">
        <f>MATCH!BA380</f>
        <v/>
      </c>
    </row>
    <row r="381" spans="1:16" x14ac:dyDescent="0.25">
      <c r="A381" t="b">
        <f>AND(MATCH!K381=2, COUNTIF(Tables!L$1:L$4, MATCH!F381))</f>
        <v>0</v>
      </c>
      <c r="B381" t="b">
        <f>AND(MATCH!K381=1, COUNTIF(Tables!L$1:L$4, MATCH!F381))</f>
        <v>0</v>
      </c>
      <c r="C381" t="b">
        <f>AND(A381, MATCH!AO381=0)</f>
        <v>0</v>
      </c>
      <c r="D381" t="b">
        <f>AND(B381, MATCH!AO381=0)</f>
        <v>0</v>
      </c>
      <c r="E381" t="e">
        <f ca="1">isNetPoint(MATCH!AC381)</f>
        <v>#NAME?</v>
      </c>
      <c r="F381" t="b">
        <f>OR(MATCH!S381=1, MATCH!T381=1)</f>
        <v>0</v>
      </c>
      <c r="G381" t="e">
        <f ca="1">IF(MATCH!K381=1,OR(E381="1",E381="3",F381=TRUE),OR(E381="2",E381="3"))</f>
        <v>#NAME?</v>
      </c>
      <c r="H381" t="e">
        <f ca="1">IF(MATCH!K381=2,OR(E381="1",E381="3",F381=TRUE),OR(E381="2",E381="3"))</f>
        <v>#NAME?</v>
      </c>
      <c r="I381" t="e">
        <f ca="1">AND(G381=TRUE,MATCH!AN381=1)</f>
        <v>#NAME?</v>
      </c>
      <c r="J381" t="e">
        <f ca="1">AND(H381=TRUE,MATCH!AN381=2)</f>
        <v>#NAME?</v>
      </c>
      <c r="K381">
        <f>IF(MATCH!AN381=1,K380+1,0)</f>
        <v>0</v>
      </c>
      <c r="L381">
        <f>IF(MATCH!AN381=2,L380+1,0)</f>
        <v>0</v>
      </c>
      <c r="M381" t="str">
        <f>MATCH!A381</f>
        <v/>
      </c>
      <c r="N381">
        <f>COUNTIFS(MATCH!AN372:AN381, "=1")</f>
        <v>0</v>
      </c>
      <c r="O381">
        <f>COUNTIFS(MATCH!AN372:AN381, "=2")</f>
        <v>0</v>
      </c>
      <c r="P381" t="str">
        <f>MATCH!BA381</f>
        <v/>
      </c>
    </row>
    <row r="382" spans="1:16" x14ac:dyDescent="0.25">
      <c r="A382" t="b">
        <f>AND(MATCH!K382=2, COUNTIF(Tables!L$1:L$4, MATCH!F382))</f>
        <v>0</v>
      </c>
      <c r="B382" t="b">
        <f>AND(MATCH!K382=1, COUNTIF(Tables!L$1:L$4, MATCH!F382))</f>
        <v>0</v>
      </c>
      <c r="C382" t="b">
        <f>AND(A382, MATCH!AO382=0)</f>
        <v>0</v>
      </c>
      <c r="D382" t="b">
        <f>AND(B382, MATCH!AO382=0)</f>
        <v>0</v>
      </c>
      <c r="E382" t="e">
        <f ca="1">isNetPoint(MATCH!AC382)</f>
        <v>#NAME?</v>
      </c>
      <c r="F382" t="b">
        <f>OR(MATCH!S382=1, MATCH!T382=1)</f>
        <v>0</v>
      </c>
      <c r="G382" t="e">
        <f ca="1">IF(MATCH!K382=1,OR(E382="1",E382="3",F382=TRUE),OR(E382="2",E382="3"))</f>
        <v>#NAME?</v>
      </c>
      <c r="H382" t="e">
        <f ca="1">IF(MATCH!K382=2,OR(E382="1",E382="3",F382=TRUE),OR(E382="2",E382="3"))</f>
        <v>#NAME?</v>
      </c>
      <c r="I382" t="e">
        <f ca="1">AND(G382=TRUE,MATCH!AN382=1)</f>
        <v>#NAME?</v>
      </c>
      <c r="J382" t="e">
        <f ca="1">AND(H382=TRUE,MATCH!AN382=2)</f>
        <v>#NAME?</v>
      </c>
      <c r="K382">
        <f>IF(MATCH!AN382=1,K381+1,0)</f>
        <v>0</v>
      </c>
      <c r="L382">
        <f>IF(MATCH!AN382=2,L381+1,0)</f>
        <v>0</v>
      </c>
      <c r="M382" t="str">
        <f>MATCH!A382</f>
        <v/>
      </c>
      <c r="N382">
        <f>COUNTIFS(MATCH!AN373:AN382, "=1")</f>
        <v>0</v>
      </c>
      <c r="O382">
        <f>COUNTIFS(MATCH!AN373:AN382, "=2")</f>
        <v>0</v>
      </c>
      <c r="P382" t="str">
        <f>MATCH!BA382</f>
        <v/>
      </c>
    </row>
    <row r="383" spans="1:16" x14ac:dyDescent="0.25">
      <c r="A383" t="b">
        <f>AND(MATCH!K383=2, COUNTIF(Tables!L$1:L$4, MATCH!F383))</f>
        <v>0</v>
      </c>
      <c r="B383" t="b">
        <f>AND(MATCH!K383=1, COUNTIF(Tables!L$1:L$4, MATCH!F383))</f>
        <v>0</v>
      </c>
      <c r="C383" t="b">
        <f>AND(A383, MATCH!AO383=0)</f>
        <v>0</v>
      </c>
      <c r="D383" t="b">
        <f>AND(B383, MATCH!AO383=0)</f>
        <v>0</v>
      </c>
      <c r="E383" t="e">
        <f ca="1">isNetPoint(MATCH!AC383)</f>
        <v>#NAME?</v>
      </c>
      <c r="F383" t="b">
        <f>OR(MATCH!S383=1, MATCH!T383=1)</f>
        <v>0</v>
      </c>
      <c r="G383" t="e">
        <f ca="1">IF(MATCH!K383=1,OR(E383="1",E383="3",F383=TRUE),OR(E383="2",E383="3"))</f>
        <v>#NAME?</v>
      </c>
      <c r="H383" t="e">
        <f ca="1">IF(MATCH!K383=2,OR(E383="1",E383="3",F383=TRUE),OR(E383="2",E383="3"))</f>
        <v>#NAME?</v>
      </c>
      <c r="I383" t="e">
        <f ca="1">AND(G383=TRUE,MATCH!AN383=1)</f>
        <v>#NAME?</v>
      </c>
      <c r="J383" t="e">
        <f ca="1">AND(H383=TRUE,MATCH!AN383=2)</f>
        <v>#NAME?</v>
      </c>
      <c r="K383">
        <f>IF(MATCH!AN383=1,K382+1,0)</f>
        <v>0</v>
      </c>
      <c r="L383">
        <f>IF(MATCH!AN383=2,L382+1,0)</f>
        <v>0</v>
      </c>
      <c r="M383" t="str">
        <f>MATCH!A383</f>
        <v/>
      </c>
      <c r="N383">
        <f>COUNTIFS(MATCH!AN374:AN383, "=1")</f>
        <v>0</v>
      </c>
      <c r="O383">
        <f>COUNTIFS(MATCH!AN374:AN383, "=2")</f>
        <v>0</v>
      </c>
      <c r="P383" t="str">
        <f>MATCH!BA383</f>
        <v/>
      </c>
    </row>
    <row r="384" spans="1:16" x14ac:dyDescent="0.25">
      <c r="A384" t="b">
        <f>AND(MATCH!K384=2, COUNTIF(Tables!L$1:L$4, MATCH!F384))</f>
        <v>0</v>
      </c>
      <c r="B384" t="b">
        <f>AND(MATCH!K384=1, COUNTIF(Tables!L$1:L$4, MATCH!F384))</f>
        <v>0</v>
      </c>
      <c r="C384" t="b">
        <f>AND(A384, MATCH!AO384=0)</f>
        <v>0</v>
      </c>
      <c r="D384" t="b">
        <f>AND(B384, MATCH!AO384=0)</f>
        <v>0</v>
      </c>
      <c r="E384" t="e">
        <f ca="1">isNetPoint(MATCH!AC384)</f>
        <v>#NAME?</v>
      </c>
      <c r="F384" t="b">
        <f>OR(MATCH!S384=1, MATCH!T384=1)</f>
        <v>0</v>
      </c>
      <c r="G384" t="e">
        <f ca="1">IF(MATCH!K384=1,OR(E384="1",E384="3",F384=TRUE),OR(E384="2",E384="3"))</f>
        <v>#NAME?</v>
      </c>
      <c r="H384" t="e">
        <f ca="1">IF(MATCH!K384=2,OR(E384="1",E384="3",F384=TRUE),OR(E384="2",E384="3"))</f>
        <v>#NAME?</v>
      </c>
      <c r="I384" t="e">
        <f ca="1">AND(G384=TRUE,MATCH!AN384=1)</f>
        <v>#NAME?</v>
      </c>
      <c r="J384" t="e">
        <f ca="1">AND(H384=TRUE,MATCH!AN384=2)</f>
        <v>#NAME?</v>
      </c>
      <c r="K384">
        <f>IF(MATCH!AN384=1,K383+1,0)</f>
        <v>0</v>
      </c>
      <c r="L384">
        <f>IF(MATCH!AN384=2,L383+1,0)</f>
        <v>0</v>
      </c>
      <c r="M384" t="str">
        <f>MATCH!A384</f>
        <v/>
      </c>
      <c r="N384">
        <f>COUNTIFS(MATCH!AN375:AN384, "=1")</f>
        <v>0</v>
      </c>
      <c r="O384">
        <f>COUNTIFS(MATCH!AN375:AN384, "=2")</f>
        <v>0</v>
      </c>
      <c r="P384" t="str">
        <f>MATCH!BA384</f>
        <v/>
      </c>
    </row>
    <row r="385" spans="1:16" x14ac:dyDescent="0.25">
      <c r="A385" t="b">
        <f>AND(MATCH!K385=2, COUNTIF(Tables!L$1:L$4, MATCH!F385))</f>
        <v>0</v>
      </c>
      <c r="B385" t="b">
        <f>AND(MATCH!K385=1, COUNTIF(Tables!L$1:L$4, MATCH!F385))</f>
        <v>0</v>
      </c>
      <c r="C385" t="b">
        <f>AND(A385, MATCH!AO385=0)</f>
        <v>0</v>
      </c>
      <c r="D385" t="b">
        <f>AND(B385, MATCH!AO385=0)</f>
        <v>0</v>
      </c>
      <c r="E385" t="e">
        <f ca="1">isNetPoint(MATCH!AC385)</f>
        <v>#NAME?</v>
      </c>
      <c r="F385" t="b">
        <f>OR(MATCH!S385=1, MATCH!T385=1)</f>
        <v>0</v>
      </c>
      <c r="G385" t="e">
        <f ca="1">IF(MATCH!K385=1,OR(E385="1",E385="3",F385=TRUE),OR(E385="2",E385="3"))</f>
        <v>#NAME?</v>
      </c>
      <c r="H385" t="e">
        <f ca="1">IF(MATCH!K385=2,OR(E385="1",E385="3",F385=TRUE),OR(E385="2",E385="3"))</f>
        <v>#NAME?</v>
      </c>
      <c r="I385" t="e">
        <f ca="1">AND(G385=TRUE,MATCH!AN385=1)</f>
        <v>#NAME?</v>
      </c>
      <c r="J385" t="e">
        <f ca="1">AND(H385=TRUE,MATCH!AN385=2)</f>
        <v>#NAME?</v>
      </c>
      <c r="K385">
        <f>IF(MATCH!AN385=1,K384+1,0)</f>
        <v>0</v>
      </c>
      <c r="L385">
        <f>IF(MATCH!AN385=2,L384+1,0)</f>
        <v>0</v>
      </c>
      <c r="M385" t="str">
        <f>MATCH!A385</f>
        <v/>
      </c>
      <c r="N385">
        <f>COUNTIFS(MATCH!AN376:AN385, "=1")</f>
        <v>0</v>
      </c>
      <c r="O385">
        <f>COUNTIFS(MATCH!AN376:AN385, "=2")</f>
        <v>0</v>
      </c>
      <c r="P385" t="str">
        <f>MATCH!BA385</f>
        <v/>
      </c>
    </row>
    <row r="386" spans="1:16" x14ac:dyDescent="0.25">
      <c r="A386" t="b">
        <f>AND(MATCH!K386=2, COUNTIF(Tables!L$1:L$4, MATCH!F386))</f>
        <v>0</v>
      </c>
      <c r="B386" t="b">
        <f>AND(MATCH!K386=1, COUNTIF(Tables!L$1:L$4, MATCH!F386))</f>
        <v>0</v>
      </c>
      <c r="C386" t="b">
        <f>AND(A386, MATCH!AO386=0)</f>
        <v>0</v>
      </c>
      <c r="D386" t="b">
        <f>AND(B386, MATCH!AO386=0)</f>
        <v>0</v>
      </c>
      <c r="E386" t="e">
        <f ca="1">isNetPoint(MATCH!AC386)</f>
        <v>#NAME?</v>
      </c>
      <c r="F386" t="b">
        <f>OR(MATCH!S386=1, MATCH!T386=1)</f>
        <v>0</v>
      </c>
      <c r="G386" t="e">
        <f ca="1">IF(MATCH!K386=1,OR(E386="1",E386="3",F386=TRUE),OR(E386="2",E386="3"))</f>
        <v>#NAME?</v>
      </c>
      <c r="H386" t="e">
        <f ca="1">IF(MATCH!K386=2,OR(E386="1",E386="3",F386=TRUE),OR(E386="2",E386="3"))</f>
        <v>#NAME?</v>
      </c>
      <c r="I386" t="e">
        <f ca="1">AND(G386=TRUE,MATCH!AN386=1)</f>
        <v>#NAME?</v>
      </c>
      <c r="J386" t="e">
        <f ca="1">AND(H386=TRUE,MATCH!AN386=2)</f>
        <v>#NAME?</v>
      </c>
      <c r="K386">
        <f>IF(MATCH!AN386=1,K385+1,0)</f>
        <v>0</v>
      </c>
      <c r="L386">
        <f>IF(MATCH!AN386=2,L385+1,0)</f>
        <v>0</v>
      </c>
      <c r="M386" t="str">
        <f>MATCH!A386</f>
        <v/>
      </c>
      <c r="N386">
        <f>COUNTIFS(MATCH!AN377:AN386, "=1")</f>
        <v>0</v>
      </c>
      <c r="O386">
        <f>COUNTIFS(MATCH!AN377:AN386, "=2")</f>
        <v>0</v>
      </c>
      <c r="P386" t="str">
        <f>MATCH!BA386</f>
        <v/>
      </c>
    </row>
    <row r="387" spans="1:16" x14ac:dyDescent="0.25">
      <c r="A387" t="b">
        <f>AND(MATCH!K387=2, COUNTIF(Tables!L$1:L$4, MATCH!F387))</f>
        <v>0</v>
      </c>
      <c r="B387" t="b">
        <f>AND(MATCH!K387=1, COUNTIF(Tables!L$1:L$4, MATCH!F387))</f>
        <v>0</v>
      </c>
      <c r="C387" t="b">
        <f>AND(A387, MATCH!AO387=0)</f>
        <v>0</v>
      </c>
      <c r="D387" t="b">
        <f>AND(B387, MATCH!AO387=0)</f>
        <v>0</v>
      </c>
      <c r="E387" t="e">
        <f ca="1">isNetPoint(MATCH!AC387)</f>
        <v>#NAME?</v>
      </c>
      <c r="F387" t="b">
        <f>OR(MATCH!S387=1, MATCH!T387=1)</f>
        <v>0</v>
      </c>
      <c r="G387" t="e">
        <f ca="1">IF(MATCH!K387=1,OR(E387="1",E387="3",F387=TRUE),OR(E387="2",E387="3"))</f>
        <v>#NAME?</v>
      </c>
      <c r="H387" t="e">
        <f ca="1">IF(MATCH!K387=2,OR(E387="1",E387="3",F387=TRUE),OR(E387="2",E387="3"))</f>
        <v>#NAME?</v>
      </c>
      <c r="I387" t="e">
        <f ca="1">AND(G387=TRUE,MATCH!AN387=1)</f>
        <v>#NAME?</v>
      </c>
      <c r="J387" t="e">
        <f ca="1">AND(H387=TRUE,MATCH!AN387=2)</f>
        <v>#NAME?</v>
      </c>
      <c r="K387">
        <f>IF(MATCH!AN387=1,K386+1,0)</f>
        <v>0</v>
      </c>
      <c r="L387">
        <f>IF(MATCH!AN387=2,L386+1,0)</f>
        <v>0</v>
      </c>
      <c r="M387" t="str">
        <f>MATCH!A387</f>
        <v/>
      </c>
      <c r="N387">
        <f>COUNTIFS(MATCH!AN378:AN387, "=1")</f>
        <v>0</v>
      </c>
      <c r="O387">
        <f>COUNTIFS(MATCH!AN378:AN387, "=2")</f>
        <v>0</v>
      </c>
      <c r="P387" t="str">
        <f>MATCH!BA387</f>
        <v/>
      </c>
    </row>
    <row r="388" spans="1:16" x14ac:dyDescent="0.25">
      <c r="A388" t="b">
        <f>AND(MATCH!K388=2, COUNTIF(Tables!L$1:L$4, MATCH!F388))</f>
        <v>0</v>
      </c>
      <c r="B388" t="b">
        <f>AND(MATCH!K388=1, COUNTIF(Tables!L$1:L$4, MATCH!F388))</f>
        <v>0</v>
      </c>
      <c r="C388" t="b">
        <f>AND(A388, MATCH!AO388=0)</f>
        <v>0</v>
      </c>
      <c r="D388" t="b">
        <f>AND(B388, MATCH!AO388=0)</f>
        <v>0</v>
      </c>
      <c r="E388" t="e">
        <f ca="1">isNetPoint(MATCH!AC388)</f>
        <v>#NAME?</v>
      </c>
      <c r="F388" t="b">
        <f>OR(MATCH!S388=1, MATCH!T388=1)</f>
        <v>0</v>
      </c>
      <c r="G388" t="e">
        <f ca="1">IF(MATCH!K388=1,OR(E388="1",E388="3",F388=TRUE),OR(E388="2",E388="3"))</f>
        <v>#NAME?</v>
      </c>
      <c r="H388" t="e">
        <f ca="1">IF(MATCH!K388=2,OR(E388="1",E388="3",F388=TRUE),OR(E388="2",E388="3"))</f>
        <v>#NAME?</v>
      </c>
      <c r="I388" t="e">
        <f ca="1">AND(G388=TRUE,MATCH!AN388=1)</f>
        <v>#NAME?</v>
      </c>
      <c r="J388" t="e">
        <f ca="1">AND(H388=TRUE,MATCH!AN388=2)</f>
        <v>#NAME?</v>
      </c>
      <c r="K388">
        <f>IF(MATCH!AN388=1,K387+1,0)</f>
        <v>0</v>
      </c>
      <c r="L388">
        <f>IF(MATCH!AN388=2,L387+1,0)</f>
        <v>0</v>
      </c>
      <c r="M388" t="str">
        <f>MATCH!A388</f>
        <v/>
      </c>
      <c r="N388">
        <f>COUNTIFS(MATCH!AN379:AN388, "=1")</f>
        <v>0</v>
      </c>
      <c r="O388">
        <f>COUNTIFS(MATCH!AN379:AN388, "=2")</f>
        <v>0</v>
      </c>
      <c r="P388" t="str">
        <f>MATCH!BA388</f>
        <v/>
      </c>
    </row>
    <row r="389" spans="1:16" x14ac:dyDescent="0.25">
      <c r="A389" t="b">
        <f>AND(MATCH!K389=2, COUNTIF(Tables!L$1:L$4, MATCH!F389))</f>
        <v>0</v>
      </c>
      <c r="B389" t="b">
        <f>AND(MATCH!K389=1, COUNTIF(Tables!L$1:L$4, MATCH!F389))</f>
        <v>0</v>
      </c>
      <c r="C389" t="b">
        <f>AND(A389, MATCH!AO389=0)</f>
        <v>0</v>
      </c>
      <c r="D389" t="b">
        <f>AND(B389, MATCH!AO389=0)</f>
        <v>0</v>
      </c>
      <c r="E389" t="e">
        <f ca="1">isNetPoint(MATCH!AC389)</f>
        <v>#NAME?</v>
      </c>
      <c r="F389" t="b">
        <f>OR(MATCH!S389=1, MATCH!T389=1)</f>
        <v>0</v>
      </c>
      <c r="G389" t="e">
        <f ca="1">IF(MATCH!K389=1,OR(E389="1",E389="3",F389=TRUE),OR(E389="2",E389="3"))</f>
        <v>#NAME?</v>
      </c>
      <c r="H389" t="e">
        <f ca="1">IF(MATCH!K389=2,OR(E389="1",E389="3",F389=TRUE),OR(E389="2",E389="3"))</f>
        <v>#NAME?</v>
      </c>
      <c r="I389" t="e">
        <f ca="1">AND(G389=TRUE,MATCH!AN389=1)</f>
        <v>#NAME?</v>
      </c>
      <c r="J389" t="e">
        <f ca="1">AND(H389=TRUE,MATCH!AN389=2)</f>
        <v>#NAME?</v>
      </c>
      <c r="K389">
        <f>IF(MATCH!AN389=1,K388+1,0)</f>
        <v>0</v>
      </c>
      <c r="L389">
        <f>IF(MATCH!AN389=2,L388+1,0)</f>
        <v>0</v>
      </c>
      <c r="M389" t="str">
        <f>MATCH!A389</f>
        <v/>
      </c>
      <c r="N389">
        <f>COUNTIFS(MATCH!AN380:AN389, "=1")</f>
        <v>0</v>
      </c>
      <c r="O389">
        <f>COUNTIFS(MATCH!AN380:AN389, "=2")</f>
        <v>0</v>
      </c>
      <c r="P389" t="str">
        <f>MATCH!BA389</f>
        <v/>
      </c>
    </row>
    <row r="390" spans="1:16" x14ac:dyDescent="0.25">
      <c r="A390" t="b">
        <f>AND(MATCH!K390=2, COUNTIF(Tables!L$1:L$4, MATCH!F390))</f>
        <v>0</v>
      </c>
      <c r="B390" t="b">
        <f>AND(MATCH!K390=1, COUNTIF(Tables!L$1:L$4, MATCH!F390))</f>
        <v>0</v>
      </c>
      <c r="C390" t="b">
        <f>AND(A390, MATCH!AO390=0)</f>
        <v>0</v>
      </c>
      <c r="D390" t="b">
        <f>AND(B390, MATCH!AO390=0)</f>
        <v>0</v>
      </c>
      <c r="E390" t="e">
        <f ca="1">isNetPoint(MATCH!AC390)</f>
        <v>#NAME?</v>
      </c>
      <c r="F390" t="b">
        <f>OR(MATCH!S390=1, MATCH!T390=1)</f>
        <v>0</v>
      </c>
      <c r="G390" t="e">
        <f ca="1">IF(MATCH!K390=1,OR(E390="1",E390="3",F390=TRUE),OR(E390="2",E390="3"))</f>
        <v>#NAME?</v>
      </c>
      <c r="H390" t="e">
        <f ca="1">IF(MATCH!K390=2,OR(E390="1",E390="3",F390=TRUE),OR(E390="2",E390="3"))</f>
        <v>#NAME?</v>
      </c>
      <c r="I390" t="e">
        <f ca="1">AND(G390=TRUE,MATCH!AN390=1)</f>
        <v>#NAME?</v>
      </c>
      <c r="J390" t="e">
        <f ca="1">AND(H390=TRUE,MATCH!AN390=2)</f>
        <v>#NAME?</v>
      </c>
      <c r="K390">
        <f>IF(MATCH!AN390=1,K389+1,0)</f>
        <v>0</v>
      </c>
      <c r="L390">
        <f>IF(MATCH!AN390=2,L389+1,0)</f>
        <v>0</v>
      </c>
      <c r="M390" t="str">
        <f>MATCH!A390</f>
        <v/>
      </c>
      <c r="N390">
        <f>COUNTIFS(MATCH!AN381:AN390, "=1")</f>
        <v>0</v>
      </c>
      <c r="O390">
        <f>COUNTIFS(MATCH!AN381:AN390, "=2")</f>
        <v>0</v>
      </c>
      <c r="P390" t="str">
        <f>MATCH!BA390</f>
        <v/>
      </c>
    </row>
    <row r="391" spans="1:16" x14ac:dyDescent="0.25">
      <c r="A391" t="b">
        <f>AND(MATCH!K391=2, COUNTIF(Tables!L$1:L$4, MATCH!F391))</f>
        <v>0</v>
      </c>
      <c r="B391" t="b">
        <f>AND(MATCH!K391=1, COUNTIF(Tables!L$1:L$4, MATCH!F391))</f>
        <v>0</v>
      </c>
      <c r="C391" t="b">
        <f>AND(A391, MATCH!AO391=0)</f>
        <v>0</v>
      </c>
      <c r="D391" t="b">
        <f>AND(B391, MATCH!AO391=0)</f>
        <v>0</v>
      </c>
      <c r="E391" t="e">
        <f ca="1">isNetPoint(MATCH!AC391)</f>
        <v>#NAME?</v>
      </c>
      <c r="F391" t="b">
        <f>OR(MATCH!S391=1, MATCH!T391=1)</f>
        <v>0</v>
      </c>
      <c r="G391" t="e">
        <f ca="1">IF(MATCH!K391=1,OR(E391="1",E391="3",F391=TRUE),OR(E391="2",E391="3"))</f>
        <v>#NAME?</v>
      </c>
      <c r="H391" t="e">
        <f ca="1">IF(MATCH!K391=2,OR(E391="1",E391="3",F391=TRUE),OR(E391="2",E391="3"))</f>
        <v>#NAME?</v>
      </c>
      <c r="I391" t="e">
        <f ca="1">AND(G391=TRUE,MATCH!AN391=1)</f>
        <v>#NAME?</v>
      </c>
      <c r="J391" t="e">
        <f ca="1">AND(H391=TRUE,MATCH!AN391=2)</f>
        <v>#NAME?</v>
      </c>
      <c r="K391">
        <f>IF(MATCH!AN391=1,K390+1,0)</f>
        <v>0</v>
      </c>
      <c r="L391">
        <f>IF(MATCH!AN391=2,L390+1,0)</f>
        <v>0</v>
      </c>
      <c r="M391" t="str">
        <f>MATCH!A391</f>
        <v/>
      </c>
      <c r="N391">
        <f>COUNTIFS(MATCH!AN382:AN391, "=1")</f>
        <v>0</v>
      </c>
      <c r="O391">
        <f>COUNTIFS(MATCH!AN382:AN391, "=2")</f>
        <v>0</v>
      </c>
      <c r="P391" t="str">
        <f>MATCH!BA391</f>
        <v/>
      </c>
    </row>
    <row r="392" spans="1:16" x14ac:dyDescent="0.25">
      <c r="A392" t="b">
        <f>AND(MATCH!K392=2, COUNTIF(Tables!L$1:L$4, MATCH!F392))</f>
        <v>0</v>
      </c>
      <c r="B392" t="b">
        <f>AND(MATCH!K392=1, COUNTIF(Tables!L$1:L$4, MATCH!F392))</f>
        <v>0</v>
      </c>
      <c r="C392" t="b">
        <f>AND(A392, MATCH!AO392=0)</f>
        <v>0</v>
      </c>
      <c r="D392" t="b">
        <f>AND(B392, MATCH!AO392=0)</f>
        <v>0</v>
      </c>
      <c r="E392" t="e">
        <f ca="1">isNetPoint(MATCH!AC392)</f>
        <v>#NAME?</v>
      </c>
      <c r="F392" t="b">
        <f>OR(MATCH!S392=1, MATCH!T392=1)</f>
        <v>0</v>
      </c>
      <c r="G392" t="e">
        <f ca="1">IF(MATCH!K392=1,OR(E392="1",E392="3",F392=TRUE),OR(E392="2",E392="3"))</f>
        <v>#NAME?</v>
      </c>
      <c r="H392" t="e">
        <f ca="1">IF(MATCH!K392=2,OR(E392="1",E392="3",F392=TRUE),OR(E392="2",E392="3"))</f>
        <v>#NAME?</v>
      </c>
      <c r="I392" t="e">
        <f ca="1">AND(G392=TRUE,MATCH!AN392=1)</f>
        <v>#NAME?</v>
      </c>
      <c r="J392" t="e">
        <f ca="1">AND(H392=TRUE,MATCH!AN392=2)</f>
        <v>#NAME?</v>
      </c>
      <c r="K392">
        <f>IF(MATCH!AN392=1,K391+1,0)</f>
        <v>0</v>
      </c>
      <c r="L392">
        <f>IF(MATCH!AN392=2,L391+1,0)</f>
        <v>0</v>
      </c>
      <c r="M392" t="str">
        <f>MATCH!A392</f>
        <v/>
      </c>
      <c r="N392">
        <f>COUNTIFS(MATCH!AN383:AN392, "=1")</f>
        <v>0</v>
      </c>
      <c r="O392">
        <f>COUNTIFS(MATCH!AN383:AN392, "=2")</f>
        <v>0</v>
      </c>
      <c r="P392" t="str">
        <f>MATCH!BA392</f>
        <v/>
      </c>
    </row>
    <row r="393" spans="1:16" x14ac:dyDescent="0.25">
      <c r="A393" t="b">
        <f>AND(MATCH!K393=2, COUNTIF(Tables!L$1:L$4, MATCH!F393))</f>
        <v>0</v>
      </c>
      <c r="B393" t="b">
        <f>AND(MATCH!K393=1, COUNTIF(Tables!L$1:L$4, MATCH!F393))</f>
        <v>0</v>
      </c>
      <c r="C393" t="b">
        <f>AND(A393, MATCH!AO393=0)</f>
        <v>0</v>
      </c>
      <c r="D393" t="b">
        <f>AND(B393, MATCH!AO393=0)</f>
        <v>0</v>
      </c>
      <c r="E393" t="e">
        <f ca="1">isNetPoint(MATCH!AC393)</f>
        <v>#NAME?</v>
      </c>
      <c r="F393" t="b">
        <f>OR(MATCH!S393=1, MATCH!T393=1)</f>
        <v>0</v>
      </c>
      <c r="G393" t="e">
        <f ca="1">IF(MATCH!K393=1,OR(E393="1",E393="3",F393=TRUE),OR(E393="2",E393="3"))</f>
        <v>#NAME?</v>
      </c>
      <c r="H393" t="e">
        <f ca="1">IF(MATCH!K393=2,OR(E393="1",E393="3",F393=TRUE),OR(E393="2",E393="3"))</f>
        <v>#NAME?</v>
      </c>
      <c r="I393" t="e">
        <f ca="1">AND(G393=TRUE,MATCH!AN393=1)</f>
        <v>#NAME?</v>
      </c>
      <c r="J393" t="e">
        <f ca="1">AND(H393=TRUE,MATCH!AN393=2)</f>
        <v>#NAME?</v>
      </c>
      <c r="K393">
        <f>IF(MATCH!AN393=1,K392+1,0)</f>
        <v>0</v>
      </c>
      <c r="L393">
        <f>IF(MATCH!AN393=2,L392+1,0)</f>
        <v>0</v>
      </c>
      <c r="M393" t="str">
        <f>MATCH!A393</f>
        <v/>
      </c>
      <c r="N393">
        <f>COUNTIFS(MATCH!AN384:AN393, "=1")</f>
        <v>0</v>
      </c>
      <c r="O393">
        <f>COUNTIFS(MATCH!AN384:AN393, "=2")</f>
        <v>0</v>
      </c>
      <c r="P393" t="str">
        <f>MATCH!BA393</f>
        <v/>
      </c>
    </row>
    <row r="394" spans="1:16" x14ac:dyDescent="0.25">
      <c r="A394" t="b">
        <f>AND(MATCH!K394=2, COUNTIF(Tables!L$1:L$4, MATCH!F394))</f>
        <v>0</v>
      </c>
      <c r="B394" t="b">
        <f>AND(MATCH!K394=1, COUNTIF(Tables!L$1:L$4, MATCH!F394))</f>
        <v>0</v>
      </c>
      <c r="C394" t="b">
        <f>AND(A394, MATCH!AO394=0)</f>
        <v>0</v>
      </c>
      <c r="D394" t="b">
        <f>AND(B394, MATCH!AO394=0)</f>
        <v>0</v>
      </c>
      <c r="E394" t="e">
        <f ca="1">isNetPoint(MATCH!AC394)</f>
        <v>#NAME?</v>
      </c>
      <c r="F394" t="b">
        <f>OR(MATCH!S394=1, MATCH!T394=1)</f>
        <v>0</v>
      </c>
      <c r="G394" t="e">
        <f ca="1">IF(MATCH!K394=1,OR(E394="1",E394="3",F394=TRUE),OR(E394="2",E394="3"))</f>
        <v>#NAME?</v>
      </c>
      <c r="H394" t="e">
        <f ca="1">IF(MATCH!K394=2,OR(E394="1",E394="3",F394=TRUE),OR(E394="2",E394="3"))</f>
        <v>#NAME?</v>
      </c>
      <c r="I394" t="e">
        <f ca="1">AND(G394=TRUE,MATCH!AN394=1)</f>
        <v>#NAME?</v>
      </c>
      <c r="J394" t="e">
        <f ca="1">AND(H394=TRUE,MATCH!AN394=2)</f>
        <v>#NAME?</v>
      </c>
      <c r="K394">
        <f>IF(MATCH!AN394=1,K393+1,0)</f>
        <v>0</v>
      </c>
      <c r="L394">
        <f>IF(MATCH!AN394=2,L393+1,0)</f>
        <v>0</v>
      </c>
      <c r="M394" t="str">
        <f>MATCH!A394</f>
        <v/>
      </c>
      <c r="N394">
        <f>COUNTIFS(MATCH!AN385:AN394, "=1")</f>
        <v>0</v>
      </c>
      <c r="O394">
        <f>COUNTIFS(MATCH!AN385:AN394, "=2")</f>
        <v>0</v>
      </c>
      <c r="P394" t="str">
        <f>MATCH!BA394</f>
        <v/>
      </c>
    </row>
    <row r="395" spans="1:16" x14ac:dyDescent="0.25">
      <c r="A395" t="b">
        <f>AND(MATCH!K395=2, COUNTIF(Tables!L$1:L$4, MATCH!F395))</f>
        <v>0</v>
      </c>
      <c r="B395" t="b">
        <f>AND(MATCH!K395=1, COUNTIF(Tables!L$1:L$4, MATCH!F395))</f>
        <v>0</v>
      </c>
      <c r="C395" t="b">
        <f>AND(A395, MATCH!AO395=0)</f>
        <v>0</v>
      </c>
      <c r="D395" t="b">
        <f>AND(B395, MATCH!AO395=0)</f>
        <v>0</v>
      </c>
      <c r="E395" t="e">
        <f ca="1">isNetPoint(MATCH!AC395)</f>
        <v>#NAME?</v>
      </c>
      <c r="F395" t="b">
        <f>OR(MATCH!S395=1, MATCH!T395=1)</f>
        <v>0</v>
      </c>
      <c r="G395" t="e">
        <f ca="1">IF(MATCH!K395=1,OR(E395="1",E395="3",F395=TRUE),OR(E395="2",E395="3"))</f>
        <v>#NAME?</v>
      </c>
      <c r="H395" t="e">
        <f ca="1">IF(MATCH!K395=2,OR(E395="1",E395="3",F395=TRUE),OR(E395="2",E395="3"))</f>
        <v>#NAME?</v>
      </c>
      <c r="I395" t="e">
        <f ca="1">AND(G395=TRUE,MATCH!AN395=1)</f>
        <v>#NAME?</v>
      </c>
      <c r="J395" t="e">
        <f ca="1">AND(H395=TRUE,MATCH!AN395=2)</f>
        <v>#NAME?</v>
      </c>
      <c r="K395">
        <f>IF(MATCH!AN395=1,K394+1,0)</f>
        <v>0</v>
      </c>
      <c r="L395">
        <f>IF(MATCH!AN395=2,L394+1,0)</f>
        <v>0</v>
      </c>
      <c r="M395" t="str">
        <f>MATCH!A395</f>
        <v/>
      </c>
      <c r="N395">
        <f>COUNTIFS(MATCH!AN386:AN395, "=1")</f>
        <v>0</v>
      </c>
      <c r="O395">
        <f>COUNTIFS(MATCH!AN386:AN395, "=2")</f>
        <v>0</v>
      </c>
      <c r="P395" t="str">
        <f>MATCH!BA395</f>
        <v/>
      </c>
    </row>
    <row r="396" spans="1:16" x14ac:dyDescent="0.25">
      <c r="A396" t="b">
        <f>AND(MATCH!K396=2, COUNTIF(Tables!L$1:L$4, MATCH!F396))</f>
        <v>0</v>
      </c>
      <c r="B396" t="b">
        <f>AND(MATCH!K396=1, COUNTIF(Tables!L$1:L$4, MATCH!F396))</f>
        <v>0</v>
      </c>
      <c r="C396" t="b">
        <f>AND(A396, MATCH!AO396=0)</f>
        <v>0</v>
      </c>
      <c r="D396" t="b">
        <f>AND(B396, MATCH!AO396=0)</f>
        <v>0</v>
      </c>
      <c r="E396" t="e">
        <f ca="1">isNetPoint(MATCH!AC396)</f>
        <v>#NAME?</v>
      </c>
      <c r="F396" t="b">
        <f>OR(MATCH!S396=1, MATCH!T396=1)</f>
        <v>0</v>
      </c>
      <c r="G396" t="e">
        <f ca="1">IF(MATCH!K396=1,OR(E396="1",E396="3",F396=TRUE),OR(E396="2",E396="3"))</f>
        <v>#NAME?</v>
      </c>
      <c r="H396" t="e">
        <f ca="1">IF(MATCH!K396=2,OR(E396="1",E396="3",F396=TRUE),OR(E396="2",E396="3"))</f>
        <v>#NAME?</v>
      </c>
      <c r="I396" t="e">
        <f ca="1">AND(G396=TRUE,MATCH!AN396=1)</f>
        <v>#NAME?</v>
      </c>
      <c r="J396" t="e">
        <f ca="1">AND(H396=TRUE,MATCH!AN396=2)</f>
        <v>#NAME?</v>
      </c>
      <c r="K396">
        <f>IF(MATCH!AN396=1,K395+1,0)</f>
        <v>0</v>
      </c>
      <c r="L396">
        <f>IF(MATCH!AN396=2,L395+1,0)</f>
        <v>0</v>
      </c>
      <c r="M396" t="str">
        <f>MATCH!A396</f>
        <v/>
      </c>
      <c r="N396">
        <f>COUNTIFS(MATCH!AN387:AN396, "=1")</f>
        <v>0</v>
      </c>
      <c r="O396">
        <f>COUNTIFS(MATCH!AN387:AN396, "=2")</f>
        <v>0</v>
      </c>
      <c r="P396" t="str">
        <f>MATCH!BA396</f>
        <v/>
      </c>
    </row>
    <row r="397" spans="1:16" x14ac:dyDescent="0.25">
      <c r="A397" t="b">
        <f>AND(MATCH!K397=2, COUNTIF(Tables!L$1:L$4, MATCH!F397))</f>
        <v>0</v>
      </c>
      <c r="B397" t="b">
        <f>AND(MATCH!K397=1, COUNTIF(Tables!L$1:L$4, MATCH!F397))</f>
        <v>0</v>
      </c>
      <c r="C397" t="b">
        <f>AND(A397, MATCH!AO397=0)</f>
        <v>0</v>
      </c>
      <c r="D397" t="b">
        <f>AND(B397, MATCH!AO397=0)</f>
        <v>0</v>
      </c>
      <c r="E397" t="e">
        <f ca="1">isNetPoint(MATCH!AC397)</f>
        <v>#NAME?</v>
      </c>
      <c r="F397" t="b">
        <f>OR(MATCH!S397=1, MATCH!T397=1)</f>
        <v>0</v>
      </c>
      <c r="G397" t="e">
        <f ca="1">IF(MATCH!K397=1,OR(E397="1",E397="3",F397=TRUE),OR(E397="2",E397="3"))</f>
        <v>#NAME?</v>
      </c>
      <c r="H397" t="e">
        <f ca="1">IF(MATCH!K397=2,OR(E397="1",E397="3",F397=TRUE),OR(E397="2",E397="3"))</f>
        <v>#NAME?</v>
      </c>
      <c r="I397" t="e">
        <f ca="1">AND(G397=TRUE,MATCH!AN397=1)</f>
        <v>#NAME?</v>
      </c>
      <c r="J397" t="e">
        <f ca="1">AND(H397=TRUE,MATCH!AN397=2)</f>
        <v>#NAME?</v>
      </c>
      <c r="K397">
        <f>IF(MATCH!AN397=1,K396+1,0)</f>
        <v>0</v>
      </c>
      <c r="L397">
        <f>IF(MATCH!AN397=2,L396+1,0)</f>
        <v>0</v>
      </c>
      <c r="M397" t="str">
        <f>MATCH!A397</f>
        <v/>
      </c>
      <c r="N397">
        <f>COUNTIFS(MATCH!AN388:AN397, "=1")</f>
        <v>0</v>
      </c>
      <c r="O397">
        <f>COUNTIFS(MATCH!AN388:AN397, "=2")</f>
        <v>0</v>
      </c>
      <c r="P397" t="str">
        <f>MATCH!BA397</f>
        <v/>
      </c>
    </row>
    <row r="398" spans="1:16" x14ac:dyDescent="0.25">
      <c r="A398" t="b">
        <f>AND(MATCH!K398=2, COUNTIF(Tables!L$1:L$4, MATCH!F398))</f>
        <v>0</v>
      </c>
      <c r="B398" t="b">
        <f>AND(MATCH!K398=1, COUNTIF(Tables!L$1:L$4, MATCH!F398))</f>
        <v>0</v>
      </c>
      <c r="C398" t="b">
        <f>AND(A398, MATCH!AO398=0)</f>
        <v>0</v>
      </c>
      <c r="D398" t="b">
        <f>AND(B398, MATCH!AO398=0)</f>
        <v>0</v>
      </c>
      <c r="E398" t="e">
        <f ca="1">isNetPoint(MATCH!AC398)</f>
        <v>#NAME?</v>
      </c>
      <c r="F398" t="b">
        <f>OR(MATCH!S398=1, MATCH!T398=1)</f>
        <v>0</v>
      </c>
      <c r="G398" t="e">
        <f ca="1">IF(MATCH!K398=1,OR(E398="1",E398="3",F398=TRUE),OR(E398="2",E398="3"))</f>
        <v>#NAME?</v>
      </c>
      <c r="H398" t="e">
        <f ca="1">IF(MATCH!K398=2,OR(E398="1",E398="3",F398=TRUE),OR(E398="2",E398="3"))</f>
        <v>#NAME?</v>
      </c>
      <c r="I398" t="e">
        <f ca="1">AND(G398=TRUE,MATCH!AN398=1)</f>
        <v>#NAME?</v>
      </c>
      <c r="J398" t="e">
        <f ca="1">AND(H398=TRUE,MATCH!AN398=2)</f>
        <v>#NAME?</v>
      </c>
      <c r="K398">
        <f>IF(MATCH!AN398=1,K397+1,0)</f>
        <v>0</v>
      </c>
      <c r="L398">
        <f>IF(MATCH!AN398=2,L397+1,0)</f>
        <v>0</v>
      </c>
      <c r="M398" t="str">
        <f>MATCH!A398</f>
        <v/>
      </c>
      <c r="N398">
        <f>COUNTIFS(MATCH!AN389:AN398, "=1")</f>
        <v>0</v>
      </c>
      <c r="O398">
        <f>COUNTIFS(MATCH!AN389:AN398, "=2")</f>
        <v>0</v>
      </c>
      <c r="P398" t="str">
        <f>MATCH!BA398</f>
        <v/>
      </c>
    </row>
    <row r="399" spans="1:16" x14ac:dyDescent="0.25">
      <c r="A399" t="b">
        <f>AND(MATCH!K399=2, COUNTIF(Tables!L$1:L$4, MATCH!F399))</f>
        <v>0</v>
      </c>
      <c r="B399" t="b">
        <f>AND(MATCH!K399=1, COUNTIF(Tables!L$1:L$4, MATCH!F399))</f>
        <v>0</v>
      </c>
      <c r="C399" t="b">
        <f>AND(A399, MATCH!AO399=0)</f>
        <v>0</v>
      </c>
      <c r="D399" t="b">
        <f>AND(B399, MATCH!AO399=0)</f>
        <v>0</v>
      </c>
      <c r="E399" t="e">
        <f ca="1">isNetPoint(MATCH!AC399)</f>
        <v>#NAME?</v>
      </c>
      <c r="F399" t="b">
        <f>OR(MATCH!S399=1, MATCH!T399=1)</f>
        <v>0</v>
      </c>
      <c r="G399" t="e">
        <f ca="1">IF(MATCH!K399=1,OR(E399="1",E399="3",F399=TRUE),OR(E399="2",E399="3"))</f>
        <v>#NAME?</v>
      </c>
      <c r="H399" t="e">
        <f ca="1">IF(MATCH!K399=2,OR(E399="1",E399="3",F399=TRUE),OR(E399="2",E399="3"))</f>
        <v>#NAME?</v>
      </c>
      <c r="I399" t="e">
        <f ca="1">AND(G399=TRUE,MATCH!AN399=1)</f>
        <v>#NAME?</v>
      </c>
      <c r="J399" t="e">
        <f ca="1">AND(H399=TRUE,MATCH!AN399=2)</f>
        <v>#NAME?</v>
      </c>
      <c r="K399">
        <f>IF(MATCH!AN399=1,K398+1,0)</f>
        <v>0</v>
      </c>
      <c r="L399">
        <f>IF(MATCH!AN399=2,L398+1,0)</f>
        <v>0</v>
      </c>
      <c r="M399" t="str">
        <f>MATCH!A399</f>
        <v/>
      </c>
      <c r="N399">
        <f>COUNTIFS(MATCH!AN390:AN399, "=1")</f>
        <v>0</v>
      </c>
      <c r="O399">
        <f>COUNTIFS(MATCH!AN390:AN399, "=2")</f>
        <v>0</v>
      </c>
      <c r="P399" t="str">
        <f>MATCH!BA399</f>
        <v/>
      </c>
    </row>
    <row r="400" spans="1:16" x14ac:dyDescent="0.25">
      <c r="A400" t="b">
        <f>AND(MATCH!K400=2, COUNTIF(Tables!L$1:L$4, MATCH!F400))</f>
        <v>0</v>
      </c>
      <c r="B400" t="b">
        <f>AND(MATCH!K400=1, COUNTIF(Tables!L$1:L$4, MATCH!F400))</f>
        <v>0</v>
      </c>
      <c r="C400" t="b">
        <f>AND(A400, MATCH!AO400=0)</f>
        <v>0</v>
      </c>
      <c r="D400" t="b">
        <f>AND(B400, MATCH!AO400=0)</f>
        <v>0</v>
      </c>
      <c r="E400" t="e">
        <f ca="1">isNetPoint(MATCH!AC400)</f>
        <v>#NAME?</v>
      </c>
      <c r="F400" t="b">
        <f>OR(MATCH!S400=1, MATCH!T400=1)</f>
        <v>0</v>
      </c>
      <c r="G400" t="e">
        <f ca="1">IF(MATCH!K400=1,OR(E400="1",E400="3",F400=TRUE),OR(E400="2",E400="3"))</f>
        <v>#NAME?</v>
      </c>
      <c r="H400" t="e">
        <f ca="1">IF(MATCH!K400=2,OR(E400="1",E400="3",F400=TRUE),OR(E400="2",E400="3"))</f>
        <v>#NAME?</v>
      </c>
      <c r="I400" t="e">
        <f ca="1">AND(G400=TRUE,MATCH!AN400=1)</f>
        <v>#NAME?</v>
      </c>
      <c r="J400" t="e">
        <f ca="1">AND(H400=TRUE,MATCH!AN400=2)</f>
        <v>#NAME?</v>
      </c>
      <c r="K400">
        <f>IF(MATCH!AN400=1,K399+1,0)</f>
        <v>0</v>
      </c>
      <c r="L400">
        <f>IF(MATCH!AN400=2,L399+1,0)</f>
        <v>0</v>
      </c>
      <c r="M400" t="str">
        <f>MATCH!A400</f>
        <v/>
      </c>
      <c r="N400">
        <f>COUNTIFS(MATCH!AN391:AN400, "=1")</f>
        <v>0</v>
      </c>
      <c r="O400">
        <f>COUNTIFS(MATCH!AN391:AN400, "=2")</f>
        <v>0</v>
      </c>
      <c r="P400" t="str">
        <f>MATCH!BA400</f>
        <v/>
      </c>
    </row>
    <row r="401" spans="1:16" x14ac:dyDescent="0.25">
      <c r="A401" t="b">
        <f>AND(MATCH!K401=2, COUNTIF(Tables!L$1:L$4, MATCH!F401))</f>
        <v>0</v>
      </c>
      <c r="B401" t="b">
        <f>AND(MATCH!K401=1, COUNTIF(Tables!L$1:L$4, MATCH!F401))</f>
        <v>0</v>
      </c>
      <c r="C401" t="b">
        <f>AND(A401, MATCH!AO401=0)</f>
        <v>0</v>
      </c>
      <c r="D401" t="b">
        <f>AND(B401, MATCH!AO401=0)</f>
        <v>0</v>
      </c>
      <c r="E401" t="e">
        <f ca="1">isNetPoint(MATCH!AC401)</f>
        <v>#NAME?</v>
      </c>
      <c r="F401" t="b">
        <f>OR(MATCH!S401=1, MATCH!T401=1)</f>
        <v>0</v>
      </c>
      <c r="G401" t="e">
        <f ca="1">IF(MATCH!K401=1,OR(E401="1",E401="3",F401=TRUE),OR(E401="2",E401="3"))</f>
        <v>#NAME?</v>
      </c>
      <c r="H401" t="e">
        <f ca="1">IF(MATCH!K401=2,OR(E401="1",E401="3",F401=TRUE),OR(E401="2",E401="3"))</f>
        <v>#NAME?</v>
      </c>
      <c r="I401" t="e">
        <f ca="1">AND(G401=TRUE,MATCH!AN401=1)</f>
        <v>#NAME?</v>
      </c>
      <c r="J401" t="e">
        <f ca="1">AND(H401=TRUE,MATCH!AN401=2)</f>
        <v>#NAME?</v>
      </c>
      <c r="K401">
        <f>IF(MATCH!AN401=1,K400+1,0)</f>
        <v>0</v>
      </c>
      <c r="L401">
        <f>IF(MATCH!AN401=2,L400+1,0)</f>
        <v>0</v>
      </c>
      <c r="M401" t="str">
        <f>MATCH!A401</f>
        <v/>
      </c>
      <c r="N401">
        <f>COUNTIFS(MATCH!AN392:AN401, "=1")</f>
        <v>0</v>
      </c>
      <c r="O401">
        <f>COUNTIFS(MATCH!AN392:AN401, "=2")</f>
        <v>0</v>
      </c>
      <c r="P401" t="str">
        <f>MATCH!BA401</f>
        <v/>
      </c>
    </row>
    <row r="402" spans="1:16" x14ac:dyDescent="0.25">
      <c r="A402" t="b">
        <f>AND(MATCH!K402=2, COUNTIF(Tables!L$1:L$4, MATCH!F402))</f>
        <v>0</v>
      </c>
      <c r="B402" t="b">
        <f>AND(MATCH!K402=1, COUNTIF(Tables!L$1:L$4, MATCH!F402))</f>
        <v>0</v>
      </c>
      <c r="C402" t="b">
        <f>AND(A402, MATCH!AO402=0)</f>
        <v>0</v>
      </c>
      <c r="D402" t="b">
        <f>AND(B402, MATCH!AO402=0)</f>
        <v>0</v>
      </c>
      <c r="E402" t="e">
        <f ca="1">isNetPoint(MATCH!AC402)</f>
        <v>#NAME?</v>
      </c>
      <c r="F402" t="b">
        <f>OR(MATCH!S402=1, MATCH!T402=1)</f>
        <v>0</v>
      </c>
      <c r="G402" t="e">
        <f ca="1">IF(MATCH!K402=1,OR(E402="1",E402="3",F402=TRUE),OR(E402="2",E402="3"))</f>
        <v>#NAME?</v>
      </c>
      <c r="H402" t="e">
        <f ca="1">IF(MATCH!K402=2,OR(E402="1",E402="3",F402=TRUE),OR(E402="2",E402="3"))</f>
        <v>#NAME?</v>
      </c>
      <c r="I402" t="e">
        <f ca="1">AND(G402=TRUE,MATCH!AN402=1)</f>
        <v>#NAME?</v>
      </c>
      <c r="J402" t="e">
        <f ca="1">AND(H402=TRUE,MATCH!AN402=2)</f>
        <v>#NAME?</v>
      </c>
      <c r="K402">
        <f>IF(MATCH!AN402=1,K401+1,0)</f>
        <v>0</v>
      </c>
      <c r="L402">
        <f>IF(MATCH!AN402=2,L401+1,0)</f>
        <v>0</v>
      </c>
      <c r="M402" t="str">
        <f>MATCH!A402</f>
        <v/>
      </c>
      <c r="N402">
        <f>COUNTIFS(MATCH!AN393:AN402, "=1")</f>
        <v>0</v>
      </c>
      <c r="O402">
        <f>COUNTIFS(MATCH!AN393:AN402, "=2")</f>
        <v>0</v>
      </c>
      <c r="P402" t="str">
        <f>MATCH!BA402</f>
        <v/>
      </c>
    </row>
    <row r="403" spans="1:16" x14ac:dyDescent="0.25">
      <c r="A403" t="b">
        <f>AND(MATCH!K403=2, COUNTIF(Tables!L$1:L$4, MATCH!F403))</f>
        <v>0</v>
      </c>
      <c r="B403" t="b">
        <f>AND(MATCH!K403=1, COUNTIF(Tables!L$1:L$4, MATCH!F403))</f>
        <v>0</v>
      </c>
      <c r="C403" t="b">
        <f>AND(A403, MATCH!AO403=0)</f>
        <v>0</v>
      </c>
      <c r="D403" t="b">
        <f>AND(B403, MATCH!AO403=0)</f>
        <v>0</v>
      </c>
      <c r="E403" t="e">
        <f ca="1">isNetPoint(MATCH!AC403)</f>
        <v>#NAME?</v>
      </c>
      <c r="F403" t="b">
        <f>OR(MATCH!S403=1, MATCH!T403=1)</f>
        <v>0</v>
      </c>
      <c r="G403" t="e">
        <f ca="1">IF(MATCH!K403=1,OR(E403="1",E403="3",F403=TRUE),OR(E403="2",E403="3"))</f>
        <v>#NAME?</v>
      </c>
      <c r="H403" t="e">
        <f ca="1">IF(MATCH!K403=2,OR(E403="1",E403="3",F403=TRUE),OR(E403="2",E403="3"))</f>
        <v>#NAME?</v>
      </c>
      <c r="I403" t="e">
        <f ca="1">AND(G403=TRUE,MATCH!AN403=1)</f>
        <v>#NAME?</v>
      </c>
      <c r="J403" t="e">
        <f ca="1">AND(H403=TRUE,MATCH!AN403=2)</f>
        <v>#NAME?</v>
      </c>
      <c r="K403">
        <f>IF(MATCH!AN403=1,K402+1,0)</f>
        <v>0</v>
      </c>
      <c r="L403">
        <f>IF(MATCH!AN403=2,L402+1,0)</f>
        <v>0</v>
      </c>
      <c r="M403" t="str">
        <f>MATCH!A403</f>
        <v/>
      </c>
      <c r="N403">
        <f>COUNTIFS(MATCH!AN394:AN403, "=1")</f>
        <v>0</v>
      </c>
      <c r="O403">
        <f>COUNTIFS(MATCH!AN394:AN403, "=2")</f>
        <v>0</v>
      </c>
      <c r="P403" t="str">
        <f>MATCH!BA403</f>
        <v/>
      </c>
    </row>
    <row r="404" spans="1:16" x14ac:dyDescent="0.25">
      <c r="A404" t="b">
        <f>AND(MATCH!K404=2, COUNTIF(Tables!L$1:L$4, MATCH!F404))</f>
        <v>0</v>
      </c>
      <c r="B404" t="b">
        <f>AND(MATCH!K404=1, COUNTIF(Tables!L$1:L$4, MATCH!F404))</f>
        <v>0</v>
      </c>
      <c r="C404" t="b">
        <f>AND(A404, MATCH!AO404=0)</f>
        <v>0</v>
      </c>
      <c r="D404" t="b">
        <f>AND(B404, MATCH!AO404=0)</f>
        <v>0</v>
      </c>
      <c r="E404" t="e">
        <f ca="1">isNetPoint(MATCH!AC404)</f>
        <v>#NAME?</v>
      </c>
      <c r="F404" t="b">
        <f>OR(MATCH!S404=1, MATCH!T404=1)</f>
        <v>0</v>
      </c>
      <c r="G404" t="e">
        <f ca="1">IF(MATCH!K404=1,OR(E404="1",E404="3",F404=TRUE),OR(E404="2",E404="3"))</f>
        <v>#NAME?</v>
      </c>
      <c r="H404" t="e">
        <f ca="1">IF(MATCH!K404=2,OR(E404="1",E404="3",F404=TRUE),OR(E404="2",E404="3"))</f>
        <v>#NAME?</v>
      </c>
      <c r="I404" t="e">
        <f ca="1">AND(G404=TRUE,MATCH!AN404=1)</f>
        <v>#NAME?</v>
      </c>
      <c r="J404" t="e">
        <f ca="1">AND(H404=TRUE,MATCH!AN404=2)</f>
        <v>#NAME?</v>
      </c>
      <c r="K404">
        <f>IF(MATCH!AN404=1,K403+1,0)</f>
        <v>0</v>
      </c>
      <c r="L404">
        <f>IF(MATCH!AN404=2,L403+1,0)</f>
        <v>0</v>
      </c>
      <c r="M404" t="str">
        <f>MATCH!A404</f>
        <v/>
      </c>
      <c r="N404">
        <f>COUNTIFS(MATCH!AN395:AN404, "=1")</f>
        <v>0</v>
      </c>
      <c r="O404">
        <f>COUNTIFS(MATCH!AN395:AN404, "=2")</f>
        <v>0</v>
      </c>
      <c r="P404" t="str">
        <f>MATCH!BA404</f>
        <v/>
      </c>
    </row>
    <row r="405" spans="1:16" x14ac:dyDescent="0.25">
      <c r="A405" t="b">
        <f>AND(MATCH!K405=2, COUNTIF(Tables!L$1:L$4, MATCH!F405))</f>
        <v>0</v>
      </c>
      <c r="B405" t="b">
        <f>AND(MATCH!K405=1, COUNTIF(Tables!L$1:L$4, MATCH!F405))</f>
        <v>0</v>
      </c>
      <c r="C405" t="b">
        <f>AND(A405, MATCH!AO405=0)</f>
        <v>0</v>
      </c>
      <c r="D405" t="b">
        <f>AND(B405, MATCH!AO405=0)</f>
        <v>0</v>
      </c>
      <c r="E405" t="e">
        <f ca="1">isNetPoint(MATCH!AC405)</f>
        <v>#NAME?</v>
      </c>
      <c r="F405" t="b">
        <f>OR(MATCH!S405=1, MATCH!T405=1)</f>
        <v>0</v>
      </c>
      <c r="G405" t="e">
        <f ca="1">IF(MATCH!K405=1,OR(E405="1",E405="3",F405=TRUE),OR(E405="2",E405="3"))</f>
        <v>#NAME?</v>
      </c>
      <c r="H405" t="e">
        <f ca="1">IF(MATCH!K405=2,OR(E405="1",E405="3",F405=TRUE),OR(E405="2",E405="3"))</f>
        <v>#NAME?</v>
      </c>
      <c r="I405" t="e">
        <f ca="1">AND(G405=TRUE,MATCH!AN405=1)</f>
        <v>#NAME?</v>
      </c>
      <c r="J405" t="e">
        <f ca="1">AND(H405=TRUE,MATCH!AN405=2)</f>
        <v>#NAME?</v>
      </c>
      <c r="K405">
        <f>IF(MATCH!AN405=1,K404+1,0)</f>
        <v>0</v>
      </c>
      <c r="L405">
        <f>IF(MATCH!AN405=2,L404+1,0)</f>
        <v>0</v>
      </c>
      <c r="M405" t="str">
        <f>MATCH!A405</f>
        <v/>
      </c>
      <c r="N405">
        <f>COUNTIFS(MATCH!AN396:AN405, "=1")</f>
        <v>0</v>
      </c>
      <c r="O405">
        <f>COUNTIFS(MATCH!AN396:AN405, "=2")</f>
        <v>0</v>
      </c>
      <c r="P405" t="str">
        <f>MATCH!BA405</f>
        <v/>
      </c>
    </row>
    <row r="406" spans="1:16" x14ac:dyDescent="0.25">
      <c r="A406" t="b">
        <f>AND(MATCH!K406=2, COUNTIF(Tables!L$1:L$4, MATCH!F406))</f>
        <v>0</v>
      </c>
      <c r="B406" t="b">
        <f>AND(MATCH!K406=1, COUNTIF(Tables!L$1:L$4, MATCH!F406))</f>
        <v>0</v>
      </c>
      <c r="C406" t="b">
        <f>AND(A406, MATCH!AO406=0)</f>
        <v>0</v>
      </c>
      <c r="D406" t="b">
        <f>AND(B406, MATCH!AO406=0)</f>
        <v>0</v>
      </c>
      <c r="E406" t="e">
        <f ca="1">isNetPoint(MATCH!AC406)</f>
        <v>#NAME?</v>
      </c>
      <c r="F406" t="b">
        <f>OR(MATCH!S406=1, MATCH!T406=1)</f>
        <v>0</v>
      </c>
      <c r="G406" t="e">
        <f ca="1">IF(MATCH!K406=1,OR(E406="1",E406="3",F406=TRUE),OR(E406="2",E406="3"))</f>
        <v>#NAME?</v>
      </c>
      <c r="H406" t="e">
        <f ca="1">IF(MATCH!K406=2,OR(E406="1",E406="3",F406=TRUE),OR(E406="2",E406="3"))</f>
        <v>#NAME?</v>
      </c>
      <c r="I406" t="e">
        <f ca="1">AND(G406=TRUE,MATCH!AN406=1)</f>
        <v>#NAME?</v>
      </c>
      <c r="J406" t="e">
        <f ca="1">AND(H406=TRUE,MATCH!AN406=2)</f>
        <v>#NAME?</v>
      </c>
      <c r="K406">
        <f>IF(MATCH!AN406=1,K405+1,0)</f>
        <v>0</v>
      </c>
      <c r="L406">
        <f>IF(MATCH!AN406=2,L405+1,0)</f>
        <v>0</v>
      </c>
      <c r="M406" t="str">
        <f>MATCH!A406</f>
        <v/>
      </c>
      <c r="N406">
        <f>COUNTIFS(MATCH!AN397:AN406, "=1")</f>
        <v>0</v>
      </c>
      <c r="O406">
        <f>COUNTIFS(MATCH!AN397:AN406, "=2")</f>
        <v>0</v>
      </c>
      <c r="P406" t="str">
        <f>MATCH!BA406</f>
        <v/>
      </c>
    </row>
    <row r="407" spans="1:16" x14ac:dyDescent="0.25">
      <c r="A407" t="b">
        <f>AND(MATCH!K407=2, COUNTIF(Tables!L$1:L$4, MATCH!F407))</f>
        <v>0</v>
      </c>
      <c r="B407" t="b">
        <f>AND(MATCH!K407=1, COUNTIF(Tables!L$1:L$4, MATCH!F407))</f>
        <v>0</v>
      </c>
      <c r="C407" t="b">
        <f>AND(A407, MATCH!AO407=0)</f>
        <v>0</v>
      </c>
      <c r="D407" t="b">
        <f>AND(B407, MATCH!AO407=0)</f>
        <v>0</v>
      </c>
      <c r="E407" t="e">
        <f ca="1">isNetPoint(MATCH!AC407)</f>
        <v>#NAME?</v>
      </c>
      <c r="F407" t="b">
        <f>OR(MATCH!S407=1, MATCH!T407=1)</f>
        <v>0</v>
      </c>
      <c r="G407" t="e">
        <f ca="1">IF(MATCH!K407=1,OR(E407="1",E407="3",F407=TRUE),OR(E407="2",E407="3"))</f>
        <v>#NAME?</v>
      </c>
      <c r="H407" t="e">
        <f ca="1">IF(MATCH!K407=2,OR(E407="1",E407="3",F407=TRUE),OR(E407="2",E407="3"))</f>
        <v>#NAME?</v>
      </c>
      <c r="I407" t="e">
        <f ca="1">AND(G407=TRUE,MATCH!AN407=1)</f>
        <v>#NAME?</v>
      </c>
      <c r="J407" t="e">
        <f ca="1">AND(H407=TRUE,MATCH!AN407=2)</f>
        <v>#NAME?</v>
      </c>
      <c r="K407">
        <f>IF(MATCH!AN407=1,K406+1,0)</f>
        <v>0</v>
      </c>
      <c r="L407">
        <f>IF(MATCH!AN407=2,L406+1,0)</f>
        <v>0</v>
      </c>
      <c r="M407" t="str">
        <f>MATCH!A407</f>
        <v/>
      </c>
      <c r="N407">
        <f>COUNTIFS(MATCH!AN398:AN407, "=1")</f>
        <v>0</v>
      </c>
      <c r="O407">
        <f>COUNTIFS(MATCH!AN398:AN407, "=2")</f>
        <v>0</v>
      </c>
      <c r="P407" t="str">
        <f>MATCH!BA407</f>
        <v/>
      </c>
    </row>
    <row r="408" spans="1:16" x14ac:dyDescent="0.25">
      <c r="A408" t="b">
        <f>AND(MATCH!K408=2, COUNTIF(Tables!L$1:L$4, MATCH!F408))</f>
        <v>0</v>
      </c>
      <c r="B408" t="b">
        <f>AND(MATCH!K408=1, COUNTIF(Tables!L$1:L$4, MATCH!F408))</f>
        <v>0</v>
      </c>
      <c r="C408" t="b">
        <f>AND(A408, MATCH!AO408=0)</f>
        <v>0</v>
      </c>
      <c r="D408" t="b">
        <f>AND(B408, MATCH!AO408=0)</f>
        <v>0</v>
      </c>
      <c r="E408" t="e">
        <f ca="1">isNetPoint(MATCH!AC408)</f>
        <v>#NAME?</v>
      </c>
      <c r="F408" t="b">
        <f>OR(MATCH!S408=1, MATCH!T408=1)</f>
        <v>0</v>
      </c>
      <c r="G408" t="e">
        <f ca="1">IF(MATCH!K408=1,OR(E408="1",E408="3",F408=TRUE),OR(E408="2",E408="3"))</f>
        <v>#NAME?</v>
      </c>
      <c r="H408" t="e">
        <f ca="1">IF(MATCH!K408=2,OR(E408="1",E408="3",F408=TRUE),OR(E408="2",E408="3"))</f>
        <v>#NAME?</v>
      </c>
      <c r="I408" t="e">
        <f ca="1">AND(G408=TRUE,MATCH!AN408=1)</f>
        <v>#NAME?</v>
      </c>
      <c r="J408" t="e">
        <f ca="1">AND(H408=TRUE,MATCH!AN408=2)</f>
        <v>#NAME?</v>
      </c>
      <c r="K408">
        <f>IF(MATCH!AN408=1,K407+1,0)</f>
        <v>0</v>
      </c>
      <c r="L408">
        <f>IF(MATCH!AN408=2,L407+1,0)</f>
        <v>0</v>
      </c>
      <c r="M408" t="str">
        <f>MATCH!A408</f>
        <v/>
      </c>
      <c r="N408">
        <f>COUNTIFS(MATCH!AN399:AN408, "=1")</f>
        <v>0</v>
      </c>
      <c r="O408">
        <f>COUNTIFS(MATCH!AN399:AN408, "=2")</f>
        <v>0</v>
      </c>
      <c r="P408" t="str">
        <f>MATCH!BA408</f>
        <v/>
      </c>
    </row>
    <row r="409" spans="1:16" x14ac:dyDescent="0.25">
      <c r="A409" t="b">
        <f>AND(MATCH!K409=2, COUNTIF(Tables!L$1:L$4, MATCH!F409))</f>
        <v>0</v>
      </c>
      <c r="B409" t="b">
        <f>AND(MATCH!K409=1, COUNTIF(Tables!L$1:L$4, MATCH!F409))</f>
        <v>0</v>
      </c>
      <c r="C409" t="b">
        <f>AND(A409, MATCH!AO409=0)</f>
        <v>0</v>
      </c>
      <c r="D409" t="b">
        <f>AND(B409, MATCH!AO409=0)</f>
        <v>0</v>
      </c>
      <c r="E409" t="e">
        <f ca="1">isNetPoint(MATCH!AC409)</f>
        <v>#NAME?</v>
      </c>
      <c r="F409" t="b">
        <f>OR(MATCH!S409=1, MATCH!T409=1)</f>
        <v>0</v>
      </c>
      <c r="G409" t="e">
        <f ca="1">IF(MATCH!K409=1,OR(E409="1",E409="3",F409=TRUE),OR(E409="2",E409="3"))</f>
        <v>#NAME?</v>
      </c>
      <c r="H409" t="e">
        <f ca="1">IF(MATCH!K409=2,OR(E409="1",E409="3",F409=TRUE),OR(E409="2",E409="3"))</f>
        <v>#NAME?</v>
      </c>
      <c r="I409" t="e">
        <f ca="1">AND(G409=TRUE,MATCH!AN409=1)</f>
        <v>#NAME?</v>
      </c>
      <c r="J409" t="e">
        <f ca="1">AND(H409=TRUE,MATCH!AN409=2)</f>
        <v>#NAME?</v>
      </c>
      <c r="K409">
        <f>IF(MATCH!AN409=1,K408+1,0)</f>
        <v>0</v>
      </c>
      <c r="L409">
        <f>IF(MATCH!AN409=2,L408+1,0)</f>
        <v>0</v>
      </c>
      <c r="M409" t="str">
        <f>MATCH!A409</f>
        <v/>
      </c>
      <c r="N409">
        <f>COUNTIFS(MATCH!AN400:AN409, "=1")</f>
        <v>0</v>
      </c>
      <c r="O409">
        <f>COUNTIFS(MATCH!AN400:AN409, "=2")</f>
        <v>0</v>
      </c>
      <c r="P409" t="str">
        <f>MATCH!BA409</f>
        <v/>
      </c>
    </row>
    <row r="410" spans="1:16" x14ac:dyDescent="0.25">
      <c r="A410" t="b">
        <f>AND(MATCH!K410=2, COUNTIF(Tables!L$1:L$4, MATCH!F410))</f>
        <v>0</v>
      </c>
      <c r="B410" t="b">
        <f>AND(MATCH!K410=1, COUNTIF(Tables!L$1:L$4, MATCH!F410))</f>
        <v>0</v>
      </c>
      <c r="C410" t="b">
        <f>AND(A410, MATCH!AO410=0)</f>
        <v>0</v>
      </c>
      <c r="D410" t="b">
        <f>AND(B410, MATCH!AO410=0)</f>
        <v>0</v>
      </c>
      <c r="E410" t="e">
        <f ca="1">isNetPoint(MATCH!AC410)</f>
        <v>#NAME?</v>
      </c>
      <c r="F410" t="b">
        <f>OR(MATCH!S410=1, MATCH!T410=1)</f>
        <v>0</v>
      </c>
      <c r="G410" t="e">
        <f ca="1">IF(MATCH!K410=1,OR(E410="1",E410="3",F410=TRUE),OR(E410="2",E410="3"))</f>
        <v>#NAME?</v>
      </c>
      <c r="H410" t="e">
        <f ca="1">IF(MATCH!K410=2,OR(E410="1",E410="3",F410=TRUE),OR(E410="2",E410="3"))</f>
        <v>#NAME?</v>
      </c>
      <c r="I410" t="e">
        <f ca="1">AND(G410=TRUE,MATCH!AN410=1)</f>
        <v>#NAME?</v>
      </c>
      <c r="J410" t="e">
        <f ca="1">AND(H410=TRUE,MATCH!AN410=2)</f>
        <v>#NAME?</v>
      </c>
      <c r="K410">
        <f>IF(MATCH!AN410=1,K409+1,0)</f>
        <v>0</v>
      </c>
      <c r="L410">
        <f>IF(MATCH!AN410=2,L409+1,0)</f>
        <v>0</v>
      </c>
      <c r="M410" t="str">
        <f>MATCH!A410</f>
        <v/>
      </c>
      <c r="N410">
        <f>COUNTIFS(MATCH!AN401:AN410, "=1")</f>
        <v>0</v>
      </c>
      <c r="O410">
        <f>COUNTIFS(MATCH!AN401:AN410, "=2")</f>
        <v>0</v>
      </c>
      <c r="P410" t="str">
        <f>MATCH!BA410</f>
        <v/>
      </c>
    </row>
    <row r="411" spans="1:16" x14ac:dyDescent="0.25">
      <c r="A411" t="b">
        <f>AND(MATCH!K411=2, COUNTIF(Tables!L$1:L$4, MATCH!F411))</f>
        <v>0</v>
      </c>
      <c r="B411" t="b">
        <f>AND(MATCH!K411=1, COUNTIF(Tables!L$1:L$4, MATCH!F411))</f>
        <v>0</v>
      </c>
      <c r="C411" t="b">
        <f>AND(A411, MATCH!AO411=0)</f>
        <v>0</v>
      </c>
      <c r="D411" t="b">
        <f>AND(B411, MATCH!AO411=0)</f>
        <v>0</v>
      </c>
      <c r="E411" t="e">
        <f ca="1">isNetPoint(MATCH!AC411)</f>
        <v>#NAME?</v>
      </c>
      <c r="F411" t="b">
        <f>OR(MATCH!S411=1, MATCH!T411=1)</f>
        <v>0</v>
      </c>
      <c r="G411" t="e">
        <f ca="1">IF(MATCH!K411=1,OR(E411="1",E411="3",F411=TRUE),OR(E411="2",E411="3"))</f>
        <v>#NAME?</v>
      </c>
      <c r="H411" t="e">
        <f ca="1">IF(MATCH!K411=2,OR(E411="1",E411="3",F411=TRUE),OR(E411="2",E411="3"))</f>
        <v>#NAME?</v>
      </c>
      <c r="I411" t="e">
        <f ca="1">AND(G411=TRUE,MATCH!AN411=1)</f>
        <v>#NAME?</v>
      </c>
      <c r="J411" t="e">
        <f ca="1">AND(H411=TRUE,MATCH!AN411=2)</f>
        <v>#NAME?</v>
      </c>
      <c r="K411">
        <f>IF(MATCH!AN411=1,K410+1,0)</f>
        <v>0</v>
      </c>
      <c r="L411">
        <f>IF(MATCH!AN411=2,L410+1,0)</f>
        <v>0</v>
      </c>
      <c r="M411" t="str">
        <f>MATCH!A411</f>
        <v/>
      </c>
      <c r="N411">
        <f>COUNTIFS(MATCH!AN402:AN411, "=1")</f>
        <v>0</v>
      </c>
      <c r="O411">
        <f>COUNTIFS(MATCH!AN402:AN411, "=2")</f>
        <v>0</v>
      </c>
      <c r="P411" t="str">
        <f>MATCH!BA411</f>
        <v/>
      </c>
    </row>
    <row r="412" spans="1:16" x14ac:dyDescent="0.25">
      <c r="A412" t="b">
        <f>AND(MATCH!K412=2, COUNTIF(Tables!L$1:L$4, MATCH!F412))</f>
        <v>0</v>
      </c>
      <c r="B412" t="b">
        <f>AND(MATCH!K412=1, COUNTIF(Tables!L$1:L$4, MATCH!F412))</f>
        <v>0</v>
      </c>
      <c r="C412" t="b">
        <f>AND(A412, MATCH!AO412=0)</f>
        <v>0</v>
      </c>
      <c r="D412" t="b">
        <f>AND(B412, MATCH!AO412=0)</f>
        <v>0</v>
      </c>
      <c r="E412" t="e">
        <f ca="1">isNetPoint(MATCH!AC412)</f>
        <v>#NAME?</v>
      </c>
      <c r="F412" t="b">
        <f>OR(MATCH!S412=1, MATCH!T412=1)</f>
        <v>0</v>
      </c>
      <c r="G412" t="e">
        <f ca="1">IF(MATCH!K412=1,OR(E412="1",E412="3",F412=TRUE),OR(E412="2",E412="3"))</f>
        <v>#NAME?</v>
      </c>
      <c r="H412" t="e">
        <f ca="1">IF(MATCH!K412=2,OR(E412="1",E412="3",F412=TRUE),OR(E412="2",E412="3"))</f>
        <v>#NAME?</v>
      </c>
      <c r="I412" t="e">
        <f ca="1">AND(G412=TRUE,MATCH!AN412=1)</f>
        <v>#NAME?</v>
      </c>
      <c r="J412" t="e">
        <f ca="1">AND(H412=TRUE,MATCH!AN412=2)</f>
        <v>#NAME?</v>
      </c>
      <c r="K412">
        <f>IF(MATCH!AN412=1,K411+1,0)</f>
        <v>0</v>
      </c>
      <c r="L412">
        <f>IF(MATCH!AN412=2,L411+1,0)</f>
        <v>0</v>
      </c>
      <c r="M412" t="str">
        <f>MATCH!A412</f>
        <v/>
      </c>
      <c r="N412">
        <f>COUNTIFS(MATCH!AN403:AN412, "=1")</f>
        <v>0</v>
      </c>
      <c r="O412">
        <f>COUNTIFS(MATCH!AN403:AN412, "=2")</f>
        <v>0</v>
      </c>
      <c r="P412" t="str">
        <f>MATCH!BA412</f>
        <v/>
      </c>
    </row>
    <row r="413" spans="1:16" x14ac:dyDescent="0.25">
      <c r="A413" t="b">
        <f>AND(MATCH!K413=2, COUNTIF(Tables!L$1:L$4, MATCH!F413))</f>
        <v>0</v>
      </c>
      <c r="B413" t="b">
        <f>AND(MATCH!K413=1, COUNTIF(Tables!L$1:L$4, MATCH!F413))</f>
        <v>0</v>
      </c>
      <c r="C413" t="b">
        <f>AND(A413, MATCH!AO413=0)</f>
        <v>0</v>
      </c>
      <c r="D413" t="b">
        <f>AND(B413, MATCH!AO413=0)</f>
        <v>0</v>
      </c>
      <c r="E413" t="e">
        <f ca="1">isNetPoint(MATCH!AC413)</f>
        <v>#NAME?</v>
      </c>
      <c r="F413" t="b">
        <f>OR(MATCH!S413=1, MATCH!T413=1)</f>
        <v>0</v>
      </c>
      <c r="G413" t="e">
        <f ca="1">IF(MATCH!K413=1,OR(E413="1",E413="3",F413=TRUE),OR(E413="2",E413="3"))</f>
        <v>#NAME?</v>
      </c>
      <c r="H413" t="e">
        <f ca="1">IF(MATCH!K413=2,OR(E413="1",E413="3",F413=TRUE),OR(E413="2",E413="3"))</f>
        <v>#NAME?</v>
      </c>
      <c r="I413" t="e">
        <f ca="1">AND(G413=TRUE,MATCH!AN413=1)</f>
        <v>#NAME?</v>
      </c>
      <c r="J413" t="e">
        <f ca="1">AND(H413=TRUE,MATCH!AN413=2)</f>
        <v>#NAME?</v>
      </c>
      <c r="K413">
        <f>IF(MATCH!AN413=1,K412+1,0)</f>
        <v>0</v>
      </c>
      <c r="L413">
        <f>IF(MATCH!AN413=2,L412+1,0)</f>
        <v>0</v>
      </c>
      <c r="M413" t="str">
        <f>MATCH!A413</f>
        <v/>
      </c>
      <c r="N413">
        <f>COUNTIFS(MATCH!AN404:AN413, "=1")</f>
        <v>0</v>
      </c>
      <c r="O413">
        <f>COUNTIFS(MATCH!AN404:AN413, "=2")</f>
        <v>0</v>
      </c>
      <c r="P413" t="str">
        <f>MATCH!BA413</f>
        <v/>
      </c>
    </row>
    <row r="414" spans="1:16" x14ac:dyDescent="0.25">
      <c r="A414" t="b">
        <f>AND(MATCH!K414=2, COUNTIF(Tables!L$1:L$4, MATCH!F414))</f>
        <v>0</v>
      </c>
      <c r="B414" t="b">
        <f>AND(MATCH!K414=1, COUNTIF(Tables!L$1:L$4, MATCH!F414))</f>
        <v>0</v>
      </c>
      <c r="C414" t="b">
        <f>AND(A414, MATCH!AO414=0)</f>
        <v>0</v>
      </c>
      <c r="D414" t="b">
        <f>AND(B414, MATCH!AO414=0)</f>
        <v>0</v>
      </c>
      <c r="E414" t="e">
        <f ca="1">isNetPoint(MATCH!AC414)</f>
        <v>#NAME?</v>
      </c>
      <c r="F414" t="b">
        <f>OR(MATCH!S414=1, MATCH!T414=1)</f>
        <v>0</v>
      </c>
      <c r="G414" t="e">
        <f ca="1">IF(MATCH!K414=1,OR(E414="1",E414="3",F414=TRUE),OR(E414="2",E414="3"))</f>
        <v>#NAME?</v>
      </c>
      <c r="H414" t="e">
        <f ca="1">IF(MATCH!K414=2,OR(E414="1",E414="3",F414=TRUE),OR(E414="2",E414="3"))</f>
        <v>#NAME?</v>
      </c>
      <c r="I414" t="e">
        <f ca="1">AND(G414=TRUE,MATCH!AN414=1)</f>
        <v>#NAME?</v>
      </c>
      <c r="J414" t="e">
        <f ca="1">AND(H414=TRUE,MATCH!AN414=2)</f>
        <v>#NAME?</v>
      </c>
      <c r="K414">
        <f>IF(MATCH!AN414=1,K413+1,0)</f>
        <v>0</v>
      </c>
      <c r="L414">
        <f>IF(MATCH!AN414=2,L413+1,0)</f>
        <v>0</v>
      </c>
      <c r="M414" t="str">
        <f>MATCH!A414</f>
        <v/>
      </c>
      <c r="N414">
        <f>COUNTIFS(MATCH!AN405:AN414, "=1")</f>
        <v>0</v>
      </c>
      <c r="O414">
        <f>COUNTIFS(MATCH!AN405:AN414, "=2")</f>
        <v>0</v>
      </c>
      <c r="P414" t="str">
        <f>MATCH!BA414</f>
        <v/>
      </c>
    </row>
    <row r="415" spans="1:16" x14ac:dyDescent="0.25">
      <c r="A415" t="b">
        <f>AND(MATCH!K415=2, COUNTIF(Tables!L$1:L$4, MATCH!F415))</f>
        <v>0</v>
      </c>
      <c r="B415" t="b">
        <f>AND(MATCH!K415=1, COUNTIF(Tables!L$1:L$4, MATCH!F415))</f>
        <v>0</v>
      </c>
      <c r="C415" t="b">
        <f>AND(A415, MATCH!AO415=0)</f>
        <v>0</v>
      </c>
      <c r="D415" t="b">
        <f>AND(B415, MATCH!AO415=0)</f>
        <v>0</v>
      </c>
      <c r="E415" t="e">
        <f ca="1">isNetPoint(MATCH!AC415)</f>
        <v>#NAME?</v>
      </c>
      <c r="F415" t="b">
        <f>OR(MATCH!S415=1, MATCH!T415=1)</f>
        <v>0</v>
      </c>
      <c r="G415" t="e">
        <f ca="1">IF(MATCH!K415=1,OR(E415="1",E415="3",F415=TRUE),OR(E415="2",E415="3"))</f>
        <v>#NAME?</v>
      </c>
      <c r="H415" t="e">
        <f ca="1">IF(MATCH!K415=2,OR(E415="1",E415="3",F415=TRUE),OR(E415="2",E415="3"))</f>
        <v>#NAME?</v>
      </c>
      <c r="I415" t="e">
        <f ca="1">AND(G415=TRUE,MATCH!AN415=1)</f>
        <v>#NAME?</v>
      </c>
      <c r="J415" t="e">
        <f ca="1">AND(H415=TRUE,MATCH!AN415=2)</f>
        <v>#NAME?</v>
      </c>
      <c r="K415">
        <f>IF(MATCH!AN415=1,K414+1,0)</f>
        <v>0</v>
      </c>
      <c r="L415">
        <f>IF(MATCH!AN415=2,L414+1,0)</f>
        <v>0</v>
      </c>
      <c r="M415" t="str">
        <f>MATCH!A415</f>
        <v/>
      </c>
      <c r="N415">
        <f>COUNTIFS(MATCH!AN406:AN415, "=1")</f>
        <v>0</v>
      </c>
      <c r="O415">
        <f>COUNTIFS(MATCH!AN406:AN415, "=2")</f>
        <v>0</v>
      </c>
      <c r="P415" t="str">
        <f>MATCH!BA415</f>
        <v/>
      </c>
    </row>
    <row r="416" spans="1:16" x14ac:dyDescent="0.25">
      <c r="A416" t="b">
        <f>AND(MATCH!K416=2, COUNTIF(Tables!L$1:L$4, MATCH!F416))</f>
        <v>0</v>
      </c>
      <c r="B416" t="b">
        <f>AND(MATCH!K416=1, COUNTIF(Tables!L$1:L$4, MATCH!F416))</f>
        <v>0</v>
      </c>
      <c r="C416" t="b">
        <f>AND(A416, MATCH!AO416=0)</f>
        <v>0</v>
      </c>
      <c r="D416" t="b">
        <f>AND(B416, MATCH!AO416=0)</f>
        <v>0</v>
      </c>
      <c r="E416" t="e">
        <f ca="1">isNetPoint(MATCH!AC416)</f>
        <v>#NAME?</v>
      </c>
      <c r="F416" t="b">
        <f>OR(MATCH!S416=1, MATCH!T416=1)</f>
        <v>0</v>
      </c>
      <c r="G416" t="e">
        <f ca="1">IF(MATCH!K416=1,OR(E416="1",E416="3",F416=TRUE),OR(E416="2",E416="3"))</f>
        <v>#NAME?</v>
      </c>
      <c r="H416" t="e">
        <f ca="1">IF(MATCH!K416=2,OR(E416="1",E416="3",F416=TRUE),OR(E416="2",E416="3"))</f>
        <v>#NAME?</v>
      </c>
      <c r="I416" t="e">
        <f ca="1">AND(G416=TRUE,MATCH!AN416=1)</f>
        <v>#NAME?</v>
      </c>
      <c r="J416" t="e">
        <f ca="1">AND(H416=TRUE,MATCH!AN416=2)</f>
        <v>#NAME?</v>
      </c>
      <c r="K416">
        <f>IF(MATCH!AN416=1,K415+1,0)</f>
        <v>0</v>
      </c>
      <c r="L416">
        <f>IF(MATCH!AN416=2,L415+1,0)</f>
        <v>0</v>
      </c>
      <c r="M416" t="str">
        <f>MATCH!A416</f>
        <v/>
      </c>
      <c r="N416">
        <f>COUNTIFS(MATCH!AN407:AN416, "=1")</f>
        <v>0</v>
      </c>
      <c r="O416">
        <f>COUNTIFS(MATCH!AN407:AN416, "=2")</f>
        <v>0</v>
      </c>
      <c r="P416" t="str">
        <f>MATCH!BA416</f>
        <v/>
      </c>
    </row>
    <row r="417" spans="1:16" x14ac:dyDescent="0.25">
      <c r="A417" t="b">
        <f>AND(MATCH!K417=2, COUNTIF(Tables!L$1:L$4, MATCH!F417))</f>
        <v>0</v>
      </c>
      <c r="B417" t="b">
        <f>AND(MATCH!K417=1, COUNTIF(Tables!L$1:L$4, MATCH!F417))</f>
        <v>0</v>
      </c>
      <c r="C417" t="b">
        <f>AND(A417, MATCH!AO417=0)</f>
        <v>0</v>
      </c>
      <c r="D417" t="b">
        <f>AND(B417, MATCH!AO417=0)</f>
        <v>0</v>
      </c>
      <c r="E417" t="e">
        <f ca="1">isNetPoint(MATCH!AC417)</f>
        <v>#NAME?</v>
      </c>
      <c r="F417" t="b">
        <f>OR(MATCH!S417=1, MATCH!T417=1)</f>
        <v>0</v>
      </c>
      <c r="G417" t="e">
        <f ca="1">IF(MATCH!K417=1,OR(E417="1",E417="3",F417=TRUE),OR(E417="2",E417="3"))</f>
        <v>#NAME?</v>
      </c>
      <c r="H417" t="e">
        <f ca="1">IF(MATCH!K417=2,OR(E417="1",E417="3",F417=TRUE),OR(E417="2",E417="3"))</f>
        <v>#NAME?</v>
      </c>
      <c r="I417" t="e">
        <f ca="1">AND(G417=TRUE,MATCH!AN417=1)</f>
        <v>#NAME?</v>
      </c>
      <c r="J417" t="e">
        <f ca="1">AND(H417=TRUE,MATCH!AN417=2)</f>
        <v>#NAME?</v>
      </c>
      <c r="K417">
        <f>IF(MATCH!AN417=1,K416+1,0)</f>
        <v>0</v>
      </c>
      <c r="L417">
        <f>IF(MATCH!AN417=2,L416+1,0)</f>
        <v>0</v>
      </c>
      <c r="M417" t="str">
        <f>MATCH!A417</f>
        <v/>
      </c>
      <c r="N417">
        <f>COUNTIFS(MATCH!AN408:AN417, "=1")</f>
        <v>0</v>
      </c>
      <c r="O417">
        <f>COUNTIFS(MATCH!AN408:AN417, "=2")</f>
        <v>0</v>
      </c>
      <c r="P417" t="str">
        <f>MATCH!BA417</f>
        <v/>
      </c>
    </row>
    <row r="418" spans="1:16" x14ac:dyDescent="0.25">
      <c r="A418" t="b">
        <f>AND(MATCH!K418=2, COUNTIF(Tables!L$1:L$4, MATCH!F418))</f>
        <v>0</v>
      </c>
      <c r="B418" t="b">
        <f>AND(MATCH!K418=1, COUNTIF(Tables!L$1:L$4, MATCH!F418))</f>
        <v>0</v>
      </c>
      <c r="C418" t="b">
        <f>AND(A418, MATCH!AO418=0)</f>
        <v>0</v>
      </c>
      <c r="D418" t="b">
        <f>AND(B418, MATCH!AO418=0)</f>
        <v>0</v>
      </c>
      <c r="E418" t="e">
        <f ca="1">isNetPoint(MATCH!AC418)</f>
        <v>#NAME?</v>
      </c>
      <c r="F418" t="b">
        <f>OR(MATCH!S418=1, MATCH!T418=1)</f>
        <v>0</v>
      </c>
      <c r="G418" t="e">
        <f ca="1">IF(MATCH!K418=1,OR(E418="1",E418="3",F418=TRUE),OR(E418="2",E418="3"))</f>
        <v>#NAME?</v>
      </c>
      <c r="H418" t="e">
        <f ca="1">IF(MATCH!K418=2,OR(E418="1",E418="3",F418=TRUE),OR(E418="2",E418="3"))</f>
        <v>#NAME?</v>
      </c>
      <c r="I418" t="e">
        <f ca="1">AND(G418=TRUE,MATCH!AN418=1)</f>
        <v>#NAME?</v>
      </c>
      <c r="J418" t="e">
        <f ca="1">AND(H418=TRUE,MATCH!AN418=2)</f>
        <v>#NAME?</v>
      </c>
      <c r="K418">
        <f>IF(MATCH!AN418=1,K417+1,0)</f>
        <v>0</v>
      </c>
      <c r="L418">
        <f>IF(MATCH!AN418=2,L417+1,0)</f>
        <v>0</v>
      </c>
      <c r="M418" t="str">
        <f>MATCH!A418</f>
        <v/>
      </c>
      <c r="N418">
        <f>COUNTIFS(MATCH!AN409:AN418, "=1")</f>
        <v>0</v>
      </c>
      <c r="O418">
        <f>COUNTIFS(MATCH!AN409:AN418, "=2")</f>
        <v>0</v>
      </c>
      <c r="P418" t="str">
        <f>MATCH!BA418</f>
        <v/>
      </c>
    </row>
    <row r="419" spans="1:16" x14ac:dyDescent="0.25">
      <c r="A419" t="b">
        <f>AND(MATCH!K419=2, COUNTIF(Tables!L$1:L$4, MATCH!F419))</f>
        <v>0</v>
      </c>
      <c r="B419" t="b">
        <f>AND(MATCH!K419=1, COUNTIF(Tables!L$1:L$4, MATCH!F419))</f>
        <v>0</v>
      </c>
      <c r="C419" t="b">
        <f>AND(A419, MATCH!AO419=0)</f>
        <v>0</v>
      </c>
      <c r="D419" t="b">
        <f>AND(B419, MATCH!AO419=0)</f>
        <v>0</v>
      </c>
      <c r="E419" t="e">
        <f ca="1">isNetPoint(MATCH!AC419)</f>
        <v>#NAME?</v>
      </c>
      <c r="F419" t="b">
        <f>OR(MATCH!S419=1, MATCH!T419=1)</f>
        <v>0</v>
      </c>
      <c r="G419" t="e">
        <f ca="1">IF(MATCH!K419=1,OR(E419="1",E419="3",F419=TRUE),OR(E419="2",E419="3"))</f>
        <v>#NAME?</v>
      </c>
      <c r="H419" t="e">
        <f ca="1">IF(MATCH!K419=2,OR(E419="1",E419="3",F419=TRUE),OR(E419="2",E419="3"))</f>
        <v>#NAME?</v>
      </c>
      <c r="I419" t="e">
        <f ca="1">AND(G419=TRUE,MATCH!AN419=1)</f>
        <v>#NAME?</v>
      </c>
      <c r="J419" t="e">
        <f ca="1">AND(H419=TRUE,MATCH!AN419=2)</f>
        <v>#NAME?</v>
      </c>
      <c r="K419">
        <f>IF(MATCH!AN419=1,K418+1,0)</f>
        <v>0</v>
      </c>
      <c r="L419">
        <f>IF(MATCH!AN419=2,L418+1,0)</f>
        <v>0</v>
      </c>
      <c r="M419" t="str">
        <f>MATCH!A419</f>
        <v/>
      </c>
      <c r="N419">
        <f>COUNTIFS(MATCH!AN410:AN419, "=1")</f>
        <v>0</v>
      </c>
      <c r="O419">
        <f>COUNTIFS(MATCH!AN410:AN419, "=2")</f>
        <v>0</v>
      </c>
      <c r="P419" t="str">
        <f>MATCH!BA419</f>
        <v/>
      </c>
    </row>
    <row r="420" spans="1:16" x14ac:dyDescent="0.25">
      <c r="A420" t="b">
        <f>AND(MATCH!K420=2, COUNTIF(Tables!L$1:L$4, MATCH!F420))</f>
        <v>0</v>
      </c>
      <c r="B420" t="b">
        <f>AND(MATCH!K420=1, COUNTIF(Tables!L$1:L$4, MATCH!F420))</f>
        <v>0</v>
      </c>
      <c r="C420" t="b">
        <f>AND(A420, MATCH!AO420=0)</f>
        <v>0</v>
      </c>
      <c r="D420" t="b">
        <f>AND(B420, MATCH!AO420=0)</f>
        <v>0</v>
      </c>
      <c r="E420" t="e">
        <f ca="1">isNetPoint(MATCH!AC420)</f>
        <v>#NAME?</v>
      </c>
      <c r="F420" t="b">
        <f>OR(MATCH!S420=1, MATCH!T420=1)</f>
        <v>0</v>
      </c>
      <c r="G420" t="e">
        <f ca="1">IF(MATCH!K420=1,OR(E420="1",E420="3",F420=TRUE),OR(E420="2",E420="3"))</f>
        <v>#NAME?</v>
      </c>
      <c r="H420" t="e">
        <f ca="1">IF(MATCH!K420=2,OR(E420="1",E420="3",F420=TRUE),OR(E420="2",E420="3"))</f>
        <v>#NAME?</v>
      </c>
      <c r="I420" t="e">
        <f ca="1">AND(G420=TRUE,MATCH!AN420=1)</f>
        <v>#NAME?</v>
      </c>
      <c r="J420" t="e">
        <f ca="1">AND(H420=TRUE,MATCH!AN420=2)</f>
        <v>#NAME?</v>
      </c>
      <c r="K420">
        <f>IF(MATCH!AN420=1,K419+1,0)</f>
        <v>0</v>
      </c>
      <c r="L420">
        <f>IF(MATCH!AN420=2,L419+1,0)</f>
        <v>0</v>
      </c>
      <c r="M420" t="str">
        <f>MATCH!A420</f>
        <v/>
      </c>
      <c r="N420">
        <f>COUNTIFS(MATCH!AN411:AN420, "=1")</f>
        <v>0</v>
      </c>
      <c r="O420">
        <f>COUNTIFS(MATCH!AN411:AN420, "=2")</f>
        <v>0</v>
      </c>
      <c r="P420" t="str">
        <f>MATCH!BA420</f>
        <v/>
      </c>
    </row>
    <row r="421" spans="1:16" x14ac:dyDescent="0.25">
      <c r="A421" t="b">
        <f>AND(MATCH!K421=2, COUNTIF(Tables!L$1:L$4, MATCH!F421))</f>
        <v>0</v>
      </c>
      <c r="B421" t="b">
        <f>AND(MATCH!K421=1, COUNTIF(Tables!L$1:L$4, MATCH!F421))</f>
        <v>0</v>
      </c>
      <c r="C421" t="b">
        <f>AND(A421, MATCH!AO421=0)</f>
        <v>0</v>
      </c>
      <c r="D421" t="b">
        <f>AND(B421, MATCH!AO421=0)</f>
        <v>0</v>
      </c>
      <c r="E421" t="e">
        <f ca="1">isNetPoint(MATCH!AC421)</f>
        <v>#NAME?</v>
      </c>
      <c r="F421" t="b">
        <f>OR(MATCH!S421=1, MATCH!T421=1)</f>
        <v>0</v>
      </c>
      <c r="G421" t="e">
        <f ca="1">IF(MATCH!K421=1,OR(E421="1",E421="3",F421=TRUE),OR(E421="2",E421="3"))</f>
        <v>#NAME?</v>
      </c>
      <c r="H421" t="e">
        <f ca="1">IF(MATCH!K421=2,OR(E421="1",E421="3",F421=TRUE),OR(E421="2",E421="3"))</f>
        <v>#NAME?</v>
      </c>
      <c r="I421" t="e">
        <f ca="1">AND(G421=TRUE,MATCH!AN421=1)</f>
        <v>#NAME?</v>
      </c>
      <c r="J421" t="e">
        <f ca="1">AND(H421=TRUE,MATCH!AN421=2)</f>
        <v>#NAME?</v>
      </c>
      <c r="K421">
        <f>IF(MATCH!AN421=1,K420+1,0)</f>
        <v>0</v>
      </c>
      <c r="L421">
        <f>IF(MATCH!AN421=2,L420+1,0)</f>
        <v>0</v>
      </c>
      <c r="M421" t="str">
        <f>MATCH!A421</f>
        <v/>
      </c>
      <c r="N421">
        <f>COUNTIFS(MATCH!AN412:AN421, "=1")</f>
        <v>0</v>
      </c>
      <c r="O421">
        <f>COUNTIFS(MATCH!AN412:AN421, "=2")</f>
        <v>0</v>
      </c>
      <c r="P421" t="str">
        <f>MATCH!BA421</f>
        <v/>
      </c>
    </row>
    <row r="422" spans="1:16" x14ac:dyDescent="0.25">
      <c r="A422" t="b">
        <f>AND(MATCH!K422=2, COUNTIF(Tables!L$1:L$4, MATCH!F422))</f>
        <v>0</v>
      </c>
      <c r="B422" t="b">
        <f>AND(MATCH!K422=1, COUNTIF(Tables!L$1:L$4, MATCH!F422))</f>
        <v>0</v>
      </c>
      <c r="C422" t="b">
        <f>AND(A422, MATCH!AO422=0)</f>
        <v>0</v>
      </c>
      <c r="D422" t="b">
        <f>AND(B422, MATCH!AO422=0)</f>
        <v>0</v>
      </c>
      <c r="E422" t="e">
        <f ca="1">isNetPoint(MATCH!AC422)</f>
        <v>#NAME?</v>
      </c>
      <c r="F422" t="b">
        <f>OR(MATCH!S422=1, MATCH!T422=1)</f>
        <v>0</v>
      </c>
      <c r="G422" t="e">
        <f ca="1">IF(MATCH!K422=1,OR(E422="1",E422="3",F422=TRUE),OR(E422="2",E422="3"))</f>
        <v>#NAME?</v>
      </c>
      <c r="H422" t="e">
        <f ca="1">IF(MATCH!K422=2,OR(E422="1",E422="3",F422=TRUE),OR(E422="2",E422="3"))</f>
        <v>#NAME?</v>
      </c>
      <c r="I422" t="e">
        <f ca="1">AND(G422=TRUE,MATCH!AN422=1)</f>
        <v>#NAME?</v>
      </c>
      <c r="J422" t="e">
        <f ca="1">AND(H422=TRUE,MATCH!AN422=2)</f>
        <v>#NAME?</v>
      </c>
      <c r="K422">
        <f>IF(MATCH!AN422=1,K421+1,0)</f>
        <v>0</v>
      </c>
      <c r="L422">
        <f>IF(MATCH!AN422=2,L421+1,0)</f>
        <v>0</v>
      </c>
      <c r="M422" t="str">
        <f>MATCH!A422</f>
        <v/>
      </c>
      <c r="N422">
        <f>COUNTIFS(MATCH!AN413:AN422, "=1")</f>
        <v>0</v>
      </c>
      <c r="O422">
        <f>COUNTIFS(MATCH!AN413:AN422, "=2")</f>
        <v>0</v>
      </c>
      <c r="P422" t="str">
        <f>MATCH!BA422</f>
        <v/>
      </c>
    </row>
    <row r="423" spans="1:16" x14ac:dyDescent="0.25">
      <c r="A423" t="b">
        <f>AND(MATCH!K423=2, COUNTIF(Tables!L$1:L$4, MATCH!F423))</f>
        <v>0</v>
      </c>
      <c r="B423" t="b">
        <f>AND(MATCH!K423=1, COUNTIF(Tables!L$1:L$4, MATCH!F423))</f>
        <v>0</v>
      </c>
      <c r="C423" t="b">
        <f>AND(A423, MATCH!AO423=0)</f>
        <v>0</v>
      </c>
      <c r="D423" t="b">
        <f>AND(B423, MATCH!AO423=0)</f>
        <v>0</v>
      </c>
      <c r="E423" t="e">
        <f ca="1">isNetPoint(MATCH!AC423)</f>
        <v>#NAME?</v>
      </c>
      <c r="F423" t="b">
        <f>OR(MATCH!S423=1, MATCH!T423=1)</f>
        <v>0</v>
      </c>
      <c r="G423" t="e">
        <f ca="1">IF(MATCH!K423=1,OR(E423="1",E423="3",F423=TRUE),OR(E423="2",E423="3"))</f>
        <v>#NAME?</v>
      </c>
      <c r="H423" t="e">
        <f ca="1">IF(MATCH!K423=2,OR(E423="1",E423="3",F423=TRUE),OR(E423="2",E423="3"))</f>
        <v>#NAME?</v>
      </c>
      <c r="I423" t="e">
        <f ca="1">AND(G423=TRUE,MATCH!AN423=1)</f>
        <v>#NAME?</v>
      </c>
      <c r="J423" t="e">
        <f ca="1">AND(H423=TRUE,MATCH!AN423=2)</f>
        <v>#NAME?</v>
      </c>
      <c r="K423">
        <f>IF(MATCH!AN423=1,K422+1,0)</f>
        <v>0</v>
      </c>
      <c r="L423">
        <f>IF(MATCH!AN423=2,L422+1,0)</f>
        <v>0</v>
      </c>
      <c r="M423" t="str">
        <f>MATCH!A423</f>
        <v/>
      </c>
      <c r="N423">
        <f>COUNTIFS(MATCH!AN414:AN423, "=1")</f>
        <v>0</v>
      </c>
      <c r="O423">
        <f>COUNTIFS(MATCH!AN414:AN423, "=2")</f>
        <v>0</v>
      </c>
      <c r="P423" t="str">
        <f>MATCH!BA423</f>
        <v/>
      </c>
    </row>
    <row r="424" spans="1:16" x14ac:dyDescent="0.25">
      <c r="A424" t="b">
        <f>AND(MATCH!K424=2, COUNTIF(Tables!L$1:L$4, MATCH!F424))</f>
        <v>0</v>
      </c>
      <c r="B424" t="b">
        <f>AND(MATCH!K424=1, COUNTIF(Tables!L$1:L$4, MATCH!F424))</f>
        <v>0</v>
      </c>
      <c r="C424" t="b">
        <f>AND(A424, MATCH!AO424=0)</f>
        <v>0</v>
      </c>
      <c r="D424" t="b">
        <f>AND(B424, MATCH!AO424=0)</f>
        <v>0</v>
      </c>
      <c r="E424" t="e">
        <f ca="1">isNetPoint(MATCH!AC424)</f>
        <v>#NAME?</v>
      </c>
      <c r="F424" t="b">
        <f>OR(MATCH!S424=1, MATCH!T424=1)</f>
        <v>0</v>
      </c>
      <c r="G424" t="e">
        <f ca="1">IF(MATCH!K424=1,OR(E424="1",E424="3",F424=TRUE),OR(E424="2",E424="3"))</f>
        <v>#NAME?</v>
      </c>
      <c r="H424" t="e">
        <f ca="1">IF(MATCH!K424=2,OR(E424="1",E424="3",F424=TRUE),OR(E424="2",E424="3"))</f>
        <v>#NAME?</v>
      </c>
      <c r="I424" t="e">
        <f ca="1">AND(G424=TRUE,MATCH!AN424=1)</f>
        <v>#NAME?</v>
      </c>
      <c r="J424" t="e">
        <f ca="1">AND(H424=TRUE,MATCH!AN424=2)</f>
        <v>#NAME?</v>
      </c>
      <c r="K424">
        <f>IF(MATCH!AN424=1,K423+1,0)</f>
        <v>0</v>
      </c>
      <c r="L424">
        <f>IF(MATCH!AN424=2,L423+1,0)</f>
        <v>0</v>
      </c>
      <c r="M424" t="str">
        <f>MATCH!A424</f>
        <v/>
      </c>
      <c r="N424">
        <f>COUNTIFS(MATCH!AN415:AN424, "=1")</f>
        <v>0</v>
      </c>
      <c r="O424">
        <f>COUNTIFS(MATCH!AN415:AN424, "=2")</f>
        <v>0</v>
      </c>
      <c r="P424" t="str">
        <f>MATCH!BA424</f>
        <v/>
      </c>
    </row>
    <row r="425" spans="1:16" x14ac:dyDescent="0.25">
      <c r="A425" t="b">
        <f>AND(MATCH!K425=2, COUNTIF(Tables!L$1:L$4, MATCH!F425))</f>
        <v>0</v>
      </c>
      <c r="B425" t="b">
        <f>AND(MATCH!K425=1, COUNTIF(Tables!L$1:L$4, MATCH!F425))</f>
        <v>0</v>
      </c>
      <c r="C425" t="b">
        <f>AND(A425, MATCH!AO425=0)</f>
        <v>0</v>
      </c>
      <c r="D425" t="b">
        <f>AND(B425, MATCH!AO425=0)</f>
        <v>0</v>
      </c>
      <c r="E425" t="e">
        <f ca="1">isNetPoint(MATCH!AC425)</f>
        <v>#NAME?</v>
      </c>
      <c r="F425" t="b">
        <f>OR(MATCH!S425=1, MATCH!T425=1)</f>
        <v>0</v>
      </c>
      <c r="G425" t="e">
        <f ca="1">IF(MATCH!K425=1,OR(E425="1",E425="3",F425=TRUE),OR(E425="2",E425="3"))</f>
        <v>#NAME?</v>
      </c>
      <c r="H425" t="e">
        <f ca="1">IF(MATCH!K425=2,OR(E425="1",E425="3",F425=TRUE),OR(E425="2",E425="3"))</f>
        <v>#NAME?</v>
      </c>
      <c r="I425" t="e">
        <f ca="1">AND(G425=TRUE,MATCH!AN425=1)</f>
        <v>#NAME?</v>
      </c>
      <c r="J425" t="e">
        <f ca="1">AND(H425=TRUE,MATCH!AN425=2)</f>
        <v>#NAME?</v>
      </c>
      <c r="K425">
        <f>IF(MATCH!AN425=1,K424+1,0)</f>
        <v>0</v>
      </c>
      <c r="L425">
        <f>IF(MATCH!AN425=2,L424+1,0)</f>
        <v>0</v>
      </c>
      <c r="M425" t="str">
        <f>MATCH!A425</f>
        <v/>
      </c>
      <c r="N425">
        <f>COUNTIFS(MATCH!AN416:AN425, "=1")</f>
        <v>0</v>
      </c>
      <c r="O425">
        <f>COUNTIFS(MATCH!AN416:AN425, "=2")</f>
        <v>0</v>
      </c>
      <c r="P425" t="str">
        <f>MATCH!BA425</f>
        <v/>
      </c>
    </row>
    <row r="426" spans="1:16" x14ac:dyDescent="0.25">
      <c r="A426" t="b">
        <f>AND(MATCH!K426=2, COUNTIF(Tables!L$1:L$4, MATCH!F426))</f>
        <v>0</v>
      </c>
      <c r="B426" t="b">
        <f>AND(MATCH!K426=1, COUNTIF(Tables!L$1:L$4, MATCH!F426))</f>
        <v>0</v>
      </c>
      <c r="C426" t="b">
        <f>AND(A426, MATCH!AO426=0)</f>
        <v>0</v>
      </c>
      <c r="D426" t="b">
        <f>AND(B426, MATCH!AO426=0)</f>
        <v>0</v>
      </c>
      <c r="E426" t="e">
        <f ca="1">isNetPoint(MATCH!AC426)</f>
        <v>#NAME?</v>
      </c>
      <c r="F426" t="b">
        <f>OR(MATCH!S426=1, MATCH!T426=1)</f>
        <v>0</v>
      </c>
      <c r="G426" t="e">
        <f ca="1">IF(MATCH!K426=1,OR(E426="1",E426="3",F426=TRUE),OR(E426="2",E426="3"))</f>
        <v>#NAME?</v>
      </c>
      <c r="H426" t="e">
        <f ca="1">IF(MATCH!K426=2,OR(E426="1",E426="3",F426=TRUE),OR(E426="2",E426="3"))</f>
        <v>#NAME?</v>
      </c>
      <c r="I426" t="e">
        <f ca="1">AND(G426=TRUE,MATCH!AN426=1)</f>
        <v>#NAME?</v>
      </c>
      <c r="J426" t="e">
        <f ca="1">AND(H426=TRUE,MATCH!AN426=2)</f>
        <v>#NAME?</v>
      </c>
      <c r="K426">
        <f>IF(MATCH!AN426=1,K425+1,0)</f>
        <v>0</v>
      </c>
      <c r="L426">
        <f>IF(MATCH!AN426=2,L425+1,0)</f>
        <v>0</v>
      </c>
      <c r="M426" t="str">
        <f>MATCH!A426</f>
        <v/>
      </c>
      <c r="N426">
        <f>COUNTIFS(MATCH!AN417:AN426, "=1")</f>
        <v>0</v>
      </c>
      <c r="O426">
        <f>COUNTIFS(MATCH!AN417:AN426, "=2")</f>
        <v>0</v>
      </c>
      <c r="P426" t="str">
        <f>MATCH!BA426</f>
        <v/>
      </c>
    </row>
    <row r="427" spans="1:16" x14ac:dyDescent="0.25">
      <c r="A427" t="b">
        <f>AND(MATCH!K427=2, COUNTIF(Tables!L$1:L$4, MATCH!F427))</f>
        <v>0</v>
      </c>
      <c r="B427" t="b">
        <f>AND(MATCH!K427=1, COUNTIF(Tables!L$1:L$4, MATCH!F427))</f>
        <v>0</v>
      </c>
      <c r="C427" t="b">
        <f>AND(A427, MATCH!AO427=0)</f>
        <v>0</v>
      </c>
      <c r="D427" t="b">
        <f>AND(B427, MATCH!AO427=0)</f>
        <v>0</v>
      </c>
      <c r="E427" t="e">
        <f ca="1">isNetPoint(MATCH!AC427)</f>
        <v>#NAME?</v>
      </c>
      <c r="F427" t="b">
        <f>OR(MATCH!S427=1, MATCH!T427=1)</f>
        <v>0</v>
      </c>
      <c r="G427" t="e">
        <f ca="1">IF(MATCH!K427=1,OR(E427="1",E427="3",F427=TRUE),OR(E427="2",E427="3"))</f>
        <v>#NAME?</v>
      </c>
      <c r="H427" t="e">
        <f ca="1">IF(MATCH!K427=2,OR(E427="1",E427="3",F427=TRUE),OR(E427="2",E427="3"))</f>
        <v>#NAME?</v>
      </c>
      <c r="I427" t="e">
        <f ca="1">AND(G427=TRUE,MATCH!AN427=1)</f>
        <v>#NAME?</v>
      </c>
      <c r="J427" t="e">
        <f ca="1">AND(H427=TRUE,MATCH!AN427=2)</f>
        <v>#NAME?</v>
      </c>
      <c r="K427">
        <f>IF(MATCH!AN427=1,K426+1,0)</f>
        <v>0</v>
      </c>
      <c r="L427">
        <f>IF(MATCH!AN427=2,L426+1,0)</f>
        <v>0</v>
      </c>
      <c r="M427" t="str">
        <f>MATCH!A427</f>
        <v/>
      </c>
      <c r="N427">
        <f>COUNTIFS(MATCH!AN418:AN427, "=1")</f>
        <v>0</v>
      </c>
      <c r="O427">
        <f>COUNTIFS(MATCH!AN418:AN427, "=2")</f>
        <v>0</v>
      </c>
      <c r="P427" t="str">
        <f>MATCH!BA427</f>
        <v/>
      </c>
    </row>
    <row r="428" spans="1:16" x14ac:dyDescent="0.25">
      <c r="A428" t="b">
        <f>AND(MATCH!K428=2, COUNTIF(Tables!L$1:L$4, MATCH!F428))</f>
        <v>0</v>
      </c>
      <c r="B428" t="b">
        <f>AND(MATCH!K428=1, COUNTIF(Tables!L$1:L$4, MATCH!F428))</f>
        <v>0</v>
      </c>
      <c r="C428" t="b">
        <f>AND(A428, MATCH!AO428=0)</f>
        <v>0</v>
      </c>
      <c r="D428" t="b">
        <f>AND(B428, MATCH!AO428=0)</f>
        <v>0</v>
      </c>
      <c r="E428" t="e">
        <f ca="1">isNetPoint(MATCH!AC428)</f>
        <v>#NAME?</v>
      </c>
      <c r="F428" t="b">
        <f>OR(MATCH!S428=1, MATCH!T428=1)</f>
        <v>0</v>
      </c>
      <c r="G428" t="e">
        <f ca="1">IF(MATCH!K428=1,OR(E428="1",E428="3",F428=TRUE),OR(E428="2",E428="3"))</f>
        <v>#NAME?</v>
      </c>
      <c r="H428" t="e">
        <f ca="1">IF(MATCH!K428=2,OR(E428="1",E428="3",F428=TRUE),OR(E428="2",E428="3"))</f>
        <v>#NAME?</v>
      </c>
      <c r="I428" t="e">
        <f ca="1">AND(G428=TRUE,MATCH!AN428=1)</f>
        <v>#NAME?</v>
      </c>
      <c r="J428" t="e">
        <f ca="1">AND(H428=TRUE,MATCH!AN428=2)</f>
        <v>#NAME?</v>
      </c>
      <c r="K428">
        <f>IF(MATCH!AN428=1,K427+1,0)</f>
        <v>0</v>
      </c>
      <c r="L428">
        <f>IF(MATCH!AN428=2,L427+1,0)</f>
        <v>0</v>
      </c>
      <c r="M428" t="str">
        <f>MATCH!A428</f>
        <v/>
      </c>
      <c r="N428">
        <f>COUNTIFS(MATCH!AN419:AN428, "=1")</f>
        <v>0</v>
      </c>
      <c r="O428">
        <f>COUNTIFS(MATCH!AN419:AN428, "=2")</f>
        <v>0</v>
      </c>
      <c r="P428" t="str">
        <f>MATCH!BA428</f>
        <v/>
      </c>
    </row>
    <row r="429" spans="1:16" x14ac:dyDescent="0.25">
      <c r="A429" t="b">
        <f>AND(MATCH!K429=2, COUNTIF(Tables!L$1:L$4, MATCH!F429))</f>
        <v>0</v>
      </c>
      <c r="B429" t="b">
        <f>AND(MATCH!K429=1, COUNTIF(Tables!L$1:L$4, MATCH!F429))</f>
        <v>0</v>
      </c>
      <c r="C429" t="b">
        <f>AND(A429, MATCH!AO429=0)</f>
        <v>0</v>
      </c>
      <c r="D429" t="b">
        <f>AND(B429, MATCH!AO429=0)</f>
        <v>0</v>
      </c>
      <c r="E429" t="e">
        <f ca="1">isNetPoint(MATCH!AC429)</f>
        <v>#NAME?</v>
      </c>
      <c r="F429" t="b">
        <f>OR(MATCH!S429=1, MATCH!T429=1)</f>
        <v>0</v>
      </c>
      <c r="G429" t="e">
        <f ca="1">IF(MATCH!K429=1,OR(E429="1",E429="3",F429=TRUE),OR(E429="2",E429="3"))</f>
        <v>#NAME?</v>
      </c>
      <c r="H429" t="e">
        <f ca="1">IF(MATCH!K429=2,OR(E429="1",E429="3",F429=TRUE),OR(E429="2",E429="3"))</f>
        <v>#NAME?</v>
      </c>
      <c r="I429" t="e">
        <f ca="1">AND(G429=TRUE,MATCH!AN429=1)</f>
        <v>#NAME?</v>
      </c>
      <c r="J429" t="e">
        <f ca="1">AND(H429=TRUE,MATCH!AN429=2)</f>
        <v>#NAME?</v>
      </c>
      <c r="K429">
        <f>IF(MATCH!AN429=1,K428+1,0)</f>
        <v>0</v>
      </c>
      <c r="L429">
        <f>IF(MATCH!AN429=2,L428+1,0)</f>
        <v>0</v>
      </c>
      <c r="M429" t="str">
        <f>MATCH!A429</f>
        <v/>
      </c>
      <c r="N429">
        <f>COUNTIFS(MATCH!AN420:AN429, "=1")</f>
        <v>0</v>
      </c>
      <c r="O429">
        <f>COUNTIFS(MATCH!AN420:AN429, "=2")</f>
        <v>0</v>
      </c>
      <c r="P429" t="str">
        <f>MATCH!BA429</f>
        <v/>
      </c>
    </row>
    <row r="430" spans="1:16" x14ac:dyDescent="0.25">
      <c r="A430" t="b">
        <f>AND(MATCH!K430=2, COUNTIF(Tables!L$1:L$4, MATCH!F430))</f>
        <v>0</v>
      </c>
      <c r="B430" t="b">
        <f>AND(MATCH!K430=1, COUNTIF(Tables!L$1:L$4, MATCH!F430))</f>
        <v>0</v>
      </c>
      <c r="C430" t="b">
        <f>AND(A430, MATCH!AO430=0)</f>
        <v>0</v>
      </c>
      <c r="D430" t="b">
        <f>AND(B430, MATCH!AO430=0)</f>
        <v>0</v>
      </c>
      <c r="E430" t="e">
        <f ca="1">isNetPoint(MATCH!AC430)</f>
        <v>#NAME?</v>
      </c>
      <c r="F430" t="b">
        <f>OR(MATCH!S430=1, MATCH!T430=1)</f>
        <v>0</v>
      </c>
      <c r="G430" t="e">
        <f ca="1">IF(MATCH!K430=1,OR(E430="1",E430="3",F430=TRUE),OR(E430="2",E430="3"))</f>
        <v>#NAME?</v>
      </c>
      <c r="H430" t="e">
        <f ca="1">IF(MATCH!K430=2,OR(E430="1",E430="3",F430=TRUE),OR(E430="2",E430="3"))</f>
        <v>#NAME?</v>
      </c>
      <c r="I430" t="e">
        <f ca="1">AND(G430=TRUE,MATCH!AN430=1)</f>
        <v>#NAME?</v>
      </c>
      <c r="J430" t="e">
        <f ca="1">AND(H430=TRUE,MATCH!AN430=2)</f>
        <v>#NAME?</v>
      </c>
      <c r="K430">
        <f>IF(MATCH!AN430=1,K429+1,0)</f>
        <v>0</v>
      </c>
      <c r="L430">
        <f>IF(MATCH!AN430=2,L429+1,0)</f>
        <v>0</v>
      </c>
      <c r="M430" t="str">
        <f>MATCH!A430</f>
        <v/>
      </c>
      <c r="N430">
        <f>COUNTIFS(MATCH!AN421:AN430, "=1")</f>
        <v>0</v>
      </c>
      <c r="O430">
        <f>COUNTIFS(MATCH!AN421:AN430, "=2")</f>
        <v>0</v>
      </c>
      <c r="P430" t="str">
        <f>MATCH!BA430</f>
        <v/>
      </c>
    </row>
    <row r="431" spans="1:16" x14ac:dyDescent="0.25">
      <c r="A431" t="b">
        <f>AND(MATCH!K431=2, COUNTIF(Tables!L$1:L$4, MATCH!F431))</f>
        <v>0</v>
      </c>
      <c r="B431" t="b">
        <f>AND(MATCH!K431=1, COUNTIF(Tables!L$1:L$4, MATCH!F431))</f>
        <v>0</v>
      </c>
      <c r="C431" t="b">
        <f>AND(A431, MATCH!AO431=0)</f>
        <v>0</v>
      </c>
      <c r="D431" t="b">
        <f>AND(B431, MATCH!AO431=0)</f>
        <v>0</v>
      </c>
      <c r="E431" t="e">
        <f ca="1">isNetPoint(MATCH!AC431)</f>
        <v>#NAME?</v>
      </c>
      <c r="F431" t="b">
        <f>OR(MATCH!S431=1, MATCH!T431=1)</f>
        <v>0</v>
      </c>
      <c r="G431" t="e">
        <f ca="1">IF(MATCH!K431=1,OR(E431="1",E431="3",F431=TRUE),OR(E431="2",E431="3"))</f>
        <v>#NAME?</v>
      </c>
      <c r="H431" t="e">
        <f ca="1">IF(MATCH!K431=2,OR(E431="1",E431="3",F431=TRUE),OR(E431="2",E431="3"))</f>
        <v>#NAME?</v>
      </c>
      <c r="I431" t="e">
        <f ca="1">AND(G431=TRUE,MATCH!AN431=1)</f>
        <v>#NAME?</v>
      </c>
      <c r="J431" t="e">
        <f ca="1">AND(H431=TRUE,MATCH!AN431=2)</f>
        <v>#NAME?</v>
      </c>
      <c r="K431">
        <f>IF(MATCH!AN431=1,K430+1,0)</f>
        <v>0</v>
      </c>
      <c r="L431">
        <f>IF(MATCH!AN431=2,L430+1,0)</f>
        <v>0</v>
      </c>
      <c r="M431" t="str">
        <f>MATCH!A431</f>
        <v/>
      </c>
      <c r="N431">
        <f>COUNTIFS(MATCH!AN422:AN431, "=1")</f>
        <v>0</v>
      </c>
      <c r="O431">
        <f>COUNTIFS(MATCH!AN422:AN431, "=2")</f>
        <v>0</v>
      </c>
      <c r="P431" t="str">
        <f>MATCH!BA431</f>
        <v/>
      </c>
    </row>
    <row r="432" spans="1:16" x14ac:dyDescent="0.25">
      <c r="A432" t="b">
        <f>AND(MATCH!K432=2, COUNTIF(Tables!L$1:L$4, MATCH!F432))</f>
        <v>0</v>
      </c>
      <c r="B432" t="b">
        <f>AND(MATCH!K432=1, COUNTIF(Tables!L$1:L$4, MATCH!F432))</f>
        <v>0</v>
      </c>
      <c r="C432" t="b">
        <f>AND(A432, MATCH!AO432=0)</f>
        <v>0</v>
      </c>
      <c r="D432" t="b">
        <f>AND(B432, MATCH!AO432=0)</f>
        <v>0</v>
      </c>
      <c r="E432" t="e">
        <f ca="1">isNetPoint(MATCH!AC432)</f>
        <v>#NAME?</v>
      </c>
      <c r="F432" t="b">
        <f>OR(MATCH!S432=1, MATCH!T432=1)</f>
        <v>0</v>
      </c>
      <c r="G432" t="e">
        <f ca="1">IF(MATCH!K432=1,OR(E432="1",E432="3",F432=TRUE),OR(E432="2",E432="3"))</f>
        <v>#NAME?</v>
      </c>
      <c r="H432" t="e">
        <f ca="1">IF(MATCH!K432=2,OR(E432="1",E432="3",F432=TRUE),OR(E432="2",E432="3"))</f>
        <v>#NAME?</v>
      </c>
      <c r="I432" t="e">
        <f ca="1">AND(G432=TRUE,MATCH!AN432=1)</f>
        <v>#NAME?</v>
      </c>
      <c r="J432" t="e">
        <f ca="1">AND(H432=TRUE,MATCH!AN432=2)</f>
        <v>#NAME?</v>
      </c>
      <c r="K432">
        <f>IF(MATCH!AN432=1,K431+1,0)</f>
        <v>0</v>
      </c>
      <c r="L432">
        <f>IF(MATCH!AN432=2,L431+1,0)</f>
        <v>0</v>
      </c>
      <c r="M432" t="str">
        <f>MATCH!A432</f>
        <v/>
      </c>
      <c r="N432">
        <f>COUNTIFS(MATCH!AN423:AN432, "=1")</f>
        <v>0</v>
      </c>
      <c r="O432">
        <f>COUNTIFS(MATCH!AN423:AN432, "=2")</f>
        <v>0</v>
      </c>
      <c r="P432" t="str">
        <f>MATCH!BA432</f>
        <v/>
      </c>
    </row>
    <row r="433" spans="1:16" x14ac:dyDescent="0.25">
      <c r="A433" t="b">
        <f>AND(MATCH!K433=2, COUNTIF(Tables!L$1:L$4, MATCH!F433))</f>
        <v>0</v>
      </c>
      <c r="B433" t="b">
        <f>AND(MATCH!K433=1, COUNTIF(Tables!L$1:L$4, MATCH!F433))</f>
        <v>0</v>
      </c>
      <c r="C433" t="b">
        <f>AND(A433, MATCH!AO433=0)</f>
        <v>0</v>
      </c>
      <c r="D433" t="b">
        <f>AND(B433, MATCH!AO433=0)</f>
        <v>0</v>
      </c>
      <c r="E433" t="e">
        <f ca="1">isNetPoint(MATCH!AC433)</f>
        <v>#NAME?</v>
      </c>
      <c r="F433" t="b">
        <f>OR(MATCH!S433=1, MATCH!T433=1)</f>
        <v>0</v>
      </c>
      <c r="G433" t="e">
        <f ca="1">IF(MATCH!K433=1,OR(E433="1",E433="3",F433=TRUE),OR(E433="2",E433="3"))</f>
        <v>#NAME?</v>
      </c>
      <c r="H433" t="e">
        <f ca="1">IF(MATCH!K433=2,OR(E433="1",E433="3",F433=TRUE),OR(E433="2",E433="3"))</f>
        <v>#NAME?</v>
      </c>
      <c r="I433" t="e">
        <f ca="1">AND(G433=TRUE,MATCH!AN433=1)</f>
        <v>#NAME?</v>
      </c>
      <c r="J433" t="e">
        <f ca="1">AND(H433=TRUE,MATCH!AN433=2)</f>
        <v>#NAME?</v>
      </c>
      <c r="K433">
        <f>IF(MATCH!AN433=1,K432+1,0)</f>
        <v>0</v>
      </c>
      <c r="L433">
        <f>IF(MATCH!AN433=2,L432+1,0)</f>
        <v>0</v>
      </c>
      <c r="M433" t="str">
        <f>MATCH!A433</f>
        <v/>
      </c>
      <c r="N433">
        <f>COUNTIFS(MATCH!AN424:AN433, "=1")</f>
        <v>0</v>
      </c>
      <c r="O433">
        <f>COUNTIFS(MATCH!AN424:AN433, "=2")</f>
        <v>0</v>
      </c>
      <c r="P433" t="str">
        <f>MATCH!BA433</f>
        <v/>
      </c>
    </row>
    <row r="434" spans="1:16" x14ac:dyDescent="0.25">
      <c r="A434" t="b">
        <f>AND(MATCH!K434=2, COUNTIF(Tables!L$1:L$4, MATCH!F434))</f>
        <v>0</v>
      </c>
      <c r="B434" t="b">
        <f>AND(MATCH!K434=1, COUNTIF(Tables!L$1:L$4, MATCH!F434))</f>
        <v>0</v>
      </c>
      <c r="C434" t="b">
        <f>AND(A434, MATCH!AO434=0)</f>
        <v>0</v>
      </c>
      <c r="D434" t="b">
        <f>AND(B434, MATCH!AO434=0)</f>
        <v>0</v>
      </c>
      <c r="E434" t="e">
        <f ca="1">isNetPoint(MATCH!AC434)</f>
        <v>#NAME?</v>
      </c>
      <c r="F434" t="b">
        <f>OR(MATCH!S434=1, MATCH!T434=1)</f>
        <v>0</v>
      </c>
      <c r="G434" t="e">
        <f ca="1">IF(MATCH!K434=1,OR(E434="1",E434="3",F434=TRUE),OR(E434="2",E434="3"))</f>
        <v>#NAME?</v>
      </c>
      <c r="H434" t="e">
        <f ca="1">IF(MATCH!K434=2,OR(E434="1",E434="3",F434=TRUE),OR(E434="2",E434="3"))</f>
        <v>#NAME?</v>
      </c>
      <c r="I434" t="e">
        <f ca="1">AND(G434=TRUE,MATCH!AN434=1)</f>
        <v>#NAME?</v>
      </c>
      <c r="J434" t="e">
        <f ca="1">AND(H434=TRUE,MATCH!AN434=2)</f>
        <v>#NAME?</v>
      </c>
      <c r="K434">
        <f>IF(MATCH!AN434=1,K433+1,0)</f>
        <v>0</v>
      </c>
      <c r="L434">
        <f>IF(MATCH!AN434=2,L433+1,0)</f>
        <v>0</v>
      </c>
      <c r="M434" t="str">
        <f>MATCH!A434</f>
        <v/>
      </c>
      <c r="N434">
        <f>COUNTIFS(MATCH!AN425:AN434, "=1")</f>
        <v>0</v>
      </c>
      <c r="O434">
        <f>COUNTIFS(MATCH!AN425:AN434, "=2")</f>
        <v>0</v>
      </c>
      <c r="P434" t="str">
        <f>MATCH!BA434</f>
        <v/>
      </c>
    </row>
    <row r="435" spans="1:16" x14ac:dyDescent="0.25">
      <c r="A435" t="b">
        <f>AND(MATCH!K435=2, COUNTIF(Tables!L$1:L$4, MATCH!F435))</f>
        <v>0</v>
      </c>
      <c r="B435" t="b">
        <f>AND(MATCH!K435=1, COUNTIF(Tables!L$1:L$4, MATCH!F435))</f>
        <v>0</v>
      </c>
      <c r="C435" t="b">
        <f>AND(A435, MATCH!AO435=0)</f>
        <v>0</v>
      </c>
      <c r="D435" t="b">
        <f>AND(B435, MATCH!AO435=0)</f>
        <v>0</v>
      </c>
      <c r="E435" t="e">
        <f ca="1">isNetPoint(MATCH!AC435)</f>
        <v>#NAME?</v>
      </c>
      <c r="F435" t="b">
        <f>OR(MATCH!S435=1, MATCH!T435=1)</f>
        <v>0</v>
      </c>
      <c r="G435" t="e">
        <f ca="1">IF(MATCH!K435=1,OR(E435="1",E435="3",F435=TRUE),OR(E435="2",E435="3"))</f>
        <v>#NAME?</v>
      </c>
      <c r="H435" t="e">
        <f ca="1">IF(MATCH!K435=2,OR(E435="1",E435="3",F435=TRUE),OR(E435="2",E435="3"))</f>
        <v>#NAME?</v>
      </c>
      <c r="I435" t="e">
        <f ca="1">AND(G435=TRUE,MATCH!AN435=1)</f>
        <v>#NAME?</v>
      </c>
      <c r="J435" t="e">
        <f ca="1">AND(H435=TRUE,MATCH!AN435=2)</f>
        <v>#NAME?</v>
      </c>
      <c r="K435">
        <f>IF(MATCH!AN435=1,K434+1,0)</f>
        <v>0</v>
      </c>
      <c r="L435">
        <f>IF(MATCH!AN435=2,L434+1,0)</f>
        <v>0</v>
      </c>
      <c r="M435" t="str">
        <f>MATCH!A435</f>
        <v/>
      </c>
      <c r="N435">
        <f>COUNTIFS(MATCH!AN426:AN435, "=1")</f>
        <v>0</v>
      </c>
      <c r="O435">
        <f>COUNTIFS(MATCH!AN426:AN435, "=2")</f>
        <v>0</v>
      </c>
      <c r="P435" t="str">
        <f>MATCH!BA435</f>
        <v/>
      </c>
    </row>
    <row r="436" spans="1:16" x14ac:dyDescent="0.25">
      <c r="A436" t="b">
        <f>AND(MATCH!K436=2, COUNTIF(Tables!L$1:L$4, MATCH!F436))</f>
        <v>0</v>
      </c>
      <c r="B436" t="b">
        <f>AND(MATCH!K436=1, COUNTIF(Tables!L$1:L$4, MATCH!F436))</f>
        <v>0</v>
      </c>
      <c r="C436" t="b">
        <f>AND(A436, MATCH!AO436=0)</f>
        <v>0</v>
      </c>
      <c r="D436" t="b">
        <f>AND(B436, MATCH!AO436=0)</f>
        <v>0</v>
      </c>
      <c r="E436" t="e">
        <f ca="1">isNetPoint(MATCH!AC436)</f>
        <v>#NAME?</v>
      </c>
      <c r="F436" t="b">
        <f>OR(MATCH!S436=1, MATCH!T436=1)</f>
        <v>0</v>
      </c>
      <c r="G436" t="e">
        <f ca="1">IF(MATCH!K436=1,OR(E436="1",E436="3",F436=TRUE),OR(E436="2",E436="3"))</f>
        <v>#NAME?</v>
      </c>
      <c r="H436" t="e">
        <f ca="1">IF(MATCH!K436=2,OR(E436="1",E436="3",F436=TRUE),OR(E436="2",E436="3"))</f>
        <v>#NAME?</v>
      </c>
      <c r="I436" t="e">
        <f ca="1">AND(G436=TRUE,MATCH!AN436=1)</f>
        <v>#NAME?</v>
      </c>
      <c r="J436" t="e">
        <f ca="1">AND(H436=TRUE,MATCH!AN436=2)</f>
        <v>#NAME?</v>
      </c>
      <c r="K436">
        <f>IF(MATCH!AN436=1,K435+1,0)</f>
        <v>0</v>
      </c>
      <c r="L436">
        <f>IF(MATCH!AN436=2,L435+1,0)</f>
        <v>0</v>
      </c>
      <c r="M436" t="str">
        <f>MATCH!A436</f>
        <v/>
      </c>
      <c r="N436">
        <f>COUNTIFS(MATCH!AN427:AN436, "=1")</f>
        <v>0</v>
      </c>
      <c r="O436">
        <f>COUNTIFS(MATCH!AN427:AN436, "=2")</f>
        <v>0</v>
      </c>
      <c r="P436" t="str">
        <f>MATCH!BA436</f>
        <v/>
      </c>
    </row>
    <row r="437" spans="1:16" x14ac:dyDescent="0.25">
      <c r="A437" t="b">
        <f>AND(MATCH!K437=2, COUNTIF(Tables!L$1:L$4, MATCH!F437))</f>
        <v>0</v>
      </c>
      <c r="B437" t="b">
        <f>AND(MATCH!K437=1, COUNTIF(Tables!L$1:L$4, MATCH!F437))</f>
        <v>0</v>
      </c>
      <c r="C437" t="b">
        <f>AND(A437, MATCH!AO437=0)</f>
        <v>0</v>
      </c>
      <c r="D437" t="b">
        <f>AND(B437, MATCH!AO437=0)</f>
        <v>0</v>
      </c>
      <c r="E437" t="e">
        <f ca="1">isNetPoint(MATCH!AC437)</f>
        <v>#NAME?</v>
      </c>
      <c r="F437" t="b">
        <f>OR(MATCH!S437=1, MATCH!T437=1)</f>
        <v>0</v>
      </c>
      <c r="G437" t="e">
        <f ca="1">IF(MATCH!K437=1,OR(E437="1",E437="3",F437=TRUE),OR(E437="2",E437="3"))</f>
        <v>#NAME?</v>
      </c>
      <c r="H437" t="e">
        <f ca="1">IF(MATCH!K437=2,OR(E437="1",E437="3",F437=TRUE),OR(E437="2",E437="3"))</f>
        <v>#NAME?</v>
      </c>
      <c r="I437" t="e">
        <f ca="1">AND(G437=TRUE,MATCH!AN437=1)</f>
        <v>#NAME?</v>
      </c>
      <c r="J437" t="e">
        <f ca="1">AND(H437=TRUE,MATCH!AN437=2)</f>
        <v>#NAME?</v>
      </c>
      <c r="K437">
        <f>IF(MATCH!AN437=1,K436+1,0)</f>
        <v>0</v>
      </c>
      <c r="L437">
        <f>IF(MATCH!AN437=2,L436+1,0)</f>
        <v>0</v>
      </c>
      <c r="M437" t="str">
        <f>MATCH!A437</f>
        <v/>
      </c>
      <c r="N437">
        <f>COUNTIFS(MATCH!AN428:AN437, "=1")</f>
        <v>0</v>
      </c>
      <c r="O437">
        <f>COUNTIFS(MATCH!AN428:AN437, "=2")</f>
        <v>0</v>
      </c>
      <c r="P437" t="str">
        <f>MATCH!BA437</f>
        <v/>
      </c>
    </row>
    <row r="438" spans="1:16" x14ac:dyDescent="0.25">
      <c r="A438" t="b">
        <f>AND(MATCH!K438=2, COUNTIF(Tables!L$1:L$4, MATCH!F438))</f>
        <v>0</v>
      </c>
      <c r="B438" t="b">
        <f>AND(MATCH!K438=1, COUNTIF(Tables!L$1:L$4, MATCH!F438))</f>
        <v>0</v>
      </c>
      <c r="C438" t="b">
        <f>AND(A438, MATCH!AO438=0)</f>
        <v>0</v>
      </c>
      <c r="D438" t="b">
        <f>AND(B438, MATCH!AO438=0)</f>
        <v>0</v>
      </c>
      <c r="E438" t="e">
        <f ca="1">isNetPoint(MATCH!AC438)</f>
        <v>#NAME?</v>
      </c>
      <c r="F438" t="b">
        <f>OR(MATCH!S438=1, MATCH!T438=1)</f>
        <v>0</v>
      </c>
      <c r="G438" t="e">
        <f ca="1">IF(MATCH!K438=1,OR(E438="1",E438="3",F438=TRUE),OR(E438="2",E438="3"))</f>
        <v>#NAME?</v>
      </c>
      <c r="H438" t="e">
        <f ca="1">IF(MATCH!K438=2,OR(E438="1",E438="3",F438=TRUE),OR(E438="2",E438="3"))</f>
        <v>#NAME?</v>
      </c>
      <c r="I438" t="e">
        <f ca="1">AND(G438=TRUE,MATCH!AN438=1)</f>
        <v>#NAME?</v>
      </c>
      <c r="J438" t="e">
        <f ca="1">AND(H438=TRUE,MATCH!AN438=2)</f>
        <v>#NAME?</v>
      </c>
      <c r="K438">
        <f>IF(MATCH!AN438=1,K437+1,0)</f>
        <v>0</v>
      </c>
      <c r="L438">
        <f>IF(MATCH!AN438=2,L437+1,0)</f>
        <v>0</v>
      </c>
      <c r="M438" t="str">
        <f>MATCH!A438</f>
        <v/>
      </c>
      <c r="N438">
        <f>COUNTIFS(MATCH!AN429:AN438, "=1")</f>
        <v>0</v>
      </c>
      <c r="O438">
        <f>COUNTIFS(MATCH!AN429:AN438, "=2")</f>
        <v>0</v>
      </c>
      <c r="P438" t="str">
        <f>MATCH!BA438</f>
        <v/>
      </c>
    </row>
    <row r="439" spans="1:16" x14ac:dyDescent="0.25">
      <c r="A439" t="b">
        <f>AND(MATCH!K439=2, COUNTIF(Tables!L$1:L$4, MATCH!F439))</f>
        <v>0</v>
      </c>
      <c r="B439" t="b">
        <f>AND(MATCH!K439=1, COUNTIF(Tables!L$1:L$4, MATCH!F439))</f>
        <v>0</v>
      </c>
      <c r="C439" t="b">
        <f>AND(A439, MATCH!AO439=0)</f>
        <v>0</v>
      </c>
      <c r="D439" t="b">
        <f>AND(B439, MATCH!AO439=0)</f>
        <v>0</v>
      </c>
      <c r="E439" t="e">
        <f ca="1">isNetPoint(MATCH!AC439)</f>
        <v>#NAME?</v>
      </c>
      <c r="F439" t="b">
        <f>OR(MATCH!S439=1, MATCH!T439=1)</f>
        <v>0</v>
      </c>
      <c r="G439" t="e">
        <f ca="1">IF(MATCH!K439=1,OR(E439="1",E439="3",F439=TRUE),OR(E439="2",E439="3"))</f>
        <v>#NAME?</v>
      </c>
      <c r="H439" t="e">
        <f ca="1">IF(MATCH!K439=2,OR(E439="1",E439="3",F439=TRUE),OR(E439="2",E439="3"))</f>
        <v>#NAME?</v>
      </c>
      <c r="I439" t="e">
        <f ca="1">AND(G439=TRUE,MATCH!AN439=1)</f>
        <v>#NAME?</v>
      </c>
      <c r="J439" t="e">
        <f ca="1">AND(H439=TRUE,MATCH!AN439=2)</f>
        <v>#NAME?</v>
      </c>
      <c r="K439">
        <f>IF(MATCH!AN439=1,K438+1,0)</f>
        <v>0</v>
      </c>
      <c r="L439">
        <f>IF(MATCH!AN439=2,L438+1,0)</f>
        <v>0</v>
      </c>
      <c r="M439" t="str">
        <f>MATCH!A439</f>
        <v/>
      </c>
      <c r="N439">
        <f>COUNTIFS(MATCH!AN430:AN439, "=1")</f>
        <v>0</v>
      </c>
      <c r="O439">
        <f>COUNTIFS(MATCH!AN430:AN439, "=2")</f>
        <v>0</v>
      </c>
      <c r="P439" t="str">
        <f>MATCH!BA439</f>
        <v/>
      </c>
    </row>
    <row r="440" spans="1:16" x14ac:dyDescent="0.25">
      <c r="A440" t="b">
        <f>AND(MATCH!K440=2, COUNTIF(Tables!L$1:L$4, MATCH!F440))</f>
        <v>0</v>
      </c>
      <c r="B440" t="b">
        <f>AND(MATCH!K440=1, COUNTIF(Tables!L$1:L$4, MATCH!F440))</f>
        <v>0</v>
      </c>
      <c r="C440" t="b">
        <f>AND(A440, MATCH!AO440=0)</f>
        <v>0</v>
      </c>
      <c r="D440" t="b">
        <f>AND(B440, MATCH!AO440=0)</f>
        <v>0</v>
      </c>
      <c r="E440" t="e">
        <f ca="1">isNetPoint(MATCH!AC440)</f>
        <v>#NAME?</v>
      </c>
      <c r="F440" t="b">
        <f>OR(MATCH!S440=1, MATCH!T440=1)</f>
        <v>0</v>
      </c>
      <c r="G440" t="e">
        <f ca="1">IF(MATCH!K440=1,OR(E440="1",E440="3",F440=TRUE),OR(E440="2",E440="3"))</f>
        <v>#NAME?</v>
      </c>
      <c r="H440" t="e">
        <f ca="1">IF(MATCH!K440=2,OR(E440="1",E440="3",F440=TRUE),OR(E440="2",E440="3"))</f>
        <v>#NAME?</v>
      </c>
      <c r="I440" t="e">
        <f ca="1">AND(G440=TRUE,MATCH!AN440=1)</f>
        <v>#NAME?</v>
      </c>
      <c r="J440" t="e">
        <f ca="1">AND(H440=TRUE,MATCH!AN440=2)</f>
        <v>#NAME?</v>
      </c>
      <c r="K440">
        <f>IF(MATCH!AN440=1,K439+1,0)</f>
        <v>0</v>
      </c>
      <c r="L440">
        <f>IF(MATCH!AN440=2,L439+1,0)</f>
        <v>0</v>
      </c>
      <c r="M440" t="str">
        <f>MATCH!A440</f>
        <v/>
      </c>
      <c r="N440">
        <f>COUNTIFS(MATCH!AN431:AN440, "=1")</f>
        <v>0</v>
      </c>
      <c r="O440">
        <f>COUNTIFS(MATCH!AN431:AN440, "=2")</f>
        <v>0</v>
      </c>
      <c r="P440" t="str">
        <f>MATCH!BA440</f>
        <v/>
      </c>
    </row>
    <row r="441" spans="1:16" x14ac:dyDescent="0.25">
      <c r="A441" t="b">
        <f>AND(MATCH!K441=2, COUNTIF(Tables!L$1:L$4, MATCH!F441))</f>
        <v>0</v>
      </c>
      <c r="B441" t="b">
        <f>AND(MATCH!K441=1, COUNTIF(Tables!L$1:L$4, MATCH!F441))</f>
        <v>0</v>
      </c>
      <c r="C441" t="b">
        <f>AND(A441, MATCH!AO441=0)</f>
        <v>0</v>
      </c>
      <c r="D441" t="b">
        <f>AND(B441, MATCH!AO441=0)</f>
        <v>0</v>
      </c>
      <c r="E441" t="e">
        <f ca="1">isNetPoint(MATCH!AC441)</f>
        <v>#NAME?</v>
      </c>
      <c r="F441" t="b">
        <f>OR(MATCH!S441=1, MATCH!T441=1)</f>
        <v>0</v>
      </c>
      <c r="G441" t="e">
        <f ca="1">IF(MATCH!K441=1,OR(E441="1",E441="3",F441=TRUE),OR(E441="2",E441="3"))</f>
        <v>#NAME?</v>
      </c>
      <c r="H441" t="e">
        <f ca="1">IF(MATCH!K441=2,OR(E441="1",E441="3",F441=TRUE),OR(E441="2",E441="3"))</f>
        <v>#NAME?</v>
      </c>
      <c r="I441" t="e">
        <f ca="1">AND(G441=TRUE,MATCH!AN441=1)</f>
        <v>#NAME?</v>
      </c>
      <c r="J441" t="e">
        <f ca="1">AND(H441=TRUE,MATCH!AN441=2)</f>
        <v>#NAME?</v>
      </c>
      <c r="K441">
        <f>IF(MATCH!AN441=1,K440+1,0)</f>
        <v>0</v>
      </c>
      <c r="L441">
        <f>IF(MATCH!AN441=2,L440+1,0)</f>
        <v>0</v>
      </c>
      <c r="M441" t="str">
        <f>MATCH!A441</f>
        <v/>
      </c>
      <c r="N441">
        <f>COUNTIFS(MATCH!AN432:AN441, "=1")</f>
        <v>0</v>
      </c>
      <c r="O441">
        <f>COUNTIFS(MATCH!AN432:AN441, "=2")</f>
        <v>0</v>
      </c>
      <c r="P441" t="str">
        <f>MATCH!BA441</f>
        <v/>
      </c>
    </row>
    <row r="442" spans="1:16" x14ac:dyDescent="0.25">
      <c r="A442" t="b">
        <f>AND(MATCH!K442=2, COUNTIF(Tables!L$1:L$4, MATCH!F442))</f>
        <v>0</v>
      </c>
      <c r="B442" t="b">
        <f>AND(MATCH!K442=1, COUNTIF(Tables!L$1:L$4, MATCH!F442))</f>
        <v>0</v>
      </c>
      <c r="C442" t="b">
        <f>AND(A442, MATCH!AO442=0)</f>
        <v>0</v>
      </c>
      <c r="D442" t="b">
        <f>AND(B442, MATCH!AO442=0)</f>
        <v>0</v>
      </c>
      <c r="E442" t="e">
        <f ca="1">isNetPoint(MATCH!AC442)</f>
        <v>#NAME?</v>
      </c>
      <c r="F442" t="b">
        <f>OR(MATCH!S442=1, MATCH!T442=1)</f>
        <v>0</v>
      </c>
      <c r="G442" t="e">
        <f ca="1">IF(MATCH!K442=1,OR(E442="1",E442="3",F442=TRUE),OR(E442="2",E442="3"))</f>
        <v>#NAME?</v>
      </c>
      <c r="H442" t="e">
        <f ca="1">IF(MATCH!K442=2,OR(E442="1",E442="3",F442=TRUE),OR(E442="2",E442="3"))</f>
        <v>#NAME?</v>
      </c>
      <c r="I442" t="e">
        <f ca="1">AND(G442=TRUE,MATCH!AN442=1)</f>
        <v>#NAME?</v>
      </c>
      <c r="J442" t="e">
        <f ca="1">AND(H442=TRUE,MATCH!AN442=2)</f>
        <v>#NAME?</v>
      </c>
      <c r="K442">
        <f>IF(MATCH!AN442=1,K441+1,0)</f>
        <v>0</v>
      </c>
      <c r="L442">
        <f>IF(MATCH!AN442=2,L441+1,0)</f>
        <v>0</v>
      </c>
      <c r="M442" t="str">
        <f>MATCH!A442</f>
        <v/>
      </c>
      <c r="N442">
        <f>COUNTIFS(MATCH!AN433:AN442, "=1")</f>
        <v>0</v>
      </c>
      <c r="O442">
        <f>COUNTIFS(MATCH!AN433:AN442, "=2")</f>
        <v>0</v>
      </c>
      <c r="P442" t="str">
        <f>MATCH!BA442</f>
        <v/>
      </c>
    </row>
    <row r="443" spans="1:16" x14ac:dyDescent="0.25">
      <c r="A443" t="b">
        <f>AND(MATCH!K443=2, COUNTIF(Tables!L$1:L$4, MATCH!F443))</f>
        <v>0</v>
      </c>
      <c r="B443" t="b">
        <f>AND(MATCH!K443=1, COUNTIF(Tables!L$1:L$4, MATCH!F443))</f>
        <v>0</v>
      </c>
      <c r="C443" t="b">
        <f>AND(A443, MATCH!AO443=0)</f>
        <v>0</v>
      </c>
      <c r="D443" t="b">
        <f>AND(B443, MATCH!AO443=0)</f>
        <v>0</v>
      </c>
      <c r="E443" t="e">
        <f ca="1">isNetPoint(MATCH!AC443)</f>
        <v>#NAME?</v>
      </c>
      <c r="F443" t="b">
        <f>OR(MATCH!S443=1, MATCH!T443=1)</f>
        <v>0</v>
      </c>
      <c r="G443" t="e">
        <f ca="1">IF(MATCH!K443=1,OR(E443="1",E443="3",F443=TRUE),OR(E443="2",E443="3"))</f>
        <v>#NAME?</v>
      </c>
      <c r="H443" t="e">
        <f ca="1">IF(MATCH!K443=2,OR(E443="1",E443="3",F443=TRUE),OR(E443="2",E443="3"))</f>
        <v>#NAME?</v>
      </c>
      <c r="I443" t="e">
        <f ca="1">AND(G443=TRUE,MATCH!AN443=1)</f>
        <v>#NAME?</v>
      </c>
      <c r="J443" t="e">
        <f ca="1">AND(H443=TRUE,MATCH!AN443=2)</f>
        <v>#NAME?</v>
      </c>
      <c r="K443">
        <f>IF(MATCH!AN443=1,K442+1,0)</f>
        <v>0</v>
      </c>
      <c r="L443">
        <f>IF(MATCH!AN443=2,L442+1,0)</f>
        <v>0</v>
      </c>
      <c r="M443" t="str">
        <f>MATCH!A443</f>
        <v/>
      </c>
      <c r="N443">
        <f>COUNTIFS(MATCH!AN434:AN443, "=1")</f>
        <v>0</v>
      </c>
      <c r="O443">
        <f>COUNTIFS(MATCH!AN434:AN443, "=2")</f>
        <v>0</v>
      </c>
      <c r="P443" t="str">
        <f>MATCH!BA443</f>
        <v/>
      </c>
    </row>
    <row r="444" spans="1:16" x14ac:dyDescent="0.25">
      <c r="A444" t="b">
        <f>AND(MATCH!K444=2, COUNTIF(Tables!L$1:L$4, MATCH!F444))</f>
        <v>0</v>
      </c>
      <c r="B444" t="b">
        <f>AND(MATCH!K444=1, COUNTIF(Tables!L$1:L$4, MATCH!F444))</f>
        <v>0</v>
      </c>
      <c r="C444" t="b">
        <f>AND(A444, MATCH!AO444=0)</f>
        <v>0</v>
      </c>
      <c r="D444" t="b">
        <f>AND(B444, MATCH!AO444=0)</f>
        <v>0</v>
      </c>
      <c r="E444" t="e">
        <f ca="1">isNetPoint(MATCH!AC444)</f>
        <v>#NAME?</v>
      </c>
      <c r="F444" t="b">
        <f>OR(MATCH!S444=1, MATCH!T444=1)</f>
        <v>0</v>
      </c>
      <c r="G444" t="e">
        <f ca="1">IF(MATCH!K444=1,OR(E444="1",E444="3",F444=TRUE),OR(E444="2",E444="3"))</f>
        <v>#NAME?</v>
      </c>
      <c r="H444" t="e">
        <f ca="1">IF(MATCH!K444=2,OR(E444="1",E444="3",F444=TRUE),OR(E444="2",E444="3"))</f>
        <v>#NAME?</v>
      </c>
      <c r="I444" t="e">
        <f ca="1">AND(G444=TRUE,MATCH!AN444=1)</f>
        <v>#NAME?</v>
      </c>
      <c r="J444" t="e">
        <f ca="1">AND(H444=TRUE,MATCH!AN444=2)</f>
        <v>#NAME?</v>
      </c>
      <c r="K444">
        <f>IF(MATCH!AN444=1,K443+1,0)</f>
        <v>0</v>
      </c>
      <c r="L444">
        <f>IF(MATCH!AN444=2,L443+1,0)</f>
        <v>0</v>
      </c>
      <c r="M444" t="str">
        <f>MATCH!A444</f>
        <v/>
      </c>
      <c r="N444">
        <f>COUNTIFS(MATCH!AN435:AN444, "=1")</f>
        <v>0</v>
      </c>
      <c r="O444">
        <f>COUNTIFS(MATCH!AN435:AN444, "=2")</f>
        <v>0</v>
      </c>
      <c r="P444" t="str">
        <f>MATCH!BA444</f>
        <v/>
      </c>
    </row>
    <row r="445" spans="1:16" x14ac:dyDescent="0.25">
      <c r="A445" t="b">
        <f>AND(MATCH!K445=2, COUNTIF(Tables!L$1:L$4, MATCH!F445))</f>
        <v>0</v>
      </c>
      <c r="B445" t="b">
        <f>AND(MATCH!K445=1, COUNTIF(Tables!L$1:L$4, MATCH!F445))</f>
        <v>0</v>
      </c>
      <c r="C445" t="b">
        <f>AND(A445, MATCH!AO445=0)</f>
        <v>0</v>
      </c>
      <c r="D445" t="b">
        <f>AND(B445, MATCH!AO445=0)</f>
        <v>0</v>
      </c>
      <c r="E445" t="e">
        <f ca="1">isNetPoint(MATCH!AC445)</f>
        <v>#NAME?</v>
      </c>
      <c r="F445" t="b">
        <f>OR(MATCH!S445=1, MATCH!T445=1)</f>
        <v>0</v>
      </c>
      <c r="G445" t="e">
        <f ca="1">IF(MATCH!K445=1,OR(E445="1",E445="3",F445=TRUE),OR(E445="2",E445="3"))</f>
        <v>#NAME?</v>
      </c>
      <c r="H445" t="e">
        <f ca="1">IF(MATCH!K445=2,OR(E445="1",E445="3",F445=TRUE),OR(E445="2",E445="3"))</f>
        <v>#NAME?</v>
      </c>
      <c r="I445" t="e">
        <f ca="1">AND(G445=TRUE,MATCH!AN445=1)</f>
        <v>#NAME?</v>
      </c>
      <c r="J445" t="e">
        <f ca="1">AND(H445=TRUE,MATCH!AN445=2)</f>
        <v>#NAME?</v>
      </c>
      <c r="K445">
        <f>IF(MATCH!AN445=1,K444+1,0)</f>
        <v>0</v>
      </c>
      <c r="L445">
        <f>IF(MATCH!AN445=2,L444+1,0)</f>
        <v>0</v>
      </c>
      <c r="M445" t="str">
        <f>MATCH!A445</f>
        <v/>
      </c>
      <c r="N445">
        <f>COUNTIFS(MATCH!AN436:AN445, "=1")</f>
        <v>0</v>
      </c>
      <c r="O445">
        <f>COUNTIFS(MATCH!AN436:AN445, "=2")</f>
        <v>0</v>
      </c>
      <c r="P445" t="str">
        <f>MATCH!BA445</f>
        <v/>
      </c>
    </row>
    <row r="446" spans="1:16" x14ac:dyDescent="0.25">
      <c r="A446" t="b">
        <f>AND(MATCH!K446=2, COUNTIF(Tables!L$1:L$4, MATCH!F446))</f>
        <v>0</v>
      </c>
      <c r="B446" t="b">
        <f>AND(MATCH!K446=1, COUNTIF(Tables!L$1:L$4, MATCH!F446))</f>
        <v>0</v>
      </c>
      <c r="C446" t="b">
        <f>AND(A446, MATCH!AO446=0)</f>
        <v>0</v>
      </c>
      <c r="D446" t="b">
        <f>AND(B446, MATCH!AO446=0)</f>
        <v>0</v>
      </c>
      <c r="E446" t="e">
        <f ca="1">isNetPoint(MATCH!AC446)</f>
        <v>#NAME?</v>
      </c>
      <c r="F446" t="b">
        <f>OR(MATCH!S446=1, MATCH!T446=1)</f>
        <v>0</v>
      </c>
      <c r="G446" t="e">
        <f ca="1">IF(MATCH!K446=1,OR(E446="1",E446="3",F446=TRUE),OR(E446="2",E446="3"))</f>
        <v>#NAME?</v>
      </c>
      <c r="H446" t="e">
        <f ca="1">IF(MATCH!K446=2,OR(E446="1",E446="3",F446=TRUE),OR(E446="2",E446="3"))</f>
        <v>#NAME?</v>
      </c>
      <c r="I446" t="e">
        <f ca="1">AND(G446=TRUE,MATCH!AN446=1)</f>
        <v>#NAME?</v>
      </c>
      <c r="J446" t="e">
        <f ca="1">AND(H446=TRUE,MATCH!AN446=2)</f>
        <v>#NAME?</v>
      </c>
      <c r="K446">
        <f>IF(MATCH!AN446=1,K445+1,0)</f>
        <v>0</v>
      </c>
      <c r="L446">
        <f>IF(MATCH!AN446=2,L445+1,0)</f>
        <v>0</v>
      </c>
      <c r="M446" t="str">
        <f>MATCH!A446</f>
        <v/>
      </c>
      <c r="N446">
        <f>COUNTIFS(MATCH!AN437:AN446, "=1")</f>
        <v>0</v>
      </c>
      <c r="O446">
        <f>COUNTIFS(MATCH!AN437:AN446, "=2")</f>
        <v>0</v>
      </c>
      <c r="P446" t="str">
        <f>MATCH!BA446</f>
        <v/>
      </c>
    </row>
    <row r="447" spans="1:16" x14ac:dyDescent="0.25">
      <c r="A447" t="b">
        <f>AND(MATCH!K447=2, COUNTIF(Tables!L$1:L$4, MATCH!F447))</f>
        <v>0</v>
      </c>
      <c r="B447" t="b">
        <f>AND(MATCH!K447=1, COUNTIF(Tables!L$1:L$4, MATCH!F447))</f>
        <v>0</v>
      </c>
      <c r="C447" t="b">
        <f>AND(A447, MATCH!AO447=0)</f>
        <v>0</v>
      </c>
      <c r="D447" t="b">
        <f>AND(B447, MATCH!AO447=0)</f>
        <v>0</v>
      </c>
      <c r="E447" t="e">
        <f ca="1">isNetPoint(MATCH!AC447)</f>
        <v>#NAME?</v>
      </c>
      <c r="F447" t="b">
        <f>OR(MATCH!S447=1, MATCH!T447=1)</f>
        <v>0</v>
      </c>
      <c r="G447" t="e">
        <f ca="1">IF(MATCH!K447=1,OR(E447="1",E447="3",F447=TRUE),OR(E447="2",E447="3"))</f>
        <v>#NAME?</v>
      </c>
      <c r="H447" t="e">
        <f ca="1">IF(MATCH!K447=2,OR(E447="1",E447="3",F447=TRUE),OR(E447="2",E447="3"))</f>
        <v>#NAME?</v>
      </c>
      <c r="I447" t="e">
        <f ca="1">AND(G447=TRUE,MATCH!AN447=1)</f>
        <v>#NAME?</v>
      </c>
      <c r="J447" t="e">
        <f ca="1">AND(H447=TRUE,MATCH!AN447=2)</f>
        <v>#NAME?</v>
      </c>
      <c r="K447">
        <f>IF(MATCH!AN447=1,K446+1,0)</f>
        <v>0</v>
      </c>
      <c r="L447">
        <f>IF(MATCH!AN447=2,L446+1,0)</f>
        <v>0</v>
      </c>
      <c r="M447" t="str">
        <f>MATCH!A447</f>
        <v/>
      </c>
      <c r="N447">
        <f>COUNTIFS(MATCH!AN438:AN447, "=1")</f>
        <v>0</v>
      </c>
      <c r="O447">
        <f>COUNTIFS(MATCH!AN438:AN447, "=2")</f>
        <v>0</v>
      </c>
      <c r="P447" t="str">
        <f>MATCH!BA447</f>
        <v/>
      </c>
    </row>
    <row r="448" spans="1:16" x14ac:dyDescent="0.25">
      <c r="A448" t="b">
        <f>AND(MATCH!K448=2, COUNTIF(Tables!L$1:L$4, MATCH!F448))</f>
        <v>0</v>
      </c>
      <c r="B448" t="b">
        <f>AND(MATCH!K448=1, COUNTIF(Tables!L$1:L$4, MATCH!F448))</f>
        <v>0</v>
      </c>
      <c r="C448" t="b">
        <f>AND(A448, MATCH!AO448=0)</f>
        <v>0</v>
      </c>
      <c r="D448" t="b">
        <f>AND(B448, MATCH!AO448=0)</f>
        <v>0</v>
      </c>
      <c r="E448" t="e">
        <f ca="1">isNetPoint(MATCH!AC448)</f>
        <v>#NAME?</v>
      </c>
      <c r="F448" t="b">
        <f>OR(MATCH!S448=1, MATCH!T448=1)</f>
        <v>0</v>
      </c>
      <c r="G448" t="e">
        <f ca="1">IF(MATCH!K448=1,OR(E448="1",E448="3",F448=TRUE),OR(E448="2",E448="3"))</f>
        <v>#NAME?</v>
      </c>
      <c r="H448" t="e">
        <f ca="1">IF(MATCH!K448=2,OR(E448="1",E448="3",F448=TRUE),OR(E448="2",E448="3"))</f>
        <v>#NAME?</v>
      </c>
      <c r="I448" t="e">
        <f ca="1">AND(G448=TRUE,MATCH!AN448=1)</f>
        <v>#NAME?</v>
      </c>
      <c r="J448" t="e">
        <f ca="1">AND(H448=TRUE,MATCH!AN448=2)</f>
        <v>#NAME?</v>
      </c>
      <c r="K448">
        <f>IF(MATCH!AN448=1,K447+1,0)</f>
        <v>0</v>
      </c>
      <c r="L448">
        <f>IF(MATCH!AN448=2,L447+1,0)</f>
        <v>0</v>
      </c>
      <c r="M448" t="str">
        <f>MATCH!A448</f>
        <v/>
      </c>
      <c r="N448">
        <f>COUNTIFS(MATCH!AN439:AN448, "=1")</f>
        <v>0</v>
      </c>
      <c r="O448">
        <f>COUNTIFS(MATCH!AN439:AN448, "=2")</f>
        <v>0</v>
      </c>
      <c r="P448" t="str">
        <f>MATCH!BA448</f>
        <v/>
      </c>
    </row>
    <row r="449" spans="1:16" x14ac:dyDescent="0.25">
      <c r="A449" t="b">
        <f>AND(MATCH!K449=2, COUNTIF(Tables!L$1:L$4, MATCH!F449))</f>
        <v>0</v>
      </c>
      <c r="B449" t="b">
        <f>AND(MATCH!K449=1, COUNTIF(Tables!L$1:L$4, MATCH!F449))</f>
        <v>0</v>
      </c>
      <c r="C449" t="b">
        <f>AND(A449, MATCH!AO449=0)</f>
        <v>0</v>
      </c>
      <c r="D449" t="b">
        <f>AND(B449, MATCH!AO449=0)</f>
        <v>0</v>
      </c>
      <c r="E449" t="e">
        <f ca="1">isNetPoint(MATCH!AC449)</f>
        <v>#NAME?</v>
      </c>
      <c r="F449" t="b">
        <f>OR(MATCH!S449=1, MATCH!T449=1)</f>
        <v>0</v>
      </c>
      <c r="G449" t="e">
        <f ca="1">IF(MATCH!K449=1,OR(E449="1",E449="3",F449=TRUE),OR(E449="2",E449="3"))</f>
        <v>#NAME?</v>
      </c>
      <c r="H449" t="e">
        <f ca="1">IF(MATCH!K449=2,OR(E449="1",E449="3",F449=TRUE),OR(E449="2",E449="3"))</f>
        <v>#NAME?</v>
      </c>
      <c r="I449" t="e">
        <f ca="1">AND(G449=TRUE,MATCH!AN449=1)</f>
        <v>#NAME?</v>
      </c>
      <c r="J449" t="e">
        <f ca="1">AND(H449=TRUE,MATCH!AN449=2)</f>
        <v>#NAME?</v>
      </c>
      <c r="K449">
        <f>IF(MATCH!AN449=1,K448+1,0)</f>
        <v>0</v>
      </c>
      <c r="L449">
        <f>IF(MATCH!AN449=2,L448+1,0)</f>
        <v>0</v>
      </c>
      <c r="M449" t="str">
        <f>MATCH!A449</f>
        <v/>
      </c>
      <c r="N449">
        <f>COUNTIFS(MATCH!AN440:AN449, "=1")</f>
        <v>0</v>
      </c>
      <c r="O449">
        <f>COUNTIFS(MATCH!AN440:AN449, "=2")</f>
        <v>0</v>
      </c>
      <c r="P449" t="str">
        <f>MATCH!BA449</f>
        <v/>
      </c>
    </row>
    <row r="450" spans="1:16" x14ac:dyDescent="0.25">
      <c r="A450" t="b">
        <f>AND(MATCH!K450=2, COUNTIF(Tables!L$1:L$4, MATCH!F450))</f>
        <v>0</v>
      </c>
      <c r="B450" t="b">
        <f>AND(MATCH!K450=1, COUNTIF(Tables!L$1:L$4, MATCH!F450))</f>
        <v>0</v>
      </c>
      <c r="C450" t="b">
        <f>AND(A450, MATCH!AO450=0)</f>
        <v>0</v>
      </c>
      <c r="D450" t="b">
        <f>AND(B450, MATCH!AO450=0)</f>
        <v>0</v>
      </c>
      <c r="E450" t="e">
        <f ca="1">isNetPoint(MATCH!AC450)</f>
        <v>#NAME?</v>
      </c>
      <c r="F450" t="b">
        <f>OR(MATCH!S450=1, MATCH!T450=1)</f>
        <v>0</v>
      </c>
      <c r="G450" t="e">
        <f ca="1">IF(MATCH!K450=1,OR(E450="1",E450="3",F450=TRUE),OR(E450="2",E450="3"))</f>
        <v>#NAME?</v>
      </c>
      <c r="H450" t="e">
        <f ca="1">IF(MATCH!K450=2,OR(E450="1",E450="3",F450=TRUE),OR(E450="2",E450="3"))</f>
        <v>#NAME?</v>
      </c>
      <c r="I450" t="e">
        <f ca="1">AND(G450=TRUE,MATCH!AN450=1)</f>
        <v>#NAME?</v>
      </c>
      <c r="J450" t="e">
        <f ca="1">AND(H450=TRUE,MATCH!AN450=2)</f>
        <v>#NAME?</v>
      </c>
      <c r="K450">
        <f>IF(MATCH!AN450=1,K449+1,0)</f>
        <v>0</v>
      </c>
      <c r="L450">
        <f>IF(MATCH!AN450=2,L449+1,0)</f>
        <v>0</v>
      </c>
      <c r="M450" t="str">
        <f>MATCH!A450</f>
        <v/>
      </c>
      <c r="N450">
        <f>COUNTIFS(MATCH!AN441:AN450, "=1")</f>
        <v>0</v>
      </c>
      <c r="O450">
        <f>COUNTIFS(MATCH!AN441:AN450, "=2")</f>
        <v>0</v>
      </c>
      <c r="P450" t="str">
        <f>MATCH!BA450</f>
        <v/>
      </c>
    </row>
    <row r="451" spans="1:16" x14ac:dyDescent="0.25">
      <c r="A451" t="b">
        <f>AND(MATCH!K451=2, COUNTIF(Tables!L$1:L$4, MATCH!F451))</f>
        <v>0</v>
      </c>
      <c r="B451" t="b">
        <f>AND(MATCH!K451=1, COUNTIF(Tables!L$1:L$4, MATCH!F451))</f>
        <v>0</v>
      </c>
      <c r="C451" t="b">
        <f>AND(A451, MATCH!AO451=0)</f>
        <v>0</v>
      </c>
      <c r="D451" t="b">
        <f>AND(B451, MATCH!AO451=0)</f>
        <v>0</v>
      </c>
      <c r="E451" t="e">
        <f ca="1">isNetPoint(MATCH!AC451)</f>
        <v>#NAME?</v>
      </c>
      <c r="F451" t="b">
        <f>OR(MATCH!S451=1, MATCH!T451=1)</f>
        <v>0</v>
      </c>
      <c r="G451" t="e">
        <f ca="1">IF(MATCH!K451=1,OR(E451="1",E451="3",F451=TRUE),OR(E451="2",E451="3"))</f>
        <v>#NAME?</v>
      </c>
      <c r="H451" t="e">
        <f ca="1">IF(MATCH!K451=2,OR(E451="1",E451="3",F451=TRUE),OR(E451="2",E451="3"))</f>
        <v>#NAME?</v>
      </c>
      <c r="I451" t="e">
        <f ca="1">AND(G451=TRUE,MATCH!AN451=1)</f>
        <v>#NAME?</v>
      </c>
      <c r="J451" t="e">
        <f ca="1">AND(H451=TRUE,MATCH!AN451=2)</f>
        <v>#NAME?</v>
      </c>
      <c r="K451">
        <f>IF(MATCH!AN451=1,K450+1,0)</f>
        <v>0</v>
      </c>
      <c r="L451">
        <f>IF(MATCH!AN451=2,L450+1,0)</f>
        <v>0</v>
      </c>
      <c r="M451" t="str">
        <f>MATCH!A451</f>
        <v/>
      </c>
      <c r="N451">
        <f>COUNTIFS(MATCH!AN442:AN451, "=1")</f>
        <v>0</v>
      </c>
      <c r="O451">
        <f>COUNTIFS(MATCH!AN442:AN451, "=2")</f>
        <v>0</v>
      </c>
      <c r="P451" t="str">
        <f>MATCH!BA451</f>
        <v/>
      </c>
    </row>
    <row r="452" spans="1:16" x14ac:dyDescent="0.25">
      <c r="A452" t="b">
        <f>AND(MATCH!K452=2, COUNTIF(Tables!L$1:L$4, MATCH!F452))</f>
        <v>0</v>
      </c>
      <c r="B452" t="b">
        <f>AND(MATCH!K452=1, COUNTIF(Tables!L$1:L$4, MATCH!F452))</f>
        <v>0</v>
      </c>
      <c r="C452" t="b">
        <f>AND(A452, MATCH!AO452=0)</f>
        <v>0</v>
      </c>
      <c r="D452" t="b">
        <f>AND(B452, MATCH!AO452=0)</f>
        <v>0</v>
      </c>
      <c r="E452" t="e">
        <f ca="1">isNetPoint(MATCH!AC452)</f>
        <v>#NAME?</v>
      </c>
      <c r="F452" t="b">
        <f>OR(MATCH!S452=1, MATCH!T452=1)</f>
        <v>0</v>
      </c>
      <c r="G452" t="e">
        <f ca="1">IF(MATCH!K452=1,OR(E452="1",E452="3",F452=TRUE),OR(E452="2",E452="3"))</f>
        <v>#NAME?</v>
      </c>
      <c r="H452" t="e">
        <f ca="1">IF(MATCH!K452=2,OR(E452="1",E452="3",F452=TRUE),OR(E452="2",E452="3"))</f>
        <v>#NAME?</v>
      </c>
      <c r="I452" t="e">
        <f ca="1">AND(G452=TRUE,MATCH!AN452=1)</f>
        <v>#NAME?</v>
      </c>
      <c r="J452" t="e">
        <f ca="1">AND(H452=TRUE,MATCH!AN452=2)</f>
        <v>#NAME?</v>
      </c>
      <c r="K452">
        <f>IF(MATCH!AN452=1,K451+1,0)</f>
        <v>0</v>
      </c>
      <c r="L452">
        <f>IF(MATCH!AN452=2,L451+1,0)</f>
        <v>0</v>
      </c>
      <c r="M452" t="str">
        <f>MATCH!A452</f>
        <v/>
      </c>
      <c r="N452">
        <f>COUNTIFS(MATCH!AN443:AN452, "=1")</f>
        <v>0</v>
      </c>
      <c r="O452">
        <f>COUNTIFS(MATCH!AN443:AN452, "=2")</f>
        <v>0</v>
      </c>
      <c r="P452" t="str">
        <f>MATCH!BA452</f>
        <v/>
      </c>
    </row>
    <row r="453" spans="1:16" x14ac:dyDescent="0.25">
      <c r="A453" t="b">
        <f>AND(MATCH!K453=2, COUNTIF(Tables!L$1:L$4, MATCH!F453))</f>
        <v>0</v>
      </c>
      <c r="B453" t="b">
        <f>AND(MATCH!K453=1, COUNTIF(Tables!L$1:L$4, MATCH!F453))</f>
        <v>0</v>
      </c>
      <c r="C453" t="b">
        <f>AND(A453, MATCH!AO453=0)</f>
        <v>0</v>
      </c>
      <c r="D453" t="b">
        <f>AND(B453, MATCH!AO453=0)</f>
        <v>0</v>
      </c>
      <c r="E453" t="e">
        <f ca="1">isNetPoint(MATCH!AC453)</f>
        <v>#NAME?</v>
      </c>
      <c r="F453" t="b">
        <f>OR(MATCH!S453=1, MATCH!T453=1)</f>
        <v>0</v>
      </c>
      <c r="G453" t="e">
        <f ca="1">IF(MATCH!K453=1,OR(E453="1",E453="3",F453=TRUE),OR(E453="2",E453="3"))</f>
        <v>#NAME?</v>
      </c>
      <c r="H453" t="e">
        <f ca="1">IF(MATCH!K453=2,OR(E453="1",E453="3",F453=TRUE),OR(E453="2",E453="3"))</f>
        <v>#NAME?</v>
      </c>
      <c r="I453" t="e">
        <f ca="1">AND(G453=TRUE,MATCH!AN453=1)</f>
        <v>#NAME?</v>
      </c>
      <c r="J453" t="e">
        <f ca="1">AND(H453=TRUE,MATCH!AN453=2)</f>
        <v>#NAME?</v>
      </c>
      <c r="K453">
        <f>IF(MATCH!AN453=1,K452+1,0)</f>
        <v>0</v>
      </c>
      <c r="L453">
        <f>IF(MATCH!AN453=2,L452+1,0)</f>
        <v>0</v>
      </c>
      <c r="M453" t="str">
        <f>MATCH!A453</f>
        <v/>
      </c>
      <c r="N453">
        <f>COUNTIFS(MATCH!AN444:AN453, "=1")</f>
        <v>0</v>
      </c>
      <c r="O453">
        <f>COUNTIFS(MATCH!AN444:AN453, "=2")</f>
        <v>0</v>
      </c>
      <c r="P453" t="str">
        <f>MATCH!BA453</f>
        <v/>
      </c>
    </row>
    <row r="454" spans="1:16" x14ac:dyDescent="0.25">
      <c r="A454" t="b">
        <f>AND(MATCH!K454=2, COUNTIF(Tables!L$1:L$4, MATCH!F454))</f>
        <v>0</v>
      </c>
      <c r="B454" t="b">
        <f>AND(MATCH!K454=1, COUNTIF(Tables!L$1:L$4, MATCH!F454))</f>
        <v>0</v>
      </c>
      <c r="C454" t="b">
        <f>AND(A454, MATCH!AO454=0)</f>
        <v>0</v>
      </c>
      <c r="D454" t="b">
        <f>AND(B454, MATCH!AO454=0)</f>
        <v>0</v>
      </c>
      <c r="E454" t="e">
        <f ca="1">isNetPoint(MATCH!AC454)</f>
        <v>#NAME?</v>
      </c>
      <c r="F454" t="b">
        <f>OR(MATCH!S454=1, MATCH!T454=1)</f>
        <v>0</v>
      </c>
      <c r="G454" t="e">
        <f ca="1">IF(MATCH!K454=1,OR(E454="1",E454="3",F454=TRUE),OR(E454="2",E454="3"))</f>
        <v>#NAME?</v>
      </c>
      <c r="H454" t="e">
        <f ca="1">IF(MATCH!K454=2,OR(E454="1",E454="3",F454=TRUE),OR(E454="2",E454="3"))</f>
        <v>#NAME?</v>
      </c>
      <c r="I454" t="e">
        <f ca="1">AND(G454=TRUE,MATCH!AN454=1)</f>
        <v>#NAME?</v>
      </c>
      <c r="J454" t="e">
        <f ca="1">AND(H454=TRUE,MATCH!AN454=2)</f>
        <v>#NAME?</v>
      </c>
      <c r="K454">
        <f>IF(MATCH!AN454=1,K453+1,0)</f>
        <v>0</v>
      </c>
      <c r="L454">
        <f>IF(MATCH!AN454=2,L453+1,0)</f>
        <v>0</v>
      </c>
      <c r="M454" t="str">
        <f>MATCH!A454</f>
        <v/>
      </c>
      <c r="N454">
        <f>COUNTIFS(MATCH!AN445:AN454, "=1")</f>
        <v>0</v>
      </c>
      <c r="O454">
        <f>COUNTIFS(MATCH!AN445:AN454, "=2")</f>
        <v>0</v>
      </c>
      <c r="P454" t="str">
        <f>MATCH!BA454</f>
        <v/>
      </c>
    </row>
    <row r="455" spans="1:16" x14ac:dyDescent="0.25">
      <c r="A455" t="b">
        <f>AND(MATCH!K455=2, COUNTIF(Tables!L$1:L$4, MATCH!F455))</f>
        <v>0</v>
      </c>
      <c r="B455" t="b">
        <f>AND(MATCH!K455=1, COUNTIF(Tables!L$1:L$4, MATCH!F455))</f>
        <v>0</v>
      </c>
      <c r="C455" t="b">
        <f>AND(A455, MATCH!AO455=0)</f>
        <v>0</v>
      </c>
      <c r="D455" t="b">
        <f>AND(B455, MATCH!AO455=0)</f>
        <v>0</v>
      </c>
      <c r="E455" t="e">
        <f ca="1">isNetPoint(MATCH!AC455)</f>
        <v>#NAME?</v>
      </c>
      <c r="F455" t="b">
        <f>OR(MATCH!S455=1, MATCH!T455=1)</f>
        <v>0</v>
      </c>
      <c r="G455" t="e">
        <f ca="1">IF(MATCH!K455=1,OR(E455="1",E455="3",F455=TRUE),OR(E455="2",E455="3"))</f>
        <v>#NAME?</v>
      </c>
      <c r="H455" t="e">
        <f ca="1">IF(MATCH!K455=2,OR(E455="1",E455="3",F455=TRUE),OR(E455="2",E455="3"))</f>
        <v>#NAME?</v>
      </c>
      <c r="I455" t="e">
        <f ca="1">AND(G455=TRUE,MATCH!AN455=1)</f>
        <v>#NAME?</v>
      </c>
      <c r="J455" t="e">
        <f ca="1">AND(H455=TRUE,MATCH!AN455=2)</f>
        <v>#NAME?</v>
      </c>
      <c r="K455">
        <f>IF(MATCH!AN455=1,K454+1,0)</f>
        <v>0</v>
      </c>
      <c r="L455">
        <f>IF(MATCH!AN455=2,L454+1,0)</f>
        <v>0</v>
      </c>
      <c r="M455" t="str">
        <f>MATCH!A455</f>
        <v/>
      </c>
      <c r="N455">
        <f>COUNTIFS(MATCH!AN446:AN455, "=1")</f>
        <v>0</v>
      </c>
      <c r="O455">
        <f>COUNTIFS(MATCH!AN446:AN455, "=2")</f>
        <v>0</v>
      </c>
      <c r="P455" t="str">
        <f>MATCH!BA455</f>
        <v/>
      </c>
    </row>
    <row r="456" spans="1:16" x14ac:dyDescent="0.25">
      <c r="A456" t="b">
        <f>AND(MATCH!K456=2, COUNTIF(Tables!L$1:L$4, MATCH!F456))</f>
        <v>0</v>
      </c>
      <c r="B456" t="b">
        <f>AND(MATCH!K456=1, COUNTIF(Tables!L$1:L$4, MATCH!F456))</f>
        <v>0</v>
      </c>
      <c r="C456" t="b">
        <f>AND(A456, MATCH!AO456=0)</f>
        <v>0</v>
      </c>
      <c r="D456" t="b">
        <f>AND(B456, MATCH!AO456=0)</f>
        <v>0</v>
      </c>
      <c r="E456" t="e">
        <f ca="1">isNetPoint(MATCH!AC456)</f>
        <v>#NAME?</v>
      </c>
      <c r="F456" t="b">
        <f>OR(MATCH!S456=1, MATCH!T456=1)</f>
        <v>0</v>
      </c>
      <c r="G456" t="e">
        <f ca="1">IF(MATCH!K456=1,OR(E456="1",E456="3",F456=TRUE),OR(E456="2",E456="3"))</f>
        <v>#NAME?</v>
      </c>
      <c r="H456" t="e">
        <f ca="1">IF(MATCH!K456=2,OR(E456="1",E456="3",F456=TRUE),OR(E456="2",E456="3"))</f>
        <v>#NAME?</v>
      </c>
      <c r="I456" t="e">
        <f ca="1">AND(G456=TRUE,MATCH!AN456=1)</f>
        <v>#NAME?</v>
      </c>
      <c r="J456" t="e">
        <f ca="1">AND(H456=TRUE,MATCH!AN456=2)</f>
        <v>#NAME?</v>
      </c>
      <c r="K456">
        <f>IF(MATCH!AN456=1,K455+1,0)</f>
        <v>0</v>
      </c>
      <c r="L456">
        <f>IF(MATCH!AN456=2,L455+1,0)</f>
        <v>0</v>
      </c>
      <c r="M456" t="str">
        <f>MATCH!A456</f>
        <v/>
      </c>
      <c r="N456">
        <f>COUNTIFS(MATCH!AN447:AN456, "=1")</f>
        <v>0</v>
      </c>
      <c r="O456">
        <f>COUNTIFS(MATCH!AN447:AN456, "=2")</f>
        <v>0</v>
      </c>
      <c r="P456" t="str">
        <f>MATCH!BA456</f>
        <v/>
      </c>
    </row>
    <row r="457" spans="1:16" x14ac:dyDescent="0.25">
      <c r="A457" t="b">
        <f>AND(MATCH!K457=2, COUNTIF(Tables!L$1:L$4, MATCH!F457))</f>
        <v>0</v>
      </c>
      <c r="B457" t="b">
        <f>AND(MATCH!K457=1, COUNTIF(Tables!L$1:L$4, MATCH!F457))</f>
        <v>0</v>
      </c>
      <c r="C457" t="b">
        <f>AND(A457, MATCH!AO457=0)</f>
        <v>0</v>
      </c>
      <c r="D457" t="b">
        <f>AND(B457, MATCH!AO457=0)</f>
        <v>0</v>
      </c>
      <c r="E457" t="e">
        <f ca="1">isNetPoint(MATCH!AC457)</f>
        <v>#NAME?</v>
      </c>
      <c r="F457" t="b">
        <f>OR(MATCH!S457=1, MATCH!T457=1)</f>
        <v>0</v>
      </c>
      <c r="G457" t="e">
        <f ca="1">IF(MATCH!K457=1,OR(E457="1",E457="3",F457=TRUE),OR(E457="2",E457="3"))</f>
        <v>#NAME?</v>
      </c>
      <c r="H457" t="e">
        <f ca="1">IF(MATCH!K457=2,OR(E457="1",E457="3",F457=TRUE),OR(E457="2",E457="3"))</f>
        <v>#NAME?</v>
      </c>
      <c r="I457" t="e">
        <f ca="1">AND(G457=TRUE,MATCH!AN457=1)</f>
        <v>#NAME?</v>
      </c>
      <c r="J457" t="e">
        <f ca="1">AND(H457=TRUE,MATCH!AN457=2)</f>
        <v>#NAME?</v>
      </c>
      <c r="K457">
        <f>IF(MATCH!AN457=1,K456+1,0)</f>
        <v>0</v>
      </c>
      <c r="L457">
        <f>IF(MATCH!AN457=2,L456+1,0)</f>
        <v>0</v>
      </c>
      <c r="M457" t="str">
        <f>MATCH!A457</f>
        <v/>
      </c>
      <c r="N457">
        <f>COUNTIFS(MATCH!AN448:AN457, "=1")</f>
        <v>0</v>
      </c>
      <c r="O457">
        <f>COUNTIFS(MATCH!AN448:AN457, "=2")</f>
        <v>0</v>
      </c>
      <c r="P457" t="str">
        <f>MATCH!BA457</f>
        <v/>
      </c>
    </row>
    <row r="458" spans="1:16" x14ac:dyDescent="0.25">
      <c r="A458" t="b">
        <f>AND(MATCH!K458=2, COUNTIF(Tables!L$1:L$4, MATCH!F458))</f>
        <v>0</v>
      </c>
      <c r="B458" t="b">
        <f>AND(MATCH!K458=1, COUNTIF(Tables!L$1:L$4, MATCH!F458))</f>
        <v>0</v>
      </c>
      <c r="C458" t="b">
        <f>AND(A458, MATCH!AO458=0)</f>
        <v>0</v>
      </c>
      <c r="D458" t="b">
        <f>AND(B458, MATCH!AO458=0)</f>
        <v>0</v>
      </c>
      <c r="E458" t="e">
        <f ca="1">isNetPoint(MATCH!AC458)</f>
        <v>#NAME?</v>
      </c>
      <c r="F458" t="b">
        <f>OR(MATCH!S458=1, MATCH!T458=1)</f>
        <v>0</v>
      </c>
      <c r="G458" t="e">
        <f ca="1">IF(MATCH!K458=1,OR(E458="1",E458="3",F458=TRUE),OR(E458="2",E458="3"))</f>
        <v>#NAME?</v>
      </c>
      <c r="H458" t="e">
        <f ca="1">IF(MATCH!K458=2,OR(E458="1",E458="3",F458=TRUE),OR(E458="2",E458="3"))</f>
        <v>#NAME?</v>
      </c>
      <c r="I458" t="e">
        <f ca="1">AND(G458=TRUE,MATCH!AN458=1)</f>
        <v>#NAME?</v>
      </c>
      <c r="J458" t="e">
        <f ca="1">AND(H458=TRUE,MATCH!AN458=2)</f>
        <v>#NAME?</v>
      </c>
      <c r="K458">
        <f>IF(MATCH!AN458=1,K457+1,0)</f>
        <v>0</v>
      </c>
      <c r="L458">
        <f>IF(MATCH!AN458=2,L457+1,0)</f>
        <v>0</v>
      </c>
      <c r="M458" t="str">
        <f>MATCH!A458</f>
        <v/>
      </c>
      <c r="N458">
        <f>COUNTIFS(MATCH!AN449:AN458, "=1")</f>
        <v>0</v>
      </c>
      <c r="O458">
        <f>COUNTIFS(MATCH!AN449:AN458, "=2")</f>
        <v>0</v>
      </c>
      <c r="P458" t="str">
        <f>MATCH!BA458</f>
        <v/>
      </c>
    </row>
    <row r="459" spans="1:16" x14ac:dyDescent="0.25">
      <c r="A459" t="b">
        <f>AND(MATCH!K459=2, COUNTIF(Tables!L$1:L$4, MATCH!F459))</f>
        <v>0</v>
      </c>
      <c r="B459" t="b">
        <f>AND(MATCH!K459=1, COUNTIF(Tables!L$1:L$4, MATCH!F459))</f>
        <v>0</v>
      </c>
      <c r="C459" t="b">
        <f>AND(A459, MATCH!AO459=0)</f>
        <v>0</v>
      </c>
      <c r="D459" t="b">
        <f>AND(B459, MATCH!AO459=0)</f>
        <v>0</v>
      </c>
      <c r="E459" t="e">
        <f ca="1">isNetPoint(MATCH!AC459)</f>
        <v>#NAME?</v>
      </c>
      <c r="F459" t="b">
        <f>OR(MATCH!S459=1, MATCH!T459=1)</f>
        <v>0</v>
      </c>
      <c r="G459" t="e">
        <f ca="1">IF(MATCH!K459=1,OR(E459="1",E459="3",F459=TRUE),OR(E459="2",E459="3"))</f>
        <v>#NAME?</v>
      </c>
      <c r="H459" t="e">
        <f ca="1">IF(MATCH!K459=2,OR(E459="1",E459="3",F459=TRUE),OR(E459="2",E459="3"))</f>
        <v>#NAME?</v>
      </c>
      <c r="I459" t="e">
        <f ca="1">AND(G459=TRUE,MATCH!AN459=1)</f>
        <v>#NAME?</v>
      </c>
      <c r="J459" t="e">
        <f ca="1">AND(H459=TRUE,MATCH!AN459=2)</f>
        <v>#NAME?</v>
      </c>
      <c r="K459">
        <f>IF(MATCH!AN459=1,K458+1,0)</f>
        <v>0</v>
      </c>
      <c r="L459">
        <f>IF(MATCH!AN459=2,L458+1,0)</f>
        <v>0</v>
      </c>
      <c r="M459" t="str">
        <f>MATCH!A459</f>
        <v/>
      </c>
      <c r="N459">
        <f>COUNTIFS(MATCH!AN450:AN459, "=1")</f>
        <v>0</v>
      </c>
      <c r="O459">
        <f>COUNTIFS(MATCH!AN450:AN459, "=2")</f>
        <v>0</v>
      </c>
      <c r="P459" t="str">
        <f>MATCH!BA459</f>
        <v/>
      </c>
    </row>
    <row r="460" spans="1:16" x14ac:dyDescent="0.25">
      <c r="A460" t="b">
        <f>AND(MATCH!K460=2, COUNTIF(Tables!L$1:L$4, MATCH!F460))</f>
        <v>0</v>
      </c>
      <c r="B460" t="b">
        <f>AND(MATCH!K460=1, COUNTIF(Tables!L$1:L$4, MATCH!F460))</f>
        <v>0</v>
      </c>
      <c r="C460" t="b">
        <f>AND(A460, MATCH!AO460=0)</f>
        <v>0</v>
      </c>
      <c r="D460" t="b">
        <f>AND(B460, MATCH!AO460=0)</f>
        <v>0</v>
      </c>
      <c r="E460" t="e">
        <f ca="1">isNetPoint(MATCH!AC460)</f>
        <v>#NAME?</v>
      </c>
      <c r="F460" t="b">
        <f>OR(MATCH!S460=1, MATCH!T460=1)</f>
        <v>0</v>
      </c>
      <c r="G460" t="e">
        <f ca="1">IF(MATCH!K460=1,OR(E460="1",E460="3",F460=TRUE),OR(E460="2",E460="3"))</f>
        <v>#NAME?</v>
      </c>
      <c r="H460" t="e">
        <f ca="1">IF(MATCH!K460=2,OR(E460="1",E460="3",F460=TRUE),OR(E460="2",E460="3"))</f>
        <v>#NAME?</v>
      </c>
      <c r="I460" t="e">
        <f ca="1">AND(G460=TRUE,MATCH!AN460=1)</f>
        <v>#NAME?</v>
      </c>
      <c r="J460" t="e">
        <f ca="1">AND(H460=TRUE,MATCH!AN460=2)</f>
        <v>#NAME?</v>
      </c>
      <c r="K460">
        <f>IF(MATCH!AN460=1,K459+1,0)</f>
        <v>0</v>
      </c>
      <c r="L460">
        <f>IF(MATCH!AN460=2,L459+1,0)</f>
        <v>0</v>
      </c>
      <c r="M460" t="str">
        <f>MATCH!A460</f>
        <v/>
      </c>
      <c r="N460">
        <f>COUNTIFS(MATCH!AN451:AN460, "=1")</f>
        <v>0</v>
      </c>
      <c r="O460">
        <f>COUNTIFS(MATCH!AN451:AN460, "=2")</f>
        <v>0</v>
      </c>
      <c r="P460" t="str">
        <f>MATCH!BA460</f>
        <v/>
      </c>
    </row>
    <row r="461" spans="1:16" x14ac:dyDescent="0.25">
      <c r="A461" t="b">
        <f>AND(MATCH!K461=2, COUNTIF(Tables!L$1:L$4, MATCH!F461))</f>
        <v>0</v>
      </c>
      <c r="B461" t="b">
        <f>AND(MATCH!K461=1, COUNTIF(Tables!L$1:L$4, MATCH!F461))</f>
        <v>0</v>
      </c>
      <c r="C461" t="b">
        <f>AND(A461, MATCH!AO461=0)</f>
        <v>0</v>
      </c>
      <c r="D461" t="b">
        <f>AND(B461, MATCH!AO461=0)</f>
        <v>0</v>
      </c>
      <c r="E461" t="e">
        <f ca="1">isNetPoint(MATCH!AC461)</f>
        <v>#NAME?</v>
      </c>
      <c r="F461" t="b">
        <f>OR(MATCH!S461=1, MATCH!T461=1)</f>
        <v>0</v>
      </c>
      <c r="G461" t="e">
        <f ca="1">IF(MATCH!K461=1,OR(E461="1",E461="3",F461=TRUE),OR(E461="2",E461="3"))</f>
        <v>#NAME?</v>
      </c>
      <c r="H461" t="e">
        <f ca="1">IF(MATCH!K461=2,OR(E461="1",E461="3",F461=TRUE),OR(E461="2",E461="3"))</f>
        <v>#NAME?</v>
      </c>
      <c r="I461" t="e">
        <f ca="1">AND(G461=TRUE,MATCH!AN461=1)</f>
        <v>#NAME?</v>
      </c>
      <c r="J461" t="e">
        <f ca="1">AND(H461=TRUE,MATCH!AN461=2)</f>
        <v>#NAME?</v>
      </c>
      <c r="K461">
        <f>IF(MATCH!AN461=1,K460+1,0)</f>
        <v>0</v>
      </c>
      <c r="L461">
        <f>IF(MATCH!AN461=2,L460+1,0)</f>
        <v>0</v>
      </c>
      <c r="M461" t="str">
        <f>MATCH!A461</f>
        <v/>
      </c>
      <c r="N461">
        <f>COUNTIFS(MATCH!AN452:AN461, "=1")</f>
        <v>0</v>
      </c>
      <c r="O461">
        <f>COUNTIFS(MATCH!AN452:AN461, "=2")</f>
        <v>0</v>
      </c>
      <c r="P461" t="str">
        <f>MATCH!BA461</f>
        <v/>
      </c>
    </row>
    <row r="462" spans="1:16" x14ac:dyDescent="0.25">
      <c r="A462" t="b">
        <f>AND(MATCH!K462=2, COUNTIF(Tables!L$1:L$4, MATCH!F462))</f>
        <v>0</v>
      </c>
      <c r="B462" t="b">
        <f>AND(MATCH!K462=1, COUNTIF(Tables!L$1:L$4, MATCH!F462))</f>
        <v>0</v>
      </c>
      <c r="C462" t="b">
        <f>AND(A462, MATCH!AO462=0)</f>
        <v>0</v>
      </c>
      <c r="D462" t="b">
        <f>AND(B462, MATCH!AO462=0)</f>
        <v>0</v>
      </c>
      <c r="E462" t="e">
        <f ca="1">isNetPoint(MATCH!AC462)</f>
        <v>#NAME?</v>
      </c>
      <c r="F462" t="b">
        <f>OR(MATCH!S462=1, MATCH!T462=1)</f>
        <v>0</v>
      </c>
      <c r="G462" t="e">
        <f ca="1">IF(MATCH!K462=1,OR(E462="1",E462="3",F462=TRUE),OR(E462="2",E462="3"))</f>
        <v>#NAME?</v>
      </c>
      <c r="H462" t="e">
        <f ca="1">IF(MATCH!K462=2,OR(E462="1",E462="3",F462=TRUE),OR(E462="2",E462="3"))</f>
        <v>#NAME?</v>
      </c>
      <c r="I462" t="e">
        <f ca="1">AND(G462=TRUE,MATCH!AN462=1)</f>
        <v>#NAME?</v>
      </c>
      <c r="J462" t="e">
        <f ca="1">AND(H462=TRUE,MATCH!AN462=2)</f>
        <v>#NAME?</v>
      </c>
      <c r="K462">
        <f>IF(MATCH!AN462=1,K461+1,0)</f>
        <v>0</v>
      </c>
      <c r="L462">
        <f>IF(MATCH!AN462=2,L461+1,0)</f>
        <v>0</v>
      </c>
      <c r="M462" t="str">
        <f>MATCH!A462</f>
        <v/>
      </c>
      <c r="N462">
        <f>COUNTIFS(MATCH!AN453:AN462, "=1")</f>
        <v>0</v>
      </c>
      <c r="O462">
        <f>COUNTIFS(MATCH!AN453:AN462, "=2")</f>
        <v>0</v>
      </c>
      <c r="P462" t="str">
        <f>MATCH!BA462</f>
        <v/>
      </c>
    </row>
    <row r="463" spans="1:16" x14ac:dyDescent="0.25">
      <c r="A463" t="b">
        <f>AND(MATCH!K463=2, COUNTIF(Tables!L$1:L$4, MATCH!F463))</f>
        <v>0</v>
      </c>
      <c r="B463" t="b">
        <f>AND(MATCH!K463=1, COUNTIF(Tables!L$1:L$4, MATCH!F463))</f>
        <v>0</v>
      </c>
      <c r="C463" t="b">
        <f>AND(A463, MATCH!AO463=0)</f>
        <v>0</v>
      </c>
      <c r="D463" t="b">
        <f>AND(B463, MATCH!AO463=0)</f>
        <v>0</v>
      </c>
      <c r="E463" t="e">
        <f ca="1">isNetPoint(MATCH!AC463)</f>
        <v>#NAME?</v>
      </c>
      <c r="F463" t="b">
        <f>OR(MATCH!S463=1, MATCH!T463=1)</f>
        <v>0</v>
      </c>
      <c r="G463" t="e">
        <f ca="1">IF(MATCH!K463=1,OR(E463="1",E463="3",F463=TRUE),OR(E463="2",E463="3"))</f>
        <v>#NAME?</v>
      </c>
      <c r="H463" t="e">
        <f ca="1">IF(MATCH!K463=2,OR(E463="1",E463="3",F463=TRUE),OR(E463="2",E463="3"))</f>
        <v>#NAME?</v>
      </c>
      <c r="I463" t="e">
        <f ca="1">AND(G463=TRUE,MATCH!AN463=1)</f>
        <v>#NAME?</v>
      </c>
      <c r="J463" t="e">
        <f ca="1">AND(H463=TRUE,MATCH!AN463=2)</f>
        <v>#NAME?</v>
      </c>
      <c r="K463">
        <f>IF(MATCH!AN463=1,K462+1,0)</f>
        <v>0</v>
      </c>
      <c r="L463">
        <f>IF(MATCH!AN463=2,L462+1,0)</f>
        <v>0</v>
      </c>
      <c r="M463" t="str">
        <f>MATCH!A463</f>
        <v/>
      </c>
      <c r="N463">
        <f>COUNTIFS(MATCH!AN454:AN463, "=1")</f>
        <v>0</v>
      </c>
      <c r="O463">
        <f>COUNTIFS(MATCH!AN454:AN463, "=2")</f>
        <v>0</v>
      </c>
      <c r="P463" t="str">
        <f>MATCH!BA463</f>
        <v/>
      </c>
    </row>
    <row r="464" spans="1:16" x14ac:dyDescent="0.25">
      <c r="A464" t="b">
        <f>AND(MATCH!K464=2, COUNTIF(Tables!L$1:L$4, MATCH!F464))</f>
        <v>0</v>
      </c>
      <c r="B464" t="b">
        <f>AND(MATCH!K464=1, COUNTIF(Tables!L$1:L$4, MATCH!F464))</f>
        <v>0</v>
      </c>
      <c r="C464" t="b">
        <f>AND(A464, MATCH!AO464=0)</f>
        <v>0</v>
      </c>
      <c r="D464" t="b">
        <f>AND(B464, MATCH!AO464=0)</f>
        <v>0</v>
      </c>
      <c r="E464" t="e">
        <f ca="1">isNetPoint(MATCH!AC464)</f>
        <v>#NAME?</v>
      </c>
      <c r="F464" t="b">
        <f>OR(MATCH!S464=1, MATCH!T464=1)</f>
        <v>0</v>
      </c>
      <c r="G464" t="e">
        <f ca="1">IF(MATCH!K464=1,OR(E464="1",E464="3",F464=TRUE),OR(E464="2",E464="3"))</f>
        <v>#NAME?</v>
      </c>
      <c r="H464" t="e">
        <f ca="1">IF(MATCH!K464=2,OR(E464="1",E464="3",F464=TRUE),OR(E464="2",E464="3"))</f>
        <v>#NAME?</v>
      </c>
      <c r="I464" t="e">
        <f ca="1">AND(G464=TRUE,MATCH!AN464=1)</f>
        <v>#NAME?</v>
      </c>
      <c r="J464" t="e">
        <f ca="1">AND(H464=TRUE,MATCH!AN464=2)</f>
        <v>#NAME?</v>
      </c>
      <c r="K464">
        <f>IF(MATCH!AN464=1,K463+1,0)</f>
        <v>0</v>
      </c>
      <c r="L464">
        <f>IF(MATCH!AN464=2,L463+1,0)</f>
        <v>0</v>
      </c>
      <c r="M464" t="str">
        <f>MATCH!A464</f>
        <v/>
      </c>
      <c r="N464">
        <f>COUNTIFS(MATCH!AN455:AN464, "=1")</f>
        <v>0</v>
      </c>
      <c r="O464">
        <f>COUNTIFS(MATCH!AN455:AN464, "=2")</f>
        <v>0</v>
      </c>
      <c r="P464" t="str">
        <f>MATCH!BA464</f>
        <v/>
      </c>
    </row>
    <row r="465" spans="1:16" x14ac:dyDescent="0.25">
      <c r="A465" t="b">
        <f>AND(MATCH!K465=2, COUNTIF(Tables!L$1:L$4, MATCH!F465))</f>
        <v>0</v>
      </c>
      <c r="B465" t="b">
        <f>AND(MATCH!K465=1, COUNTIF(Tables!L$1:L$4, MATCH!F465))</f>
        <v>0</v>
      </c>
      <c r="C465" t="b">
        <f>AND(A465, MATCH!AO465=0)</f>
        <v>0</v>
      </c>
      <c r="D465" t="b">
        <f>AND(B465, MATCH!AO465=0)</f>
        <v>0</v>
      </c>
      <c r="E465" t="e">
        <f ca="1">isNetPoint(MATCH!AC465)</f>
        <v>#NAME?</v>
      </c>
      <c r="F465" t="b">
        <f>OR(MATCH!S465=1, MATCH!T465=1)</f>
        <v>0</v>
      </c>
      <c r="G465" t="e">
        <f ca="1">IF(MATCH!K465=1,OR(E465="1",E465="3",F465=TRUE),OR(E465="2",E465="3"))</f>
        <v>#NAME?</v>
      </c>
      <c r="H465" t="e">
        <f ca="1">IF(MATCH!K465=2,OR(E465="1",E465="3",F465=TRUE),OR(E465="2",E465="3"))</f>
        <v>#NAME?</v>
      </c>
      <c r="I465" t="e">
        <f ca="1">AND(G465=TRUE,MATCH!AN465=1)</f>
        <v>#NAME?</v>
      </c>
      <c r="J465" t="e">
        <f ca="1">AND(H465=TRUE,MATCH!AN465=2)</f>
        <v>#NAME?</v>
      </c>
      <c r="K465">
        <f>IF(MATCH!AN465=1,K464+1,0)</f>
        <v>0</v>
      </c>
      <c r="L465">
        <f>IF(MATCH!AN465=2,L464+1,0)</f>
        <v>0</v>
      </c>
      <c r="M465" t="str">
        <f>MATCH!A465</f>
        <v/>
      </c>
      <c r="N465">
        <f>COUNTIFS(MATCH!AN456:AN465, "=1")</f>
        <v>0</v>
      </c>
      <c r="O465">
        <f>COUNTIFS(MATCH!AN456:AN465, "=2")</f>
        <v>0</v>
      </c>
      <c r="P465" t="str">
        <f>MATCH!BA465</f>
        <v/>
      </c>
    </row>
    <row r="466" spans="1:16" x14ac:dyDescent="0.25">
      <c r="A466" t="b">
        <f>AND(MATCH!K466=2, COUNTIF(Tables!L$1:L$4, MATCH!F466))</f>
        <v>0</v>
      </c>
      <c r="B466" t="b">
        <f>AND(MATCH!K466=1, COUNTIF(Tables!L$1:L$4, MATCH!F466))</f>
        <v>0</v>
      </c>
      <c r="C466" t="b">
        <f>AND(A466, MATCH!AO466=0)</f>
        <v>0</v>
      </c>
      <c r="D466" t="b">
        <f>AND(B466, MATCH!AO466=0)</f>
        <v>0</v>
      </c>
      <c r="E466" t="e">
        <f ca="1">isNetPoint(MATCH!AC466)</f>
        <v>#NAME?</v>
      </c>
      <c r="F466" t="b">
        <f>OR(MATCH!S466=1, MATCH!T466=1)</f>
        <v>0</v>
      </c>
      <c r="G466" t="e">
        <f ca="1">IF(MATCH!K466=1,OR(E466="1",E466="3",F466=TRUE),OR(E466="2",E466="3"))</f>
        <v>#NAME?</v>
      </c>
      <c r="H466" t="e">
        <f ca="1">IF(MATCH!K466=2,OR(E466="1",E466="3",F466=TRUE),OR(E466="2",E466="3"))</f>
        <v>#NAME?</v>
      </c>
      <c r="I466" t="e">
        <f ca="1">AND(G466=TRUE,MATCH!AN466=1)</f>
        <v>#NAME?</v>
      </c>
      <c r="J466" t="e">
        <f ca="1">AND(H466=TRUE,MATCH!AN466=2)</f>
        <v>#NAME?</v>
      </c>
      <c r="K466">
        <f>IF(MATCH!AN466=1,K465+1,0)</f>
        <v>0</v>
      </c>
      <c r="L466">
        <f>IF(MATCH!AN466=2,L465+1,0)</f>
        <v>0</v>
      </c>
      <c r="M466" t="str">
        <f>MATCH!A466</f>
        <v/>
      </c>
      <c r="N466">
        <f>COUNTIFS(MATCH!AN457:AN466, "=1")</f>
        <v>0</v>
      </c>
      <c r="O466">
        <f>COUNTIFS(MATCH!AN457:AN466, "=2")</f>
        <v>0</v>
      </c>
      <c r="P466" t="str">
        <f>MATCH!BA466</f>
        <v/>
      </c>
    </row>
    <row r="467" spans="1:16" x14ac:dyDescent="0.25">
      <c r="A467" t="b">
        <f>AND(MATCH!K467=2, COUNTIF(Tables!L$1:L$4, MATCH!F467))</f>
        <v>0</v>
      </c>
      <c r="B467" t="b">
        <f>AND(MATCH!K467=1, COUNTIF(Tables!L$1:L$4, MATCH!F467))</f>
        <v>0</v>
      </c>
      <c r="C467" t="b">
        <f>AND(A467, MATCH!AO467=0)</f>
        <v>0</v>
      </c>
      <c r="D467" t="b">
        <f>AND(B467, MATCH!AO467=0)</f>
        <v>0</v>
      </c>
      <c r="E467" t="e">
        <f ca="1">isNetPoint(MATCH!AC467)</f>
        <v>#NAME?</v>
      </c>
      <c r="F467" t="b">
        <f>OR(MATCH!S467=1, MATCH!T467=1)</f>
        <v>0</v>
      </c>
      <c r="G467" t="e">
        <f ca="1">IF(MATCH!K467=1,OR(E467="1",E467="3",F467=TRUE),OR(E467="2",E467="3"))</f>
        <v>#NAME?</v>
      </c>
      <c r="H467" t="e">
        <f ca="1">IF(MATCH!K467=2,OR(E467="1",E467="3",F467=TRUE),OR(E467="2",E467="3"))</f>
        <v>#NAME?</v>
      </c>
      <c r="I467" t="e">
        <f ca="1">AND(G467=TRUE,MATCH!AN467=1)</f>
        <v>#NAME?</v>
      </c>
      <c r="J467" t="e">
        <f ca="1">AND(H467=TRUE,MATCH!AN467=2)</f>
        <v>#NAME?</v>
      </c>
      <c r="K467">
        <f>IF(MATCH!AN467=1,K466+1,0)</f>
        <v>0</v>
      </c>
      <c r="L467">
        <f>IF(MATCH!AN467=2,L466+1,0)</f>
        <v>0</v>
      </c>
      <c r="M467" t="str">
        <f>MATCH!A467</f>
        <v/>
      </c>
      <c r="N467">
        <f>COUNTIFS(MATCH!AN458:AN467, "=1")</f>
        <v>0</v>
      </c>
      <c r="O467">
        <f>COUNTIFS(MATCH!AN458:AN467, "=2")</f>
        <v>0</v>
      </c>
      <c r="P467" t="str">
        <f>MATCH!BA467</f>
        <v/>
      </c>
    </row>
    <row r="468" spans="1:16" x14ac:dyDescent="0.25">
      <c r="A468" t="b">
        <f>AND(MATCH!K468=2, COUNTIF(Tables!L$1:L$4, MATCH!F468))</f>
        <v>0</v>
      </c>
      <c r="B468" t="b">
        <f>AND(MATCH!K468=1, COUNTIF(Tables!L$1:L$4, MATCH!F468))</f>
        <v>0</v>
      </c>
      <c r="C468" t="b">
        <f>AND(A468, MATCH!AO468=0)</f>
        <v>0</v>
      </c>
      <c r="D468" t="b">
        <f>AND(B468, MATCH!AO468=0)</f>
        <v>0</v>
      </c>
      <c r="E468" t="e">
        <f ca="1">isNetPoint(MATCH!AC468)</f>
        <v>#NAME?</v>
      </c>
      <c r="F468" t="b">
        <f>OR(MATCH!S468=1, MATCH!T468=1)</f>
        <v>0</v>
      </c>
      <c r="G468" t="e">
        <f ca="1">IF(MATCH!K468=1,OR(E468="1",E468="3",F468=TRUE),OR(E468="2",E468="3"))</f>
        <v>#NAME?</v>
      </c>
      <c r="H468" t="e">
        <f ca="1">IF(MATCH!K468=2,OR(E468="1",E468="3",F468=TRUE),OR(E468="2",E468="3"))</f>
        <v>#NAME?</v>
      </c>
      <c r="I468" t="e">
        <f ca="1">AND(G468=TRUE,MATCH!AN468=1)</f>
        <v>#NAME?</v>
      </c>
      <c r="J468" t="e">
        <f ca="1">AND(H468=TRUE,MATCH!AN468=2)</f>
        <v>#NAME?</v>
      </c>
      <c r="K468">
        <f>IF(MATCH!AN468=1,K467+1,0)</f>
        <v>0</v>
      </c>
      <c r="L468">
        <f>IF(MATCH!AN468=2,L467+1,0)</f>
        <v>0</v>
      </c>
      <c r="M468" t="str">
        <f>MATCH!A468</f>
        <v/>
      </c>
      <c r="N468">
        <f>COUNTIFS(MATCH!AN459:AN468, "=1")</f>
        <v>0</v>
      </c>
      <c r="O468">
        <f>COUNTIFS(MATCH!AN459:AN468, "=2")</f>
        <v>0</v>
      </c>
      <c r="P468" t="str">
        <f>MATCH!BA468</f>
        <v/>
      </c>
    </row>
    <row r="469" spans="1:16" x14ac:dyDescent="0.25">
      <c r="A469" t="b">
        <f>AND(MATCH!K469=2, COUNTIF(Tables!L$1:L$4, MATCH!F469))</f>
        <v>0</v>
      </c>
      <c r="B469" t="b">
        <f>AND(MATCH!K469=1, COUNTIF(Tables!L$1:L$4, MATCH!F469))</f>
        <v>0</v>
      </c>
      <c r="C469" t="b">
        <f>AND(A469, MATCH!AO469=0)</f>
        <v>0</v>
      </c>
      <c r="D469" t="b">
        <f>AND(B469, MATCH!AO469=0)</f>
        <v>0</v>
      </c>
      <c r="E469" t="e">
        <f ca="1">isNetPoint(MATCH!AC469)</f>
        <v>#NAME?</v>
      </c>
      <c r="F469" t="b">
        <f>OR(MATCH!S469=1, MATCH!T469=1)</f>
        <v>0</v>
      </c>
      <c r="G469" t="e">
        <f ca="1">IF(MATCH!K469=1,OR(E469="1",E469="3",F469=TRUE),OR(E469="2",E469="3"))</f>
        <v>#NAME?</v>
      </c>
      <c r="H469" t="e">
        <f ca="1">IF(MATCH!K469=2,OR(E469="1",E469="3",F469=TRUE),OR(E469="2",E469="3"))</f>
        <v>#NAME?</v>
      </c>
      <c r="I469" t="e">
        <f ca="1">AND(G469=TRUE,MATCH!AN469=1)</f>
        <v>#NAME?</v>
      </c>
      <c r="J469" t="e">
        <f ca="1">AND(H469=TRUE,MATCH!AN469=2)</f>
        <v>#NAME?</v>
      </c>
      <c r="K469">
        <f>IF(MATCH!AN469=1,K468+1,0)</f>
        <v>0</v>
      </c>
      <c r="L469">
        <f>IF(MATCH!AN469=2,L468+1,0)</f>
        <v>0</v>
      </c>
      <c r="M469" t="str">
        <f>MATCH!A469</f>
        <v/>
      </c>
      <c r="N469">
        <f>COUNTIFS(MATCH!AN460:AN469, "=1")</f>
        <v>0</v>
      </c>
      <c r="O469">
        <f>COUNTIFS(MATCH!AN460:AN469, "=2")</f>
        <v>0</v>
      </c>
      <c r="P469" t="str">
        <f>MATCH!BA469</f>
        <v/>
      </c>
    </row>
    <row r="470" spans="1:16" x14ac:dyDescent="0.25">
      <c r="A470" t="b">
        <f>AND(MATCH!K470=2, COUNTIF(Tables!L$1:L$4, MATCH!F470))</f>
        <v>0</v>
      </c>
      <c r="B470" t="b">
        <f>AND(MATCH!K470=1, COUNTIF(Tables!L$1:L$4, MATCH!F470))</f>
        <v>0</v>
      </c>
      <c r="C470" t="b">
        <f>AND(A470, MATCH!AO470=0)</f>
        <v>0</v>
      </c>
      <c r="D470" t="b">
        <f>AND(B470, MATCH!AO470=0)</f>
        <v>0</v>
      </c>
      <c r="E470" t="e">
        <f ca="1">isNetPoint(MATCH!AC470)</f>
        <v>#NAME?</v>
      </c>
      <c r="F470" t="b">
        <f>OR(MATCH!S470=1, MATCH!T470=1)</f>
        <v>0</v>
      </c>
      <c r="G470" t="e">
        <f ca="1">IF(MATCH!K470=1,OR(E470="1",E470="3",F470=TRUE),OR(E470="2",E470="3"))</f>
        <v>#NAME?</v>
      </c>
      <c r="H470" t="e">
        <f ca="1">IF(MATCH!K470=2,OR(E470="1",E470="3",F470=TRUE),OR(E470="2",E470="3"))</f>
        <v>#NAME?</v>
      </c>
      <c r="I470" t="e">
        <f ca="1">AND(G470=TRUE,MATCH!AN470=1)</f>
        <v>#NAME?</v>
      </c>
      <c r="J470" t="e">
        <f ca="1">AND(H470=TRUE,MATCH!AN470=2)</f>
        <v>#NAME?</v>
      </c>
      <c r="K470">
        <f>IF(MATCH!AN470=1,K469+1,0)</f>
        <v>0</v>
      </c>
      <c r="L470">
        <f>IF(MATCH!AN470=2,L469+1,0)</f>
        <v>0</v>
      </c>
      <c r="M470" t="str">
        <f>MATCH!A470</f>
        <v/>
      </c>
      <c r="N470">
        <f>COUNTIFS(MATCH!AN461:AN470, "=1")</f>
        <v>0</v>
      </c>
      <c r="O470">
        <f>COUNTIFS(MATCH!AN461:AN470, "=2")</f>
        <v>0</v>
      </c>
      <c r="P470" t="str">
        <f>MATCH!BA470</f>
        <v/>
      </c>
    </row>
    <row r="471" spans="1:16" x14ac:dyDescent="0.25">
      <c r="A471" t="b">
        <f>AND(MATCH!K471=2, COUNTIF(Tables!L$1:L$4, MATCH!F471))</f>
        <v>0</v>
      </c>
      <c r="B471" t="b">
        <f>AND(MATCH!K471=1, COUNTIF(Tables!L$1:L$4, MATCH!F471))</f>
        <v>0</v>
      </c>
      <c r="C471" t="b">
        <f>AND(A471, MATCH!AO471=0)</f>
        <v>0</v>
      </c>
      <c r="D471" t="b">
        <f>AND(B471, MATCH!AO471=0)</f>
        <v>0</v>
      </c>
      <c r="E471" t="e">
        <f ca="1">isNetPoint(MATCH!AC471)</f>
        <v>#NAME?</v>
      </c>
      <c r="F471" t="b">
        <f>OR(MATCH!S471=1, MATCH!T471=1)</f>
        <v>0</v>
      </c>
      <c r="G471" t="e">
        <f ca="1">IF(MATCH!K471=1,OR(E471="1",E471="3",F471=TRUE),OR(E471="2",E471="3"))</f>
        <v>#NAME?</v>
      </c>
      <c r="H471" t="e">
        <f ca="1">IF(MATCH!K471=2,OR(E471="1",E471="3",F471=TRUE),OR(E471="2",E471="3"))</f>
        <v>#NAME?</v>
      </c>
      <c r="I471" t="e">
        <f ca="1">AND(G471=TRUE,MATCH!AN471=1)</f>
        <v>#NAME?</v>
      </c>
      <c r="J471" t="e">
        <f ca="1">AND(H471=TRUE,MATCH!AN471=2)</f>
        <v>#NAME?</v>
      </c>
      <c r="K471">
        <f>IF(MATCH!AN471=1,K470+1,0)</f>
        <v>0</v>
      </c>
      <c r="L471">
        <f>IF(MATCH!AN471=2,L470+1,0)</f>
        <v>0</v>
      </c>
      <c r="M471" t="str">
        <f>MATCH!A471</f>
        <v/>
      </c>
      <c r="N471">
        <f>COUNTIFS(MATCH!AN462:AN471, "=1")</f>
        <v>0</v>
      </c>
      <c r="O471">
        <f>COUNTIFS(MATCH!AN462:AN471, "=2")</f>
        <v>0</v>
      </c>
      <c r="P471" t="str">
        <f>MATCH!BA471</f>
        <v/>
      </c>
    </row>
    <row r="472" spans="1:16" x14ac:dyDescent="0.25">
      <c r="A472" t="b">
        <f>AND(MATCH!K472=2, COUNTIF(Tables!L$1:L$4, MATCH!F472))</f>
        <v>0</v>
      </c>
      <c r="B472" t="b">
        <f>AND(MATCH!K472=1, COUNTIF(Tables!L$1:L$4, MATCH!F472))</f>
        <v>0</v>
      </c>
      <c r="C472" t="b">
        <f>AND(A472, MATCH!AO472=0)</f>
        <v>0</v>
      </c>
      <c r="D472" t="b">
        <f>AND(B472, MATCH!AO472=0)</f>
        <v>0</v>
      </c>
      <c r="E472" t="e">
        <f ca="1">isNetPoint(MATCH!AC472)</f>
        <v>#NAME?</v>
      </c>
      <c r="F472" t="b">
        <f>OR(MATCH!S472=1, MATCH!T472=1)</f>
        <v>0</v>
      </c>
      <c r="G472" t="e">
        <f ca="1">IF(MATCH!K472=1,OR(E472="1",E472="3",F472=TRUE),OR(E472="2",E472="3"))</f>
        <v>#NAME?</v>
      </c>
      <c r="H472" t="e">
        <f ca="1">IF(MATCH!K472=2,OR(E472="1",E472="3",F472=TRUE),OR(E472="2",E472="3"))</f>
        <v>#NAME?</v>
      </c>
      <c r="I472" t="e">
        <f ca="1">AND(G472=TRUE,MATCH!AN472=1)</f>
        <v>#NAME?</v>
      </c>
      <c r="J472" t="e">
        <f ca="1">AND(H472=TRUE,MATCH!AN472=2)</f>
        <v>#NAME?</v>
      </c>
      <c r="K472">
        <f>IF(MATCH!AN472=1,K471+1,0)</f>
        <v>0</v>
      </c>
      <c r="L472">
        <f>IF(MATCH!AN472=2,L471+1,0)</f>
        <v>0</v>
      </c>
      <c r="M472" t="str">
        <f>MATCH!A472</f>
        <v/>
      </c>
      <c r="N472">
        <f>COUNTIFS(MATCH!AN463:AN472, "=1")</f>
        <v>0</v>
      </c>
      <c r="O472">
        <f>COUNTIFS(MATCH!AN463:AN472, "=2")</f>
        <v>0</v>
      </c>
      <c r="P472" t="str">
        <f>MATCH!BA472</f>
        <v/>
      </c>
    </row>
    <row r="473" spans="1:16" x14ac:dyDescent="0.25">
      <c r="A473" t="b">
        <f>AND(MATCH!K473=2, COUNTIF(Tables!L$1:L$4, MATCH!F473))</f>
        <v>0</v>
      </c>
      <c r="B473" t="b">
        <f>AND(MATCH!K473=1, COUNTIF(Tables!L$1:L$4, MATCH!F473))</f>
        <v>0</v>
      </c>
      <c r="C473" t="b">
        <f>AND(A473, MATCH!AO473=0)</f>
        <v>0</v>
      </c>
      <c r="D473" t="b">
        <f>AND(B473, MATCH!AO473=0)</f>
        <v>0</v>
      </c>
      <c r="E473" t="e">
        <f ca="1">isNetPoint(MATCH!AC473)</f>
        <v>#NAME?</v>
      </c>
      <c r="F473" t="b">
        <f>OR(MATCH!S473=1, MATCH!T473=1)</f>
        <v>0</v>
      </c>
      <c r="G473" t="e">
        <f ca="1">IF(MATCH!K473=1,OR(E473="1",E473="3",F473=TRUE),OR(E473="2",E473="3"))</f>
        <v>#NAME?</v>
      </c>
      <c r="H473" t="e">
        <f ca="1">IF(MATCH!K473=2,OR(E473="1",E473="3",F473=TRUE),OR(E473="2",E473="3"))</f>
        <v>#NAME?</v>
      </c>
      <c r="I473" t="e">
        <f ca="1">AND(G473=TRUE,MATCH!AN473=1)</f>
        <v>#NAME?</v>
      </c>
      <c r="J473" t="e">
        <f ca="1">AND(H473=TRUE,MATCH!AN473=2)</f>
        <v>#NAME?</v>
      </c>
      <c r="K473">
        <f>IF(MATCH!AN473=1,K472+1,0)</f>
        <v>0</v>
      </c>
      <c r="L473">
        <f>IF(MATCH!AN473=2,L472+1,0)</f>
        <v>0</v>
      </c>
      <c r="M473" t="str">
        <f>MATCH!A473</f>
        <v/>
      </c>
      <c r="N473">
        <f>COUNTIFS(MATCH!AN464:AN473, "=1")</f>
        <v>0</v>
      </c>
      <c r="O473">
        <f>COUNTIFS(MATCH!AN464:AN473, "=2")</f>
        <v>0</v>
      </c>
      <c r="P473" t="str">
        <f>MATCH!BA473</f>
        <v/>
      </c>
    </row>
    <row r="474" spans="1:16" x14ac:dyDescent="0.25">
      <c r="A474" t="b">
        <f>AND(MATCH!K474=2, COUNTIF(Tables!L$1:L$4, MATCH!F474))</f>
        <v>0</v>
      </c>
      <c r="B474" t="b">
        <f>AND(MATCH!K474=1, COUNTIF(Tables!L$1:L$4, MATCH!F474))</f>
        <v>0</v>
      </c>
      <c r="C474" t="b">
        <f>AND(A474, MATCH!AO474=0)</f>
        <v>0</v>
      </c>
      <c r="D474" t="b">
        <f>AND(B474, MATCH!AO474=0)</f>
        <v>0</v>
      </c>
      <c r="E474" t="e">
        <f ca="1">isNetPoint(MATCH!AC474)</f>
        <v>#NAME?</v>
      </c>
      <c r="F474" t="b">
        <f>OR(MATCH!S474=1, MATCH!T474=1)</f>
        <v>0</v>
      </c>
      <c r="G474" t="e">
        <f ca="1">IF(MATCH!K474=1,OR(E474="1",E474="3",F474=TRUE),OR(E474="2",E474="3"))</f>
        <v>#NAME?</v>
      </c>
      <c r="H474" t="e">
        <f ca="1">IF(MATCH!K474=2,OR(E474="1",E474="3",F474=TRUE),OR(E474="2",E474="3"))</f>
        <v>#NAME?</v>
      </c>
      <c r="I474" t="e">
        <f ca="1">AND(G474=TRUE,MATCH!AN474=1)</f>
        <v>#NAME?</v>
      </c>
      <c r="J474" t="e">
        <f ca="1">AND(H474=TRUE,MATCH!AN474=2)</f>
        <v>#NAME?</v>
      </c>
      <c r="K474">
        <f>IF(MATCH!AN474=1,K473+1,0)</f>
        <v>0</v>
      </c>
      <c r="L474">
        <f>IF(MATCH!AN474=2,L473+1,0)</f>
        <v>0</v>
      </c>
      <c r="M474" t="str">
        <f>MATCH!A474</f>
        <v/>
      </c>
      <c r="N474">
        <f>COUNTIFS(MATCH!AN465:AN474, "=1")</f>
        <v>0</v>
      </c>
      <c r="O474">
        <f>COUNTIFS(MATCH!AN465:AN474, "=2")</f>
        <v>0</v>
      </c>
      <c r="P474" t="str">
        <f>MATCH!BA474</f>
        <v/>
      </c>
    </row>
    <row r="475" spans="1:16" x14ac:dyDescent="0.25">
      <c r="A475" t="b">
        <f>AND(MATCH!K475=2, COUNTIF(Tables!L$1:L$4, MATCH!F475))</f>
        <v>0</v>
      </c>
      <c r="B475" t="b">
        <f>AND(MATCH!K475=1, COUNTIF(Tables!L$1:L$4, MATCH!F475))</f>
        <v>0</v>
      </c>
      <c r="C475" t="b">
        <f>AND(A475, MATCH!AO475=0)</f>
        <v>0</v>
      </c>
      <c r="D475" t="b">
        <f>AND(B475, MATCH!AO475=0)</f>
        <v>0</v>
      </c>
      <c r="E475" t="e">
        <f ca="1">isNetPoint(MATCH!AC475)</f>
        <v>#NAME?</v>
      </c>
      <c r="F475" t="b">
        <f>OR(MATCH!S475=1, MATCH!T475=1)</f>
        <v>0</v>
      </c>
      <c r="G475" t="e">
        <f ca="1">IF(MATCH!K475=1,OR(E475="1",E475="3",F475=TRUE),OR(E475="2",E475="3"))</f>
        <v>#NAME?</v>
      </c>
      <c r="H475" t="e">
        <f ca="1">IF(MATCH!K475=2,OR(E475="1",E475="3",F475=TRUE),OR(E475="2",E475="3"))</f>
        <v>#NAME?</v>
      </c>
      <c r="I475" t="e">
        <f ca="1">AND(G475=TRUE,MATCH!AN475=1)</f>
        <v>#NAME?</v>
      </c>
      <c r="J475" t="e">
        <f ca="1">AND(H475=TRUE,MATCH!AN475=2)</f>
        <v>#NAME?</v>
      </c>
      <c r="K475">
        <f>IF(MATCH!AN475=1,K474+1,0)</f>
        <v>0</v>
      </c>
      <c r="L475">
        <f>IF(MATCH!AN475=2,L474+1,0)</f>
        <v>0</v>
      </c>
      <c r="M475" t="str">
        <f>MATCH!A475</f>
        <v/>
      </c>
      <c r="N475">
        <f>COUNTIFS(MATCH!AN466:AN475, "=1")</f>
        <v>0</v>
      </c>
      <c r="O475">
        <f>COUNTIFS(MATCH!AN466:AN475, "=2")</f>
        <v>0</v>
      </c>
      <c r="P475" t="str">
        <f>MATCH!BA475</f>
        <v/>
      </c>
    </row>
    <row r="476" spans="1:16" x14ac:dyDescent="0.25">
      <c r="A476" t="b">
        <f>AND(MATCH!K476=2, COUNTIF(Tables!L$1:L$4, MATCH!F476))</f>
        <v>0</v>
      </c>
      <c r="B476" t="b">
        <f>AND(MATCH!K476=1, COUNTIF(Tables!L$1:L$4, MATCH!F476))</f>
        <v>0</v>
      </c>
      <c r="C476" t="b">
        <f>AND(A476, MATCH!AO476=0)</f>
        <v>0</v>
      </c>
      <c r="D476" t="b">
        <f>AND(B476, MATCH!AO476=0)</f>
        <v>0</v>
      </c>
      <c r="E476" t="e">
        <f ca="1">isNetPoint(MATCH!AC476)</f>
        <v>#NAME?</v>
      </c>
      <c r="F476" t="b">
        <f>OR(MATCH!S476=1, MATCH!T476=1)</f>
        <v>0</v>
      </c>
      <c r="G476" t="e">
        <f ca="1">IF(MATCH!K476=1,OR(E476="1",E476="3",F476=TRUE),OR(E476="2",E476="3"))</f>
        <v>#NAME?</v>
      </c>
      <c r="H476" t="e">
        <f ca="1">IF(MATCH!K476=2,OR(E476="1",E476="3",F476=TRUE),OR(E476="2",E476="3"))</f>
        <v>#NAME?</v>
      </c>
      <c r="I476" t="e">
        <f ca="1">AND(G476=TRUE,MATCH!AN476=1)</f>
        <v>#NAME?</v>
      </c>
      <c r="J476" t="e">
        <f ca="1">AND(H476=TRUE,MATCH!AN476=2)</f>
        <v>#NAME?</v>
      </c>
      <c r="K476">
        <f>IF(MATCH!AN476=1,K475+1,0)</f>
        <v>0</v>
      </c>
      <c r="L476">
        <f>IF(MATCH!AN476=2,L475+1,0)</f>
        <v>0</v>
      </c>
      <c r="M476" t="str">
        <f>MATCH!A476</f>
        <v/>
      </c>
      <c r="N476">
        <f>COUNTIFS(MATCH!AN467:AN476, "=1")</f>
        <v>0</v>
      </c>
      <c r="O476">
        <f>COUNTIFS(MATCH!AN467:AN476, "=2")</f>
        <v>0</v>
      </c>
      <c r="P476" t="str">
        <f>MATCH!BA476</f>
        <v/>
      </c>
    </row>
    <row r="477" spans="1:16" x14ac:dyDescent="0.25">
      <c r="A477" t="b">
        <f>AND(MATCH!K477=2, COUNTIF(Tables!L$1:L$4, MATCH!F477))</f>
        <v>0</v>
      </c>
      <c r="B477" t="b">
        <f>AND(MATCH!K477=1, COUNTIF(Tables!L$1:L$4, MATCH!F477))</f>
        <v>0</v>
      </c>
      <c r="C477" t="b">
        <f>AND(A477, MATCH!AO477=0)</f>
        <v>0</v>
      </c>
      <c r="D477" t="b">
        <f>AND(B477, MATCH!AO477=0)</f>
        <v>0</v>
      </c>
      <c r="E477" t="e">
        <f ca="1">isNetPoint(MATCH!AC477)</f>
        <v>#NAME?</v>
      </c>
      <c r="F477" t="b">
        <f>OR(MATCH!S477=1, MATCH!T477=1)</f>
        <v>0</v>
      </c>
      <c r="G477" t="e">
        <f ca="1">IF(MATCH!K477=1,OR(E477="1",E477="3",F477=TRUE),OR(E477="2",E477="3"))</f>
        <v>#NAME?</v>
      </c>
      <c r="H477" t="e">
        <f ca="1">IF(MATCH!K477=2,OR(E477="1",E477="3",F477=TRUE),OR(E477="2",E477="3"))</f>
        <v>#NAME?</v>
      </c>
      <c r="I477" t="e">
        <f ca="1">AND(G477=TRUE,MATCH!AN477=1)</f>
        <v>#NAME?</v>
      </c>
      <c r="J477" t="e">
        <f ca="1">AND(H477=TRUE,MATCH!AN477=2)</f>
        <v>#NAME?</v>
      </c>
      <c r="K477">
        <f>IF(MATCH!AN477=1,K476+1,0)</f>
        <v>0</v>
      </c>
      <c r="L477">
        <f>IF(MATCH!AN477=2,L476+1,0)</f>
        <v>0</v>
      </c>
      <c r="M477" t="str">
        <f>MATCH!A477</f>
        <v/>
      </c>
      <c r="N477">
        <f>COUNTIFS(MATCH!AN468:AN477, "=1")</f>
        <v>0</v>
      </c>
      <c r="O477">
        <f>COUNTIFS(MATCH!AN468:AN477, "=2")</f>
        <v>0</v>
      </c>
      <c r="P477" t="str">
        <f>MATCH!BA477</f>
        <v/>
      </c>
    </row>
    <row r="478" spans="1:16" x14ac:dyDescent="0.25">
      <c r="A478" t="b">
        <f>AND(MATCH!K478=2, COUNTIF(Tables!L$1:L$4, MATCH!F478))</f>
        <v>0</v>
      </c>
      <c r="B478" t="b">
        <f>AND(MATCH!K478=1, COUNTIF(Tables!L$1:L$4, MATCH!F478))</f>
        <v>0</v>
      </c>
      <c r="C478" t="b">
        <f>AND(A478, MATCH!AO478=0)</f>
        <v>0</v>
      </c>
      <c r="D478" t="b">
        <f>AND(B478, MATCH!AO478=0)</f>
        <v>0</v>
      </c>
      <c r="E478" t="e">
        <f ca="1">isNetPoint(MATCH!AC478)</f>
        <v>#NAME?</v>
      </c>
      <c r="F478" t="b">
        <f>OR(MATCH!S478=1, MATCH!T478=1)</f>
        <v>0</v>
      </c>
      <c r="G478" t="e">
        <f ca="1">IF(MATCH!K478=1,OR(E478="1",E478="3",F478=TRUE),OR(E478="2",E478="3"))</f>
        <v>#NAME?</v>
      </c>
      <c r="H478" t="e">
        <f ca="1">IF(MATCH!K478=2,OR(E478="1",E478="3",F478=TRUE),OR(E478="2",E478="3"))</f>
        <v>#NAME?</v>
      </c>
      <c r="I478" t="e">
        <f ca="1">AND(G478=TRUE,MATCH!AN478=1)</f>
        <v>#NAME?</v>
      </c>
      <c r="J478" t="e">
        <f ca="1">AND(H478=TRUE,MATCH!AN478=2)</f>
        <v>#NAME?</v>
      </c>
      <c r="K478">
        <f>IF(MATCH!AN478=1,K477+1,0)</f>
        <v>0</v>
      </c>
      <c r="L478">
        <f>IF(MATCH!AN478=2,L477+1,0)</f>
        <v>0</v>
      </c>
      <c r="M478" t="str">
        <f>MATCH!A478</f>
        <v/>
      </c>
      <c r="N478">
        <f>COUNTIFS(MATCH!AN469:AN478, "=1")</f>
        <v>0</v>
      </c>
      <c r="O478">
        <f>COUNTIFS(MATCH!AN469:AN478, "=2")</f>
        <v>0</v>
      </c>
      <c r="P478" t="str">
        <f>MATCH!BA478</f>
        <v/>
      </c>
    </row>
    <row r="479" spans="1:16" x14ac:dyDescent="0.25">
      <c r="A479" t="b">
        <f>AND(MATCH!K479=2, COUNTIF(Tables!L$1:L$4, MATCH!F479))</f>
        <v>0</v>
      </c>
      <c r="B479" t="b">
        <f>AND(MATCH!K479=1, COUNTIF(Tables!L$1:L$4, MATCH!F479))</f>
        <v>0</v>
      </c>
      <c r="C479" t="b">
        <f>AND(A479, MATCH!AO479=0)</f>
        <v>0</v>
      </c>
      <c r="D479" t="b">
        <f>AND(B479, MATCH!AO479=0)</f>
        <v>0</v>
      </c>
      <c r="E479" t="e">
        <f ca="1">isNetPoint(MATCH!AC479)</f>
        <v>#NAME?</v>
      </c>
      <c r="F479" t="b">
        <f>OR(MATCH!S479=1, MATCH!T479=1)</f>
        <v>0</v>
      </c>
      <c r="G479" t="e">
        <f ca="1">IF(MATCH!K479=1,OR(E479="1",E479="3",F479=TRUE),OR(E479="2",E479="3"))</f>
        <v>#NAME?</v>
      </c>
      <c r="H479" t="e">
        <f ca="1">IF(MATCH!K479=2,OR(E479="1",E479="3",F479=TRUE),OR(E479="2",E479="3"))</f>
        <v>#NAME?</v>
      </c>
      <c r="I479" t="e">
        <f ca="1">AND(G479=TRUE,MATCH!AN479=1)</f>
        <v>#NAME?</v>
      </c>
      <c r="J479" t="e">
        <f ca="1">AND(H479=TRUE,MATCH!AN479=2)</f>
        <v>#NAME?</v>
      </c>
      <c r="K479">
        <f>IF(MATCH!AN479=1,K478+1,0)</f>
        <v>0</v>
      </c>
      <c r="L479">
        <f>IF(MATCH!AN479=2,L478+1,0)</f>
        <v>0</v>
      </c>
      <c r="M479" t="str">
        <f>MATCH!A479</f>
        <v/>
      </c>
      <c r="N479">
        <f>COUNTIFS(MATCH!AN470:AN479, "=1")</f>
        <v>0</v>
      </c>
      <c r="O479">
        <f>COUNTIFS(MATCH!AN470:AN479, "=2")</f>
        <v>0</v>
      </c>
      <c r="P479" t="str">
        <f>MATCH!BA479</f>
        <v/>
      </c>
    </row>
    <row r="480" spans="1:16" x14ac:dyDescent="0.25">
      <c r="A480" t="b">
        <f>AND(MATCH!K480=2, COUNTIF(Tables!L$1:L$4, MATCH!F480))</f>
        <v>0</v>
      </c>
      <c r="B480" t="b">
        <f>AND(MATCH!K480=1, COUNTIF(Tables!L$1:L$4, MATCH!F480))</f>
        <v>0</v>
      </c>
      <c r="C480" t="b">
        <f>AND(A480, MATCH!AO480=0)</f>
        <v>0</v>
      </c>
      <c r="D480" t="b">
        <f>AND(B480, MATCH!AO480=0)</f>
        <v>0</v>
      </c>
      <c r="E480" t="e">
        <f ca="1">isNetPoint(MATCH!AC480)</f>
        <v>#NAME?</v>
      </c>
      <c r="F480" t="b">
        <f>OR(MATCH!S480=1, MATCH!T480=1)</f>
        <v>0</v>
      </c>
      <c r="G480" t="e">
        <f ca="1">IF(MATCH!K480=1,OR(E480="1",E480="3",F480=TRUE),OR(E480="2",E480="3"))</f>
        <v>#NAME?</v>
      </c>
      <c r="H480" t="e">
        <f ca="1">IF(MATCH!K480=2,OR(E480="1",E480="3",F480=TRUE),OR(E480="2",E480="3"))</f>
        <v>#NAME?</v>
      </c>
      <c r="I480" t="e">
        <f ca="1">AND(G480=TRUE,MATCH!AN480=1)</f>
        <v>#NAME?</v>
      </c>
      <c r="J480" t="e">
        <f ca="1">AND(H480=TRUE,MATCH!AN480=2)</f>
        <v>#NAME?</v>
      </c>
      <c r="K480">
        <f>IF(MATCH!AN480=1,K479+1,0)</f>
        <v>0</v>
      </c>
      <c r="L480">
        <f>IF(MATCH!AN480=2,L479+1,0)</f>
        <v>0</v>
      </c>
      <c r="M480" t="str">
        <f>MATCH!A480</f>
        <v/>
      </c>
      <c r="N480">
        <f>COUNTIFS(MATCH!AN471:AN480, "=1")</f>
        <v>0</v>
      </c>
      <c r="O480">
        <f>COUNTIFS(MATCH!AN471:AN480, "=2")</f>
        <v>0</v>
      </c>
      <c r="P480" t="str">
        <f>MATCH!BA480</f>
        <v/>
      </c>
    </row>
    <row r="481" spans="1:16" x14ac:dyDescent="0.25">
      <c r="A481" t="b">
        <f>AND(MATCH!K481=2, COUNTIF(Tables!L$1:L$4, MATCH!F481))</f>
        <v>0</v>
      </c>
      <c r="B481" t="b">
        <f>AND(MATCH!K481=1, COUNTIF(Tables!L$1:L$4, MATCH!F481))</f>
        <v>0</v>
      </c>
      <c r="C481" t="b">
        <f>AND(A481, MATCH!AO481=0)</f>
        <v>0</v>
      </c>
      <c r="D481" t="b">
        <f>AND(B481, MATCH!AO481=0)</f>
        <v>0</v>
      </c>
      <c r="E481" t="e">
        <f ca="1">isNetPoint(MATCH!AC481)</f>
        <v>#NAME?</v>
      </c>
      <c r="F481" t="b">
        <f>OR(MATCH!S481=1, MATCH!T481=1)</f>
        <v>0</v>
      </c>
      <c r="G481" t="e">
        <f ca="1">IF(MATCH!K481=1,OR(E481="1",E481="3",F481=TRUE),OR(E481="2",E481="3"))</f>
        <v>#NAME?</v>
      </c>
      <c r="H481" t="e">
        <f ca="1">IF(MATCH!K481=2,OR(E481="1",E481="3",F481=TRUE),OR(E481="2",E481="3"))</f>
        <v>#NAME?</v>
      </c>
      <c r="I481" t="e">
        <f ca="1">AND(G481=TRUE,MATCH!AN481=1)</f>
        <v>#NAME?</v>
      </c>
      <c r="J481" t="e">
        <f ca="1">AND(H481=TRUE,MATCH!AN481=2)</f>
        <v>#NAME?</v>
      </c>
      <c r="K481">
        <f>IF(MATCH!AN481=1,K480+1,0)</f>
        <v>0</v>
      </c>
      <c r="L481">
        <f>IF(MATCH!AN481=2,L480+1,0)</f>
        <v>0</v>
      </c>
      <c r="M481" t="str">
        <f>MATCH!A481</f>
        <v/>
      </c>
      <c r="N481">
        <f>COUNTIFS(MATCH!AN472:AN481, "=1")</f>
        <v>0</v>
      </c>
      <c r="O481">
        <f>COUNTIFS(MATCH!AN472:AN481, "=2")</f>
        <v>0</v>
      </c>
      <c r="P481" t="str">
        <f>MATCH!BA481</f>
        <v/>
      </c>
    </row>
    <row r="482" spans="1:16" x14ac:dyDescent="0.25">
      <c r="A482" t="b">
        <f>AND(MATCH!K482=2, COUNTIF(Tables!L$1:L$4, MATCH!F482))</f>
        <v>0</v>
      </c>
      <c r="B482" t="b">
        <f>AND(MATCH!K482=1, COUNTIF(Tables!L$1:L$4, MATCH!F482))</f>
        <v>0</v>
      </c>
      <c r="C482" t="b">
        <f>AND(A482, MATCH!AO482=0)</f>
        <v>0</v>
      </c>
      <c r="D482" t="b">
        <f>AND(B482, MATCH!AO482=0)</f>
        <v>0</v>
      </c>
      <c r="E482" t="e">
        <f ca="1">isNetPoint(MATCH!AC482)</f>
        <v>#NAME?</v>
      </c>
      <c r="F482" t="b">
        <f>OR(MATCH!S482=1, MATCH!T482=1)</f>
        <v>0</v>
      </c>
      <c r="G482" t="e">
        <f ca="1">IF(MATCH!K482=1,OR(E482="1",E482="3",F482=TRUE),OR(E482="2",E482="3"))</f>
        <v>#NAME?</v>
      </c>
      <c r="H482" t="e">
        <f ca="1">IF(MATCH!K482=2,OR(E482="1",E482="3",F482=TRUE),OR(E482="2",E482="3"))</f>
        <v>#NAME?</v>
      </c>
      <c r="I482" t="e">
        <f ca="1">AND(G482=TRUE,MATCH!AN482=1)</f>
        <v>#NAME?</v>
      </c>
      <c r="J482" t="e">
        <f ca="1">AND(H482=TRUE,MATCH!AN482=2)</f>
        <v>#NAME?</v>
      </c>
      <c r="K482">
        <f>IF(MATCH!AN482=1,K481+1,0)</f>
        <v>0</v>
      </c>
      <c r="L482">
        <f>IF(MATCH!AN482=2,L481+1,0)</f>
        <v>0</v>
      </c>
      <c r="M482" t="str">
        <f>MATCH!A482</f>
        <v/>
      </c>
      <c r="N482">
        <f>COUNTIFS(MATCH!AN473:AN482, "=1")</f>
        <v>0</v>
      </c>
      <c r="O482">
        <f>COUNTIFS(MATCH!AN473:AN482, "=2")</f>
        <v>0</v>
      </c>
      <c r="P482" t="str">
        <f>MATCH!BA482</f>
        <v/>
      </c>
    </row>
    <row r="483" spans="1:16" x14ac:dyDescent="0.25">
      <c r="A483" t="b">
        <f>AND(MATCH!K483=2, COUNTIF(Tables!L$1:L$4, MATCH!F483))</f>
        <v>0</v>
      </c>
      <c r="B483" t="b">
        <f>AND(MATCH!K483=1, COUNTIF(Tables!L$1:L$4, MATCH!F483))</f>
        <v>0</v>
      </c>
      <c r="C483" t="b">
        <f>AND(A483, MATCH!AO483=0)</f>
        <v>0</v>
      </c>
      <c r="D483" t="b">
        <f>AND(B483, MATCH!AO483=0)</f>
        <v>0</v>
      </c>
      <c r="E483" t="e">
        <f ca="1">isNetPoint(MATCH!AC483)</f>
        <v>#NAME?</v>
      </c>
      <c r="F483" t="b">
        <f>OR(MATCH!S483=1, MATCH!T483=1)</f>
        <v>0</v>
      </c>
      <c r="G483" t="e">
        <f ca="1">IF(MATCH!K483=1,OR(E483="1",E483="3",F483=TRUE),OR(E483="2",E483="3"))</f>
        <v>#NAME?</v>
      </c>
      <c r="H483" t="e">
        <f ca="1">IF(MATCH!K483=2,OR(E483="1",E483="3",F483=TRUE),OR(E483="2",E483="3"))</f>
        <v>#NAME?</v>
      </c>
      <c r="I483" t="e">
        <f ca="1">AND(G483=TRUE,MATCH!AN483=1)</f>
        <v>#NAME?</v>
      </c>
      <c r="J483" t="e">
        <f ca="1">AND(H483=TRUE,MATCH!AN483=2)</f>
        <v>#NAME?</v>
      </c>
      <c r="K483">
        <f>IF(MATCH!AN483=1,K482+1,0)</f>
        <v>0</v>
      </c>
      <c r="L483">
        <f>IF(MATCH!AN483=2,L482+1,0)</f>
        <v>0</v>
      </c>
      <c r="M483" t="str">
        <f>MATCH!A483</f>
        <v/>
      </c>
      <c r="N483">
        <f>COUNTIFS(MATCH!AN474:AN483, "=1")</f>
        <v>0</v>
      </c>
      <c r="O483">
        <f>COUNTIFS(MATCH!AN474:AN483, "=2")</f>
        <v>0</v>
      </c>
      <c r="P483" t="str">
        <f>MATCH!BA483</f>
        <v/>
      </c>
    </row>
    <row r="484" spans="1:16" x14ac:dyDescent="0.25">
      <c r="A484" t="b">
        <f>AND(MATCH!K484=2, COUNTIF(Tables!L$1:L$4, MATCH!F484))</f>
        <v>0</v>
      </c>
      <c r="B484" t="b">
        <f>AND(MATCH!K484=1, COUNTIF(Tables!L$1:L$4, MATCH!F484))</f>
        <v>0</v>
      </c>
      <c r="C484" t="b">
        <f>AND(A484, MATCH!AO484=0)</f>
        <v>0</v>
      </c>
      <c r="D484" t="b">
        <f>AND(B484, MATCH!AO484=0)</f>
        <v>0</v>
      </c>
      <c r="E484" t="e">
        <f ca="1">isNetPoint(MATCH!AC484)</f>
        <v>#NAME?</v>
      </c>
      <c r="F484" t="b">
        <f>OR(MATCH!S484=1, MATCH!T484=1)</f>
        <v>0</v>
      </c>
      <c r="G484" t="e">
        <f ca="1">IF(MATCH!K484=1,OR(E484="1",E484="3",F484=TRUE),OR(E484="2",E484="3"))</f>
        <v>#NAME?</v>
      </c>
      <c r="H484" t="e">
        <f ca="1">IF(MATCH!K484=2,OR(E484="1",E484="3",F484=TRUE),OR(E484="2",E484="3"))</f>
        <v>#NAME?</v>
      </c>
      <c r="I484" t="e">
        <f ca="1">AND(G484=TRUE,MATCH!AN484=1)</f>
        <v>#NAME?</v>
      </c>
      <c r="J484" t="e">
        <f ca="1">AND(H484=TRUE,MATCH!AN484=2)</f>
        <v>#NAME?</v>
      </c>
      <c r="K484">
        <f>IF(MATCH!AN484=1,K483+1,0)</f>
        <v>0</v>
      </c>
      <c r="L484">
        <f>IF(MATCH!AN484=2,L483+1,0)</f>
        <v>0</v>
      </c>
      <c r="M484" t="str">
        <f>MATCH!A484</f>
        <v/>
      </c>
      <c r="N484">
        <f>COUNTIFS(MATCH!AN475:AN484, "=1")</f>
        <v>0</v>
      </c>
      <c r="O484">
        <f>COUNTIFS(MATCH!AN475:AN484, "=2")</f>
        <v>0</v>
      </c>
      <c r="P484" t="str">
        <f>MATCH!BA484</f>
        <v/>
      </c>
    </row>
    <row r="485" spans="1:16" x14ac:dyDescent="0.25">
      <c r="A485" t="b">
        <f>AND(MATCH!K485=2, COUNTIF(Tables!L$1:L$4, MATCH!F485))</f>
        <v>0</v>
      </c>
      <c r="B485" t="b">
        <f>AND(MATCH!K485=1, COUNTIF(Tables!L$1:L$4, MATCH!F485))</f>
        <v>0</v>
      </c>
      <c r="C485" t="b">
        <f>AND(A485, MATCH!AO485=0)</f>
        <v>0</v>
      </c>
      <c r="D485" t="b">
        <f>AND(B485, MATCH!AO485=0)</f>
        <v>0</v>
      </c>
      <c r="E485" t="e">
        <f ca="1">isNetPoint(MATCH!AC485)</f>
        <v>#NAME?</v>
      </c>
      <c r="F485" t="b">
        <f>OR(MATCH!S485=1, MATCH!T485=1)</f>
        <v>0</v>
      </c>
      <c r="G485" t="e">
        <f ca="1">IF(MATCH!K485=1,OR(E485="1",E485="3",F485=TRUE),OR(E485="2",E485="3"))</f>
        <v>#NAME?</v>
      </c>
      <c r="H485" t="e">
        <f ca="1">IF(MATCH!K485=2,OR(E485="1",E485="3",F485=TRUE),OR(E485="2",E485="3"))</f>
        <v>#NAME?</v>
      </c>
      <c r="I485" t="e">
        <f ca="1">AND(G485=TRUE,MATCH!AN485=1)</f>
        <v>#NAME?</v>
      </c>
      <c r="J485" t="e">
        <f ca="1">AND(H485=TRUE,MATCH!AN485=2)</f>
        <v>#NAME?</v>
      </c>
      <c r="K485">
        <f>IF(MATCH!AN485=1,K484+1,0)</f>
        <v>0</v>
      </c>
      <c r="L485">
        <f>IF(MATCH!AN485=2,L484+1,0)</f>
        <v>0</v>
      </c>
      <c r="M485" t="str">
        <f>MATCH!A485</f>
        <v/>
      </c>
      <c r="N485">
        <f>COUNTIFS(MATCH!AN476:AN485, "=1")</f>
        <v>0</v>
      </c>
      <c r="O485">
        <f>COUNTIFS(MATCH!AN476:AN485, "=2")</f>
        <v>0</v>
      </c>
      <c r="P485" t="str">
        <f>MATCH!BA485</f>
        <v/>
      </c>
    </row>
    <row r="486" spans="1:16" x14ac:dyDescent="0.25">
      <c r="A486" t="b">
        <f>AND(MATCH!K486=2, COUNTIF(Tables!L$1:L$4, MATCH!F486))</f>
        <v>0</v>
      </c>
      <c r="B486" t="b">
        <f>AND(MATCH!K486=1, COUNTIF(Tables!L$1:L$4, MATCH!F486))</f>
        <v>0</v>
      </c>
      <c r="C486" t="b">
        <f>AND(A486, MATCH!AO486=0)</f>
        <v>0</v>
      </c>
      <c r="D486" t="b">
        <f>AND(B486, MATCH!AO486=0)</f>
        <v>0</v>
      </c>
      <c r="E486" t="e">
        <f ca="1">isNetPoint(MATCH!AC486)</f>
        <v>#NAME?</v>
      </c>
      <c r="F486" t="b">
        <f>OR(MATCH!S486=1, MATCH!T486=1)</f>
        <v>0</v>
      </c>
      <c r="G486" t="e">
        <f ca="1">IF(MATCH!K486=1,OR(E486="1",E486="3",F486=TRUE),OR(E486="2",E486="3"))</f>
        <v>#NAME?</v>
      </c>
      <c r="H486" t="e">
        <f ca="1">IF(MATCH!K486=2,OR(E486="1",E486="3",F486=TRUE),OR(E486="2",E486="3"))</f>
        <v>#NAME?</v>
      </c>
      <c r="I486" t="e">
        <f ca="1">AND(G486=TRUE,MATCH!AN486=1)</f>
        <v>#NAME?</v>
      </c>
      <c r="J486" t="e">
        <f ca="1">AND(H486=TRUE,MATCH!AN486=2)</f>
        <v>#NAME?</v>
      </c>
      <c r="K486">
        <f>IF(MATCH!AN486=1,K485+1,0)</f>
        <v>0</v>
      </c>
      <c r="L486">
        <f>IF(MATCH!AN486=2,L485+1,0)</f>
        <v>0</v>
      </c>
      <c r="M486" t="str">
        <f>MATCH!A486</f>
        <v/>
      </c>
      <c r="N486">
        <f>COUNTIFS(MATCH!AN477:AN486, "=1")</f>
        <v>0</v>
      </c>
      <c r="O486">
        <f>COUNTIFS(MATCH!AN477:AN486, "=2")</f>
        <v>0</v>
      </c>
      <c r="P486" t="str">
        <f>MATCH!BA486</f>
        <v/>
      </c>
    </row>
    <row r="487" spans="1:16" x14ac:dyDescent="0.25">
      <c r="A487" t="b">
        <f>AND(MATCH!K487=2, COUNTIF(Tables!L$1:L$4, MATCH!F487))</f>
        <v>0</v>
      </c>
      <c r="B487" t="b">
        <f>AND(MATCH!K487=1, COUNTIF(Tables!L$1:L$4, MATCH!F487))</f>
        <v>0</v>
      </c>
      <c r="C487" t="b">
        <f>AND(A487, MATCH!AO487=0)</f>
        <v>0</v>
      </c>
      <c r="D487" t="b">
        <f>AND(B487, MATCH!AO487=0)</f>
        <v>0</v>
      </c>
      <c r="E487" t="e">
        <f ca="1">isNetPoint(MATCH!AC487)</f>
        <v>#NAME?</v>
      </c>
      <c r="F487" t="b">
        <f>OR(MATCH!S487=1, MATCH!T487=1)</f>
        <v>0</v>
      </c>
      <c r="G487" t="e">
        <f ca="1">IF(MATCH!K487=1,OR(E487="1",E487="3",F487=TRUE),OR(E487="2",E487="3"))</f>
        <v>#NAME?</v>
      </c>
      <c r="H487" t="e">
        <f ca="1">IF(MATCH!K487=2,OR(E487="1",E487="3",F487=TRUE),OR(E487="2",E487="3"))</f>
        <v>#NAME?</v>
      </c>
      <c r="I487" t="e">
        <f ca="1">AND(G487=TRUE,MATCH!AN487=1)</f>
        <v>#NAME?</v>
      </c>
      <c r="J487" t="e">
        <f ca="1">AND(H487=TRUE,MATCH!AN487=2)</f>
        <v>#NAME?</v>
      </c>
      <c r="K487">
        <f>IF(MATCH!AN487=1,K486+1,0)</f>
        <v>0</v>
      </c>
      <c r="L487">
        <f>IF(MATCH!AN487=2,L486+1,0)</f>
        <v>0</v>
      </c>
      <c r="M487" t="str">
        <f>MATCH!A487</f>
        <v/>
      </c>
      <c r="N487">
        <f>COUNTIFS(MATCH!AN478:AN487, "=1")</f>
        <v>0</v>
      </c>
      <c r="O487">
        <f>COUNTIFS(MATCH!AN478:AN487, "=2")</f>
        <v>0</v>
      </c>
      <c r="P487" t="str">
        <f>MATCH!BA487</f>
        <v/>
      </c>
    </row>
    <row r="488" spans="1:16" x14ac:dyDescent="0.25">
      <c r="A488" t="b">
        <f>AND(MATCH!K488=2, COUNTIF(Tables!L$1:L$4, MATCH!F488))</f>
        <v>0</v>
      </c>
      <c r="B488" t="b">
        <f>AND(MATCH!K488=1, COUNTIF(Tables!L$1:L$4, MATCH!F488))</f>
        <v>0</v>
      </c>
      <c r="C488" t="b">
        <f>AND(A488, MATCH!AO488=0)</f>
        <v>0</v>
      </c>
      <c r="D488" t="b">
        <f>AND(B488, MATCH!AO488=0)</f>
        <v>0</v>
      </c>
      <c r="E488" t="e">
        <f ca="1">isNetPoint(MATCH!AC488)</f>
        <v>#NAME?</v>
      </c>
      <c r="F488" t="b">
        <f>OR(MATCH!S488=1, MATCH!T488=1)</f>
        <v>0</v>
      </c>
      <c r="G488" t="e">
        <f ca="1">IF(MATCH!K488=1,OR(E488="1",E488="3",F488=TRUE),OR(E488="2",E488="3"))</f>
        <v>#NAME?</v>
      </c>
      <c r="H488" t="e">
        <f ca="1">IF(MATCH!K488=2,OR(E488="1",E488="3",F488=TRUE),OR(E488="2",E488="3"))</f>
        <v>#NAME?</v>
      </c>
      <c r="I488" t="e">
        <f ca="1">AND(G488=TRUE,MATCH!AN488=1)</f>
        <v>#NAME?</v>
      </c>
      <c r="J488" t="e">
        <f ca="1">AND(H488=TRUE,MATCH!AN488=2)</f>
        <v>#NAME?</v>
      </c>
      <c r="K488">
        <f>IF(MATCH!AN488=1,K487+1,0)</f>
        <v>0</v>
      </c>
      <c r="L488">
        <f>IF(MATCH!AN488=2,L487+1,0)</f>
        <v>0</v>
      </c>
      <c r="M488" t="str">
        <f>MATCH!A488</f>
        <v/>
      </c>
      <c r="N488">
        <f>COUNTIFS(MATCH!AN479:AN488, "=1")</f>
        <v>0</v>
      </c>
      <c r="O488">
        <f>COUNTIFS(MATCH!AN479:AN488, "=2")</f>
        <v>0</v>
      </c>
      <c r="P488" t="str">
        <f>MATCH!BA488</f>
        <v/>
      </c>
    </row>
    <row r="489" spans="1:16" x14ac:dyDescent="0.25">
      <c r="A489" t="b">
        <f>AND(MATCH!K489=2, COUNTIF(Tables!L$1:L$4, MATCH!F489))</f>
        <v>0</v>
      </c>
      <c r="B489" t="b">
        <f>AND(MATCH!K489=1, COUNTIF(Tables!L$1:L$4, MATCH!F489))</f>
        <v>0</v>
      </c>
      <c r="C489" t="b">
        <f>AND(A489, MATCH!AO489=0)</f>
        <v>0</v>
      </c>
      <c r="D489" t="b">
        <f>AND(B489, MATCH!AO489=0)</f>
        <v>0</v>
      </c>
      <c r="E489" t="e">
        <f ca="1">isNetPoint(MATCH!AC489)</f>
        <v>#NAME?</v>
      </c>
      <c r="F489" t="b">
        <f>OR(MATCH!S489=1, MATCH!T489=1)</f>
        <v>0</v>
      </c>
      <c r="G489" t="e">
        <f ca="1">IF(MATCH!K489=1,OR(E489="1",E489="3",F489=TRUE),OR(E489="2",E489="3"))</f>
        <v>#NAME?</v>
      </c>
      <c r="H489" t="e">
        <f ca="1">IF(MATCH!K489=2,OR(E489="1",E489="3",F489=TRUE),OR(E489="2",E489="3"))</f>
        <v>#NAME?</v>
      </c>
      <c r="I489" t="e">
        <f ca="1">AND(G489=TRUE,MATCH!AN489=1)</f>
        <v>#NAME?</v>
      </c>
      <c r="J489" t="e">
        <f ca="1">AND(H489=TRUE,MATCH!AN489=2)</f>
        <v>#NAME?</v>
      </c>
      <c r="K489">
        <f>IF(MATCH!AN489=1,K488+1,0)</f>
        <v>0</v>
      </c>
      <c r="L489">
        <f>IF(MATCH!AN489=2,L488+1,0)</f>
        <v>0</v>
      </c>
      <c r="M489" t="str">
        <f>MATCH!A489</f>
        <v/>
      </c>
      <c r="N489">
        <f>COUNTIFS(MATCH!AN480:AN489, "=1")</f>
        <v>0</v>
      </c>
      <c r="O489">
        <f>COUNTIFS(MATCH!AN480:AN489, "=2")</f>
        <v>0</v>
      </c>
      <c r="P489" t="str">
        <f>MATCH!BA489</f>
        <v/>
      </c>
    </row>
    <row r="490" spans="1:16" x14ac:dyDescent="0.25">
      <c r="A490" t="b">
        <f>AND(MATCH!K490=2, COUNTIF(Tables!L$1:L$4, MATCH!F490))</f>
        <v>0</v>
      </c>
      <c r="B490" t="b">
        <f>AND(MATCH!K490=1, COUNTIF(Tables!L$1:L$4, MATCH!F490))</f>
        <v>0</v>
      </c>
      <c r="C490" t="b">
        <f>AND(A490, MATCH!AO490=0)</f>
        <v>0</v>
      </c>
      <c r="D490" t="b">
        <f>AND(B490, MATCH!AO490=0)</f>
        <v>0</v>
      </c>
      <c r="E490" t="e">
        <f ca="1">isNetPoint(MATCH!AC490)</f>
        <v>#NAME?</v>
      </c>
      <c r="F490" t="b">
        <f>OR(MATCH!S490=1, MATCH!T490=1)</f>
        <v>0</v>
      </c>
      <c r="G490" t="e">
        <f ca="1">IF(MATCH!K490=1,OR(E490="1",E490="3",F490=TRUE),OR(E490="2",E490="3"))</f>
        <v>#NAME?</v>
      </c>
      <c r="H490" t="e">
        <f ca="1">IF(MATCH!K490=2,OR(E490="1",E490="3",F490=TRUE),OR(E490="2",E490="3"))</f>
        <v>#NAME?</v>
      </c>
      <c r="I490" t="e">
        <f ca="1">AND(G490=TRUE,MATCH!AN490=1)</f>
        <v>#NAME?</v>
      </c>
      <c r="J490" t="e">
        <f ca="1">AND(H490=TRUE,MATCH!AN490=2)</f>
        <v>#NAME?</v>
      </c>
      <c r="K490">
        <f>IF(MATCH!AN490=1,K489+1,0)</f>
        <v>0</v>
      </c>
      <c r="L490">
        <f>IF(MATCH!AN490=2,L489+1,0)</f>
        <v>0</v>
      </c>
      <c r="M490" t="str">
        <f>MATCH!A490</f>
        <v/>
      </c>
      <c r="N490">
        <f>COUNTIFS(MATCH!AN481:AN490, "=1")</f>
        <v>0</v>
      </c>
      <c r="O490">
        <f>COUNTIFS(MATCH!AN481:AN490, "=2")</f>
        <v>0</v>
      </c>
      <c r="P490" t="str">
        <f>MATCH!BA490</f>
        <v/>
      </c>
    </row>
    <row r="491" spans="1:16" x14ac:dyDescent="0.25">
      <c r="A491" t="b">
        <f>AND(MATCH!K491=2, COUNTIF(Tables!L$1:L$4, MATCH!F491))</f>
        <v>0</v>
      </c>
      <c r="B491" t="b">
        <f>AND(MATCH!K491=1, COUNTIF(Tables!L$1:L$4, MATCH!F491))</f>
        <v>0</v>
      </c>
      <c r="C491" t="b">
        <f>AND(A491, MATCH!AO491=0)</f>
        <v>0</v>
      </c>
      <c r="D491" t="b">
        <f>AND(B491, MATCH!AO491=0)</f>
        <v>0</v>
      </c>
      <c r="E491" t="e">
        <f ca="1">isNetPoint(MATCH!AC491)</f>
        <v>#NAME?</v>
      </c>
      <c r="F491" t="b">
        <f>OR(MATCH!S491=1, MATCH!T491=1)</f>
        <v>0</v>
      </c>
      <c r="G491" t="e">
        <f ca="1">IF(MATCH!K491=1,OR(E491="1",E491="3",F491=TRUE),OR(E491="2",E491="3"))</f>
        <v>#NAME?</v>
      </c>
      <c r="H491" t="e">
        <f ca="1">IF(MATCH!K491=2,OR(E491="1",E491="3",F491=TRUE),OR(E491="2",E491="3"))</f>
        <v>#NAME?</v>
      </c>
      <c r="I491" t="e">
        <f ca="1">AND(G491=TRUE,MATCH!AN491=1)</f>
        <v>#NAME?</v>
      </c>
      <c r="J491" t="e">
        <f ca="1">AND(H491=TRUE,MATCH!AN491=2)</f>
        <v>#NAME?</v>
      </c>
      <c r="K491">
        <f>IF(MATCH!AN491=1,K490+1,0)</f>
        <v>0</v>
      </c>
      <c r="L491">
        <f>IF(MATCH!AN491=2,L490+1,0)</f>
        <v>0</v>
      </c>
      <c r="M491" t="str">
        <f>MATCH!A491</f>
        <v/>
      </c>
      <c r="N491">
        <f>COUNTIFS(MATCH!AN482:AN491, "=1")</f>
        <v>0</v>
      </c>
      <c r="O491">
        <f>COUNTIFS(MATCH!AN482:AN491, "=2")</f>
        <v>0</v>
      </c>
      <c r="P491" t="str">
        <f>MATCH!BA491</f>
        <v/>
      </c>
    </row>
    <row r="492" spans="1:16" x14ac:dyDescent="0.25">
      <c r="A492" t="b">
        <f>AND(MATCH!K492=2, COUNTIF(Tables!L$1:L$4, MATCH!F492))</f>
        <v>0</v>
      </c>
      <c r="B492" t="b">
        <f>AND(MATCH!K492=1, COUNTIF(Tables!L$1:L$4, MATCH!F492))</f>
        <v>0</v>
      </c>
      <c r="C492" t="b">
        <f>AND(A492, MATCH!AO492=0)</f>
        <v>0</v>
      </c>
      <c r="D492" t="b">
        <f>AND(B492, MATCH!AO492=0)</f>
        <v>0</v>
      </c>
      <c r="E492" t="e">
        <f ca="1">isNetPoint(MATCH!AC492)</f>
        <v>#NAME?</v>
      </c>
      <c r="F492" t="b">
        <f>OR(MATCH!S492=1, MATCH!T492=1)</f>
        <v>0</v>
      </c>
      <c r="G492" t="e">
        <f ca="1">IF(MATCH!K492=1,OR(E492="1",E492="3",F492=TRUE),OR(E492="2",E492="3"))</f>
        <v>#NAME?</v>
      </c>
      <c r="H492" t="e">
        <f ca="1">IF(MATCH!K492=2,OR(E492="1",E492="3",F492=TRUE),OR(E492="2",E492="3"))</f>
        <v>#NAME?</v>
      </c>
      <c r="I492" t="e">
        <f ca="1">AND(G492=TRUE,MATCH!AN492=1)</f>
        <v>#NAME?</v>
      </c>
      <c r="J492" t="e">
        <f ca="1">AND(H492=TRUE,MATCH!AN492=2)</f>
        <v>#NAME?</v>
      </c>
      <c r="K492">
        <f>IF(MATCH!AN492=1,K491+1,0)</f>
        <v>0</v>
      </c>
      <c r="L492">
        <f>IF(MATCH!AN492=2,L491+1,0)</f>
        <v>0</v>
      </c>
      <c r="M492" t="str">
        <f>MATCH!A492</f>
        <v/>
      </c>
      <c r="N492">
        <f>COUNTIFS(MATCH!AN483:AN492, "=1")</f>
        <v>0</v>
      </c>
      <c r="O492">
        <f>COUNTIFS(MATCH!AN483:AN492, "=2")</f>
        <v>0</v>
      </c>
      <c r="P492" t="str">
        <f>MATCH!BA492</f>
        <v/>
      </c>
    </row>
    <row r="493" spans="1:16" x14ac:dyDescent="0.25">
      <c r="A493" t="b">
        <f>AND(MATCH!K493=2, COUNTIF(Tables!L$1:L$4, MATCH!F493))</f>
        <v>0</v>
      </c>
      <c r="B493" t="b">
        <f>AND(MATCH!K493=1, COUNTIF(Tables!L$1:L$4, MATCH!F493))</f>
        <v>0</v>
      </c>
      <c r="C493" t="b">
        <f>AND(A493, MATCH!AO493=0)</f>
        <v>0</v>
      </c>
      <c r="D493" t="b">
        <f>AND(B493, MATCH!AO493=0)</f>
        <v>0</v>
      </c>
      <c r="E493" t="e">
        <f ca="1">isNetPoint(MATCH!AC493)</f>
        <v>#NAME?</v>
      </c>
      <c r="F493" t="b">
        <f>OR(MATCH!S493=1, MATCH!T493=1)</f>
        <v>0</v>
      </c>
      <c r="G493" t="e">
        <f ca="1">IF(MATCH!K493=1,OR(E493="1",E493="3",F493=TRUE),OR(E493="2",E493="3"))</f>
        <v>#NAME?</v>
      </c>
      <c r="H493" t="e">
        <f ca="1">IF(MATCH!K493=2,OR(E493="1",E493="3",F493=TRUE),OR(E493="2",E493="3"))</f>
        <v>#NAME?</v>
      </c>
      <c r="I493" t="e">
        <f ca="1">AND(G493=TRUE,MATCH!AN493=1)</f>
        <v>#NAME?</v>
      </c>
      <c r="J493" t="e">
        <f ca="1">AND(H493=TRUE,MATCH!AN493=2)</f>
        <v>#NAME?</v>
      </c>
      <c r="K493">
        <f>IF(MATCH!AN493=1,K492+1,0)</f>
        <v>0</v>
      </c>
      <c r="L493">
        <f>IF(MATCH!AN493=2,L492+1,0)</f>
        <v>0</v>
      </c>
      <c r="M493" t="str">
        <f>MATCH!A493</f>
        <v/>
      </c>
      <c r="N493">
        <f>COUNTIFS(MATCH!AN484:AN493, "=1")</f>
        <v>0</v>
      </c>
      <c r="O493">
        <f>COUNTIFS(MATCH!AN484:AN493, "=2")</f>
        <v>0</v>
      </c>
      <c r="P493" t="str">
        <f>MATCH!BA493</f>
        <v/>
      </c>
    </row>
    <row r="494" spans="1:16" x14ac:dyDescent="0.25">
      <c r="A494" t="b">
        <f>AND(MATCH!K494=2, COUNTIF(Tables!L$1:L$4, MATCH!F494))</f>
        <v>0</v>
      </c>
      <c r="B494" t="b">
        <f>AND(MATCH!K494=1, COUNTIF(Tables!L$1:L$4, MATCH!F494))</f>
        <v>0</v>
      </c>
      <c r="C494" t="b">
        <f>AND(A494, MATCH!AO494=0)</f>
        <v>0</v>
      </c>
      <c r="D494" t="b">
        <f>AND(B494, MATCH!AO494=0)</f>
        <v>0</v>
      </c>
      <c r="E494" t="e">
        <f ca="1">isNetPoint(MATCH!AC494)</f>
        <v>#NAME?</v>
      </c>
      <c r="F494" t="b">
        <f>OR(MATCH!S494=1, MATCH!T494=1)</f>
        <v>0</v>
      </c>
      <c r="G494" t="e">
        <f ca="1">IF(MATCH!K494=1,OR(E494="1",E494="3",F494=TRUE),OR(E494="2",E494="3"))</f>
        <v>#NAME?</v>
      </c>
      <c r="H494" t="e">
        <f ca="1">IF(MATCH!K494=2,OR(E494="1",E494="3",F494=TRUE),OR(E494="2",E494="3"))</f>
        <v>#NAME?</v>
      </c>
      <c r="I494" t="e">
        <f ca="1">AND(G494=TRUE,MATCH!AN494=1)</f>
        <v>#NAME?</v>
      </c>
      <c r="J494" t="e">
        <f ca="1">AND(H494=TRUE,MATCH!AN494=2)</f>
        <v>#NAME?</v>
      </c>
      <c r="K494">
        <f>IF(MATCH!AN494=1,K493+1,0)</f>
        <v>0</v>
      </c>
      <c r="L494">
        <f>IF(MATCH!AN494=2,L493+1,0)</f>
        <v>0</v>
      </c>
      <c r="M494" t="str">
        <f>MATCH!A494</f>
        <v/>
      </c>
      <c r="N494">
        <f>COUNTIFS(MATCH!AN485:AN494, "=1")</f>
        <v>0</v>
      </c>
      <c r="O494">
        <f>COUNTIFS(MATCH!AN485:AN494, "=2")</f>
        <v>0</v>
      </c>
      <c r="P494" t="str">
        <f>MATCH!BA494</f>
        <v/>
      </c>
    </row>
    <row r="495" spans="1:16" x14ac:dyDescent="0.25">
      <c r="A495" t="b">
        <f>AND(MATCH!K495=2, COUNTIF(Tables!L$1:L$4, MATCH!F495))</f>
        <v>0</v>
      </c>
      <c r="B495" t="b">
        <f>AND(MATCH!K495=1, COUNTIF(Tables!L$1:L$4, MATCH!F495))</f>
        <v>0</v>
      </c>
      <c r="C495" t="b">
        <f>AND(A495, MATCH!AO495=0)</f>
        <v>0</v>
      </c>
      <c r="D495" t="b">
        <f>AND(B495, MATCH!AO495=0)</f>
        <v>0</v>
      </c>
      <c r="E495" t="e">
        <f ca="1">isNetPoint(MATCH!AC495)</f>
        <v>#NAME?</v>
      </c>
      <c r="F495" t="b">
        <f>OR(MATCH!S495=1, MATCH!T495=1)</f>
        <v>0</v>
      </c>
      <c r="G495" t="e">
        <f ca="1">IF(MATCH!K495=1,OR(E495="1",E495="3",F495=TRUE),OR(E495="2",E495="3"))</f>
        <v>#NAME?</v>
      </c>
      <c r="H495" t="e">
        <f ca="1">IF(MATCH!K495=2,OR(E495="1",E495="3",F495=TRUE),OR(E495="2",E495="3"))</f>
        <v>#NAME?</v>
      </c>
      <c r="I495" t="e">
        <f ca="1">AND(G495=TRUE,MATCH!AN495=1)</f>
        <v>#NAME?</v>
      </c>
      <c r="J495" t="e">
        <f ca="1">AND(H495=TRUE,MATCH!AN495=2)</f>
        <v>#NAME?</v>
      </c>
      <c r="K495">
        <f>IF(MATCH!AN495=1,K494+1,0)</f>
        <v>0</v>
      </c>
      <c r="L495">
        <f>IF(MATCH!AN495=2,L494+1,0)</f>
        <v>0</v>
      </c>
      <c r="M495" t="str">
        <f>MATCH!A495</f>
        <v/>
      </c>
      <c r="N495">
        <f>COUNTIFS(MATCH!AN486:AN495, "=1")</f>
        <v>0</v>
      </c>
      <c r="O495">
        <f>COUNTIFS(MATCH!AN486:AN495, "=2")</f>
        <v>0</v>
      </c>
      <c r="P495" t="str">
        <f>MATCH!BA495</f>
        <v/>
      </c>
    </row>
    <row r="496" spans="1:16" x14ac:dyDescent="0.25">
      <c r="A496" t="b">
        <f>AND(MATCH!K496=2, COUNTIF(Tables!L$1:L$4, MATCH!F496))</f>
        <v>0</v>
      </c>
      <c r="B496" t="b">
        <f>AND(MATCH!K496=1, COUNTIF(Tables!L$1:L$4, MATCH!F496))</f>
        <v>0</v>
      </c>
      <c r="C496" t="b">
        <f>AND(A496, MATCH!AO496=0)</f>
        <v>0</v>
      </c>
      <c r="D496" t="b">
        <f>AND(B496, MATCH!AO496=0)</f>
        <v>0</v>
      </c>
      <c r="E496" t="e">
        <f ca="1">isNetPoint(MATCH!AC496)</f>
        <v>#NAME?</v>
      </c>
      <c r="F496" t="b">
        <f>OR(MATCH!S496=1, MATCH!T496=1)</f>
        <v>0</v>
      </c>
      <c r="G496" t="e">
        <f ca="1">IF(MATCH!K496=1,OR(E496="1",E496="3",F496=TRUE),OR(E496="2",E496="3"))</f>
        <v>#NAME?</v>
      </c>
      <c r="H496" t="e">
        <f ca="1">IF(MATCH!K496=2,OR(E496="1",E496="3",F496=TRUE),OR(E496="2",E496="3"))</f>
        <v>#NAME?</v>
      </c>
      <c r="I496" t="e">
        <f ca="1">AND(G496=TRUE,MATCH!AN496=1)</f>
        <v>#NAME?</v>
      </c>
      <c r="J496" t="e">
        <f ca="1">AND(H496=TRUE,MATCH!AN496=2)</f>
        <v>#NAME?</v>
      </c>
      <c r="K496">
        <f>IF(MATCH!AN496=1,K495+1,0)</f>
        <v>0</v>
      </c>
      <c r="L496">
        <f>IF(MATCH!AN496=2,L495+1,0)</f>
        <v>0</v>
      </c>
      <c r="M496" t="str">
        <f>MATCH!A496</f>
        <v/>
      </c>
      <c r="N496">
        <f>COUNTIFS(MATCH!AN487:AN496, "=1")</f>
        <v>0</v>
      </c>
      <c r="O496">
        <f>COUNTIFS(MATCH!AN487:AN496, "=2")</f>
        <v>0</v>
      </c>
      <c r="P496" t="str">
        <f>MATCH!BA496</f>
        <v/>
      </c>
    </row>
    <row r="497" spans="1:16" x14ac:dyDescent="0.25">
      <c r="A497" t="b">
        <f>AND(MATCH!K497=2, COUNTIF(Tables!L$1:L$4, MATCH!F497))</f>
        <v>0</v>
      </c>
      <c r="B497" t="b">
        <f>AND(MATCH!K497=1, COUNTIF(Tables!L$1:L$4, MATCH!F497))</f>
        <v>0</v>
      </c>
      <c r="C497" t="b">
        <f>AND(A497, MATCH!AO497=0)</f>
        <v>0</v>
      </c>
      <c r="D497" t="b">
        <f>AND(B497, MATCH!AO497=0)</f>
        <v>0</v>
      </c>
      <c r="E497" t="e">
        <f ca="1">isNetPoint(MATCH!AC497)</f>
        <v>#NAME?</v>
      </c>
      <c r="F497" t="b">
        <f>OR(MATCH!S497=1, MATCH!T497=1)</f>
        <v>0</v>
      </c>
      <c r="G497" t="e">
        <f ca="1">IF(MATCH!K497=1,OR(E497="1",E497="3",F497=TRUE),OR(E497="2",E497="3"))</f>
        <v>#NAME?</v>
      </c>
      <c r="H497" t="e">
        <f ca="1">IF(MATCH!K497=2,OR(E497="1",E497="3",F497=TRUE),OR(E497="2",E497="3"))</f>
        <v>#NAME?</v>
      </c>
      <c r="I497" t="e">
        <f ca="1">AND(G497=TRUE,MATCH!AN497=1)</f>
        <v>#NAME?</v>
      </c>
      <c r="J497" t="e">
        <f ca="1">AND(H497=TRUE,MATCH!AN497=2)</f>
        <v>#NAME?</v>
      </c>
      <c r="K497">
        <f>IF(MATCH!AN497=1,K496+1,0)</f>
        <v>0</v>
      </c>
      <c r="L497">
        <f>IF(MATCH!AN497=2,L496+1,0)</f>
        <v>0</v>
      </c>
      <c r="M497" t="str">
        <f>MATCH!A497</f>
        <v/>
      </c>
      <c r="N497">
        <f>COUNTIFS(MATCH!AN488:AN497, "=1")</f>
        <v>0</v>
      </c>
      <c r="O497">
        <f>COUNTIFS(MATCH!AN488:AN497, "=2")</f>
        <v>0</v>
      </c>
      <c r="P497" t="str">
        <f>MATCH!BA497</f>
        <v/>
      </c>
    </row>
    <row r="498" spans="1:16" x14ac:dyDescent="0.25">
      <c r="A498" t="b">
        <f>AND(MATCH!K498=2, COUNTIF(Tables!L$1:L$4, MATCH!F498))</f>
        <v>0</v>
      </c>
      <c r="B498" t="b">
        <f>AND(MATCH!K498=1, COUNTIF(Tables!L$1:L$4, MATCH!F498))</f>
        <v>0</v>
      </c>
      <c r="C498" t="b">
        <f>AND(A498, MATCH!AO498=0)</f>
        <v>0</v>
      </c>
      <c r="D498" t="b">
        <f>AND(B498, MATCH!AO498=0)</f>
        <v>0</v>
      </c>
      <c r="E498" t="e">
        <f ca="1">isNetPoint(MATCH!AC498)</f>
        <v>#NAME?</v>
      </c>
      <c r="F498" t="b">
        <f>OR(MATCH!S498=1, MATCH!T498=1)</f>
        <v>0</v>
      </c>
      <c r="G498" t="e">
        <f ca="1">IF(MATCH!K498=1,OR(E498="1",E498="3",F498=TRUE),OR(E498="2",E498="3"))</f>
        <v>#NAME?</v>
      </c>
      <c r="H498" t="e">
        <f ca="1">IF(MATCH!K498=2,OR(E498="1",E498="3",F498=TRUE),OR(E498="2",E498="3"))</f>
        <v>#NAME?</v>
      </c>
      <c r="I498" t="e">
        <f ca="1">AND(G498=TRUE,MATCH!AN498=1)</f>
        <v>#NAME?</v>
      </c>
      <c r="J498" t="e">
        <f ca="1">AND(H498=TRUE,MATCH!AN498=2)</f>
        <v>#NAME?</v>
      </c>
      <c r="K498">
        <f>IF(MATCH!AN498=1,K497+1,0)</f>
        <v>0</v>
      </c>
      <c r="L498">
        <f>IF(MATCH!AN498=2,L497+1,0)</f>
        <v>0</v>
      </c>
      <c r="M498" t="str">
        <f>MATCH!A498</f>
        <v/>
      </c>
      <c r="N498">
        <f>COUNTIFS(MATCH!AN489:AN498, "=1")</f>
        <v>0</v>
      </c>
      <c r="O498">
        <f>COUNTIFS(MATCH!AN489:AN498, "=2")</f>
        <v>0</v>
      </c>
      <c r="P498" t="str">
        <f>MATCH!BA498</f>
        <v/>
      </c>
    </row>
    <row r="499" spans="1:16" x14ac:dyDescent="0.25">
      <c r="A499" t="b">
        <f>AND(MATCH!K499=2, COUNTIF(Tables!L$1:L$4, MATCH!F499))</f>
        <v>0</v>
      </c>
      <c r="B499" t="b">
        <f>AND(MATCH!K499=1, COUNTIF(Tables!L$1:L$4, MATCH!F499))</f>
        <v>0</v>
      </c>
      <c r="C499" t="b">
        <f>AND(A499, MATCH!AO499=0)</f>
        <v>0</v>
      </c>
      <c r="D499" t="b">
        <f>AND(B499, MATCH!AO499=0)</f>
        <v>0</v>
      </c>
      <c r="E499" t="e">
        <f ca="1">isNetPoint(MATCH!AC499)</f>
        <v>#NAME?</v>
      </c>
      <c r="F499" t="b">
        <f>OR(MATCH!S499=1, MATCH!T499=1)</f>
        <v>0</v>
      </c>
      <c r="G499" t="e">
        <f ca="1">IF(MATCH!K499=1,OR(E499="1",E499="3",F499=TRUE),OR(E499="2",E499="3"))</f>
        <v>#NAME?</v>
      </c>
      <c r="H499" t="e">
        <f ca="1">IF(MATCH!K499=2,OR(E499="1",E499="3",F499=TRUE),OR(E499="2",E499="3"))</f>
        <v>#NAME?</v>
      </c>
      <c r="I499" t="e">
        <f ca="1">AND(G499=TRUE,MATCH!AN499=1)</f>
        <v>#NAME?</v>
      </c>
      <c r="J499" t="e">
        <f ca="1">AND(H499=TRUE,MATCH!AN499=2)</f>
        <v>#NAME?</v>
      </c>
      <c r="K499">
        <f>IF(MATCH!AN499=1,K498+1,0)</f>
        <v>0</v>
      </c>
      <c r="L499">
        <f>IF(MATCH!AN499=2,L498+1,0)</f>
        <v>0</v>
      </c>
      <c r="M499" t="str">
        <f>MATCH!A499</f>
        <v/>
      </c>
      <c r="N499">
        <f>COUNTIFS(MATCH!AN490:AN499, "=1")</f>
        <v>0</v>
      </c>
      <c r="O499">
        <f>COUNTIFS(MATCH!AN490:AN499, "=2")</f>
        <v>0</v>
      </c>
      <c r="P499" t="str">
        <f>MATCH!BA499</f>
        <v/>
      </c>
    </row>
    <row r="500" spans="1:16" x14ac:dyDescent="0.25">
      <c r="A500" t="b">
        <f>AND(MATCH!K500=2, COUNTIF(Tables!L$1:L$4, MATCH!F500))</f>
        <v>0</v>
      </c>
      <c r="B500" t="b">
        <f>AND(MATCH!K500=1, COUNTIF(Tables!L$1:L$4, MATCH!F500))</f>
        <v>0</v>
      </c>
      <c r="C500" t="b">
        <f>AND(A500, MATCH!AO500=0)</f>
        <v>0</v>
      </c>
      <c r="D500" t="b">
        <f>AND(B500, MATCH!AO500=0)</f>
        <v>0</v>
      </c>
      <c r="E500" t="e">
        <f ca="1">isNetPoint(MATCH!AC500)</f>
        <v>#NAME?</v>
      </c>
      <c r="F500" t="b">
        <f>OR(MATCH!S500=1, MATCH!T500=1)</f>
        <v>0</v>
      </c>
      <c r="G500" t="e">
        <f ca="1">IF(MATCH!K500=1,OR(E500="1",E500="3",F500=TRUE),OR(E500="2",E500="3"))</f>
        <v>#NAME?</v>
      </c>
      <c r="H500" t="e">
        <f ca="1">IF(MATCH!K500=2,OR(E500="1",E500="3",F500=TRUE),OR(E500="2",E500="3"))</f>
        <v>#NAME?</v>
      </c>
      <c r="I500" t="e">
        <f ca="1">AND(G500=TRUE,MATCH!AN500=1)</f>
        <v>#NAME?</v>
      </c>
      <c r="J500" t="e">
        <f ca="1">AND(H500=TRUE,MATCH!AN500=2)</f>
        <v>#NAME?</v>
      </c>
      <c r="K500">
        <f>IF(MATCH!AN500=1,K499+1,0)</f>
        <v>0</v>
      </c>
      <c r="L500">
        <f>IF(MATCH!AN500=2,L499+1,0)</f>
        <v>0</v>
      </c>
      <c r="M500" t="str">
        <f>MATCH!A500</f>
        <v/>
      </c>
      <c r="N500">
        <f>COUNTIFS(MATCH!AN491:AN500, "=1")</f>
        <v>0</v>
      </c>
      <c r="O500">
        <f>COUNTIFS(MATCH!AN491:AN500, "=2")</f>
        <v>0</v>
      </c>
      <c r="P500" t="str">
        <f>MATCH!BA500</f>
        <v/>
      </c>
    </row>
  </sheetData>
  <sortState ref="A18:L500">
    <sortCondition sortBy="icon" ref="L21"/>
  </sortState>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239"/>
  <sheetViews>
    <sheetView zoomScale="90" zoomScaleNormal="90" workbookViewId="0"/>
  </sheetViews>
  <sheetFormatPr defaultColWidth="9.140625" defaultRowHeight="15" customHeight="1" x14ac:dyDescent="0.25"/>
  <cols>
    <col min="1" max="1" width="183.5703125" style="8" customWidth="1"/>
    <col min="2" max="16384" width="9.140625" style="8"/>
  </cols>
  <sheetData>
    <row r="1" spans="1:1" ht="15" customHeight="1" x14ac:dyDescent="0.25">
      <c r="A1" s="8" t="s">
        <v>357</v>
      </c>
    </row>
    <row r="3" spans="1:1" ht="15" customHeight="1" x14ac:dyDescent="0.25">
      <c r="A3" s="35" t="s">
        <v>513</v>
      </c>
    </row>
    <row r="5" spans="1:1" ht="15" customHeight="1" x14ac:dyDescent="0.25">
      <c r="A5" s="6" t="s">
        <v>277</v>
      </c>
    </row>
    <row r="6" spans="1:1" ht="15" customHeight="1" x14ac:dyDescent="0.25">
      <c r="A6" s="6" t="s">
        <v>276</v>
      </c>
    </row>
    <row r="7" spans="1:1" ht="15" customHeight="1" x14ac:dyDescent="0.25">
      <c r="A7" s="6" t="s">
        <v>307</v>
      </c>
    </row>
    <row r="8" spans="1:1" ht="15" customHeight="1" x14ac:dyDescent="0.25">
      <c r="A8" s="6"/>
    </row>
    <row r="9" spans="1:1" ht="15" customHeight="1" x14ac:dyDescent="0.25">
      <c r="A9" s="36" t="s">
        <v>508</v>
      </c>
    </row>
    <row r="10" spans="1:1" ht="15" customHeight="1" x14ac:dyDescent="0.25">
      <c r="A10" s="36" t="s">
        <v>487</v>
      </c>
    </row>
    <row r="11" spans="1:1" ht="15" customHeight="1" x14ac:dyDescent="0.25">
      <c r="A11" s="36" t="s">
        <v>488</v>
      </c>
    </row>
    <row r="12" spans="1:1" ht="15" customHeight="1" x14ac:dyDescent="0.25">
      <c r="A12" s="36" t="s">
        <v>489</v>
      </c>
    </row>
    <row r="13" spans="1:1" ht="15" customHeight="1" x14ac:dyDescent="0.25">
      <c r="A13" s="36" t="s">
        <v>490</v>
      </c>
    </row>
    <row r="15" spans="1:1" ht="15" customHeight="1" x14ac:dyDescent="0.25">
      <c r="A15" s="6" t="s">
        <v>321</v>
      </c>
    </row>
    <row r="16" spans="1:1" ht="15" customHeight="1" x14ac:dyDescent="0.25">
      <c r="A16" s="6" t="s">
        <v>493</v>
      </c>
    </row>
    <row r="17" spans="1:1" ht="15" customHeight="1" x14ac:dyDescent="0.25">
      <c r="A17" s="6"/>
    </row>
    <row r="18" spans="1:1" ht="15" customHeight="1" x14ac:dyDescent="0.25">
      <c r="A18" s="6" t="s">
        <v>226</v>
      </c>
    </row>
    <row r="19" spans="1:1" ht="15" customHeight="1" x14ac:dyDescent="0.25">
      <c r="A19" s="6" t="s">
        <v>278</v>
      </c>
    </row>
    <row r="21" spans="1:1" ht="15" customHeight="1" x14ac:dyDescent="0.25">
      <c r="A21" s="6" t="s">
        <v>304</v>
      </c>
    </row>
    <row r="22" spans="1:1" ht="15" customHeight="1" x14ac:dyDescent="0.25">
      <c r="A22" s="9"/>
    </row>
    <row r="23" spans="1:1" ht="15" customHeight="1" x14ac:dyDescent="0.25">
      <c r="A23" s="7" t="s">
        <v>322</v>
      </c>
    </row>
    <row r="24" spans="1:1" ht="15" customHeight="1" x14ac:dyDescent="0.25">
      <c r="A24" s="6"/>
    </row>
    <row r="25" spans="1:1" ht="15" customHeight="1" x14ac:dyDescent="0.25">
      <c r="A25" s="6" t="s">
        <v>323</v>
      </c>
    </row>
    <row r="26" spans="1:1" ht="15" customHeight="1" x14ac:dyDescent="0.25">
      <c r="A26" s="6" t="s">
        <v>324</v>
      </c>
    </row>
    <row r="27" spans="1:1" ht="15" customHeight="1" x14ac:dyDescent="0.25">
      <c r="A27" s="6" t="s">
        <v>325</v>
      </c>
    </row>
    <row r="28" spans="1:1" ht="15" customHeight="1" x14ac:dyDescent="0.25">
      <c r="A28" s="6"/>
    </row>
    <row r="29" spans="1:1" ht="15" customHeight="1" x14ac:dyDescent="0.25">
      <c r="A29" s="6" t="s">
        <v>327</v>
      </c>
    </row>
    <row r="30" spans="1:1" ht="15" customHeight="1" x14ac:dyDescent="0.25">
      <c r="A30" s="8" t="s">
        <v>328</v>
      </c>
    </row>
    <row r="32" spans="1:1" ht="15" customHeight="1" x14ac:dyDescent="0.25">
      <c r="A32" s="8" t="s">
        <v>340</v>
      </c>
    </row>
    <row r="33" spans="1:1" ht="15" customHeight="1" x14ac:dyDescent="0.25">
      <c r="A33" s="8" t="s">
        <v>329</v>
      </c>
    </row>
    <row r="34" spans="1:1" ht="15" customHeight="1" x14ac:dyDescent="0.25">
      <c r="A34" s="8" t="s">
        <v>330</v>
      </c>
    </row>
    <row r="41" spans="1:1" ht="15" customHeight="1" x14ac:dyDescent="0.25">
      <c r="A41" s="7" t="s">
        <v>160</v>
      </c>
    </row>
    <row r="43" spans="1:1" ht="15" customHeight="1" x14ac:dyDescent="0.25">
      <c r="A43" s="6" t="s">
        <v>279</v>
      </c>
    </row>
    <row r="44" spans="1:1" ht="15" customHeight="1" x14ac:dyDescent="0.25">
      <c r="A44" s="6" t="s">
        <v>280</v>
      </c>
    </row>
    <row r="45" spans="1:1" ht="15" customHeight="1" x14ac:dyDescent="0.25">
      <c r="A45" s="6" t="s">
        <v>161</v>
      </c>
    </row>
    <row r="47" spans="1:1" ht="15" customHeight="1" x14ac:dyDescent="0.25">
      <c r="A47" s="6" t="s">
        <v>162</v>
      </c>
    </row>
    <row r="48" spans="1:1" ht="15" customHeight="1" x14ac:dyDescent="0.25">
      <c r="A48" s="6" t="s">
        <v>163</v>
      </c>
    </row>
    <row r="49" spans="1:1" ht="15" customHeight="1" x14ac:dyDescent="0.25">
      <c r="A49" s="6" t="s">
        <v>238</v>
      </c>
    </row>
    <row r="50" spans="1:1" ht="15" customHeight="1" x14ac:dyDescent="0.25">
      <c r="A50" s="6" t="s">
        <v>164</v>
      </c>
    </row>
    <row r="51" spans="1:1" ht="15" customHeight="1" x14ac:dyDescent="0.25">
      <c r="A51" s="6" t="s">
        <v>165</v>
      </c>
    </row>
    <row r="52" spans="1:1" ht="15" customHeight="1" x14ac:dyDescent="0.25">
      <c r="A52" s="6" t="s">
        <v>166</v>
      </c>
    </row>
    <row r="53" spans="1:1" ht="15" customHeight="1" x14ac:dyDescent="0.25">
      <c r="A53" s="6" t="s">
        <v>167</v>
      </c>
    </row>
    <row r="54" spans="1:1" ht="15" customHeight="1" x14ac:dyDescent="0.25">
      <c r="A54" s="6" t="s">
        <v>337</v>
      </c>
    </row>
    <row r="55" spans="1:1" ht="15" customHeight="1" x14ac:dyDescent="0.25">
      <c r="A55" s="6"/>
    </row>
    <row r="56" spans="1:1" ht="15" customHeight="1" x14ac:dyDescent="0.25">
      <c r="A56" s="6" t="s">
        <v>229</v>
      </c>
    </row>
    <row r="57" spans="1:1" ht="15" customHeight="1" x14ac:dyDescent="0.25">
      <c r="A57" s="6"/>
    </row>
    <row r="58" spans="1:1" ht="15" customHeight="1" x14ac:dyDescent="0.25">
      <c r="A58" s="6" t="s">
        <v>308</v>
      </c>
    </row>
    <row r="60" spans="1:1" ht="15" customHeight="1" x14ac:dyDescent="0.25">
      <c r="A60" s="6" t="s">
        <v>168</v>
      </c>
    </row>
    <row r="61" spans="1:1" ht="15" customHeight="1" x14ac:dyDescent="0.25">
      <c r="A61" s="6" t="s">
        <v>169</v>
      </c>
    </row>
    <row r="62" spans="1:1" ht="15" customHeight="1" x14ac:dyDescent="0.25">
      <c r="A62" s="6" t="s">
        <v>170</v>
      </c>
    </row>
    <row r="63" spans="1:1" ht="15" customHeight="1" x14ac:dyDescent="0.25">
      <c r="A63" s="6" t="s">
        <v>246</v>
      </c>
    </row>
    <row r="64" spans="1:1" ht="15" customHeight="1" x14ac:dyDescent="0.25">
      <c r="A64" s="6" t="s">
        <v>281</v>
      </c>
    </row>
    <row r="65" spans="1:1" ht="15" customHeight="1" x14ac:dyDescent="0.25">
      <c r="A65" s="6" t="s">
        <v>247</v>
      </c>
    </row>
    <row r="66" spans="1:1" ht="15" customHeight="1" x14ac:dyDescent="0.25">
      <c r="A66" s="6"/>
    </row>
    <row r="67" spans="1:1" ht="15" customHeight="1" x14ac:dyDescent="0.25">
      <c r="A67" s="6" t="s">
        <v>346</v>
      </c>
    </row>
    <row r="68" spans="1:1" ht="15" customHeight="1" x14ac:dyDescent="0.25">
      <c r="A68" s="6" t="s">
        <v>347</v>
      </c>
    </row>
    <row r="69" spans="1:1" ht="15" customHeight="1" x14ac:dyDescent="0.25">
      <c r="A69" s="6" t="s">
        <v>348</v>
      </c>
    </row>
    <row r="71" spans="1:1" ht="15" customHeight="1" x14ac:dyDescent="0.25">
      <c r="A71" s="7" t="s">
        <v>171</v>
      </c>
    </row>
    <row r="73" spans="1:1" ht="15" customHeight="1" x14ac:dyDescent="0.25">
      <c r="A73" s="6" t="s">
        <v>172</v>
      </c>
    </row>
    <row r="75" spans="1:1" ht="15" customHeight="1" x14ac:dyDescent="0.25">
      <c r="A75" s="6" t="s">
        <v>509</v>
      </c>
    </row>
    <row r="76" spans="1:1" ht="15" customHeight="1" x14ac:dyDescent="0.25">
      <c r="A76" s="6" t="s">
        <v>349</v>
      </c>
    </row>
    <row r="77" spans="1:1" ht="15" customHeight="1" x14ac:dyDescent="0.25">
      <c r="A77" s="6" t="s">
        <v>350</v>
      </c>
    </row>
    <row r="78" spans="1:1" ht="15" customHeight="1" x14ac:dyDescent="0.25">
      <c r="A78" s="6" t="s">
        <v>351</v>
      </c>
    </row>
    <row r="80" spans="1:1" ht="15" customHeight="1" x14ac:dyDescent="0.25">
      <c r="A80" s="6" t="s">
        <v>173</v>
      </c>
    </row>
    <row r="81" spans="1:1" ht="15" customHeight="1" x14ac:dyDescent="0.25">
      <c r="A81" s="6" t="s">
        <v>309</v>
      </c>
    </row>
    <row r="82" spans="1:1" ht="15" customHeight="1" x14ac:dyDescent="0.25">
      <c r="A82" s="6" t="s">
        <v>213</v>
      </c>
    </row>
    <row r="83" spans="1:1" ht="15" customHeight="1" x14ac:dyDescent="0.25">
      <c r="A83" s="8" t="s">
        <v>282</v>
      </c>
    </row>
    <row r="84" spans="1:1" ht="15" customHeight="1" x14ac:dyDescent="0.25">
      <c r="A84" s="8" t="s">
        <v>283</v>
      </c>
    </row>
    <row r="86" spans="1:1" ht="15" customHeight="1" x14ac:dyDescent="0.25">
      <c r="A86" s="7" t="s">
        <v>174</v>
      </c>
    </row>
    <row r="88" spans="1:1" ht="15" customHeight="1" x14ac:dyDescent="0.25">
      <c r="A88" s="6" t="s">
        <v>214</v>
      </c>
    </row>
    <row r="89" spans="1:1" ht="15" customHeight="1" x14ac:dyDescent="0.25">
      <c r="A89" s="6" t="s">
        <v>215</v>
      </c>
    </row>
    <row r="91" spans="1:1" ht="15" customHeight="1" x14ac:dyDescent="0.25">
      <c r="A91" s="6" t="s">
        <v>175</v>
      </c>
    </row>
    <row r="93" spans="1:1" ht="15" customHeight="1" x14ac:dyDescent="0.25">
      <c r="A93" s="6" t="s">
        <v>176</v>
      </c>
    </row>
    <row r="94" spans="1:1" ht="15" customHeight="1" x14ac:dyDescent="0.25">
      <c r="A94" s="6" t="s">
        <v>177</v>
      </c>
    </row>
    <row r="96" spans="1:1" ht="15" customHeight="1" x14ac:dyDescent="0.25">
      <c r="A96" s="6" t="s">
        <v>178</v>
      </c>
    </row>
    <row r="97" spans="1:1" ht="15" customHeight="1" x14ac:dyDescent="0.25">
      <c r="A97" s="6" t="s">
        <v>179</v>
      </c>
    </row>
    <row r="99" spans="1:1" ht="15" customHeight="1" x14ac:dyDescent="0.25">
      <c r="A99" s="6" t="s">
        <v>180</v>
      </c>
    </row>
    <row r="100" spans="1:1" ht="15" customHeight="1" x14ac:dyDescent="0.25">
      <c r="A100" s="6" t="s">
        <v>181</v>
      </c>
    </row>
    <row r="101" spans="1:1" ht="15" customHeight="1" x14ac:dyDescent="0.25">
      <c r="A101" s="36" t="s">
        <v>500</v>
      </c>
    </row>
    <row r="103" spans="1:1" ht="15" customHeight="1" x14ac:dyDescent="0.25">
      <c r="A103" s="6" t="s">
        <v>182</v>
      </c>
    </row>
    <row r="104" spans="1:1" ht="15" customHeight="1" x14ac:dyDescent="0.25">
      <c r="A104" s="6" t="s">
        <v>183</v>
      </c>
    </row>
    <row r="106" spans="1:1" ht="15" customHeight="1" x14ac:dyDescent="0.25">
      <c r="A106" s="6" t="s">
        <v>184</v>
      </c>
    </row>
    <row r="107" spans="1:1" ht="15" customHeight="1" x14ac:dyDescent="0.25">
      <c r="A107" s="6" t="s">
        <v>185</v>
      </c>
    </row>
    <row r="109" spans="1:1" ht="15" customHeight="1" x14ac:dyDescent="0.25">
      <c r="A109" s="6" t="s">
        <v>186</v>
      </c>
    </row>
    <row r="110" spans="1:1" ht="15" customHeight="1" x14ac:dyDescent="0.25">
      <c r="A110" s="6" t="s">
        <v>187</v>
      </c>
    </row>
    <row r="112" spans="1:1" ht="15" customHeight="1" x14ac:dyDescent="0.25">
      <c r="A112" s="6" t="s">
        <v>188</v>
      </c>
    </row>
    <row r="113" spans="1:1" ht="15" customHeight="1" x14ac:dyDescent="0.25">
      <c r="A113" s="6" t="s">
        <v>189</v>
      </c>
    </row>
    <row r="115" spans="1:1" ht="15" customHeight="1" x14ac:dyDescent="0.25">
      <c r="A115" s="6" t="s">
        <v>190</v>
      </c>
    </row>
    <row r="116" spans="1:1" ht="15" customHeight="1" x14ac:dyDescent="0.25">
      <c r="A116" s="6" t="s">
        <v>191</v>
      </c>
    </row>
    <row r="118" spans="1:1" ht="15" customHeight="1" x14ac:dyDescent="0.25">
      <c r="A118" s="6" t="s">
        <v>192</v>
      </c>
    </row>
    <row r="120" spans="1:1" ht="15" customHeight="1" x14ac:dyDescent="0.25">
      <c r="A120" s="6" t="s">
        <v>193</v>
      </c>
    </row>
    <row r="122" spans="1:1" ht="15" customHeight="1" x14ac:dyDescent="0.25">
      <c r="A122" s="6" t="s">
        <v>284</v>
      </c>
    </row>
    <row r="123" spans="1:1" ht="15" customHeight="1" x14ac:dyDescent="0.25">
      <c r="A123" s="6" t="s">
        <v>230</v>
      </c>
    </row>
    <row r="124" spans="1:1" ht="15" customHeight="1" x14ac:dyDescent="0.25">
      <c r="A124" s="6" t="s">
        <v>194</v>
      </c>
    </row>
    <row r="125" spans="1:1" ht="15" customHeight="1" x14ac:dyDescent="0.25">
      <c r="A125" s="6" t="s">
        <v>231</v>
      </c>
    </row>
    <row r="127" spans="1:1" ht="15" customHeight="1" x14ac:dyDescent="0.25">
      <c r="A127" s="6" t="s">
        <v>232</v>
      </c>
    </row>
    <row r="128" spans="1:1" ht="15" customHeight="1" x14ac:dyDescent="0.25">
      <c r="A128" s="6" t="s">
        <v>216</v>
      </c>
    </row>
    <row r="129" spans="1:1" ht="15" customHeight="1" x14ac:dyDescent="0.25">
      <c r="A129" s="6" t="s">
        <v>217</v>
      </c>
    </row>
    <row r="130" spans="1:1" ht="15" customHeight="1" x14ac:dyDescent="0.25">
      <c r="A130" s="6"/>
    </row>
    <row r="131" spans="1:1" ht="15" customHeight="1" x14ac:dyDescent="0.25">
      <c r="A131" s="6" t="s">
        <v>463</v>
      </c>
    </row>
    <row r="132" spans="1:1" ht="15" customHeight="1" x14ac:dyDescent="0.25">
      <c r="A132" s="8" t="s">
        <v>464</v>
      </c>
    </row>
    <row r="133" spans="1:1" ht="15" customHeight="1" x14ac:dyDescent="0.25">
      <c r="A133" s="8" t="s">
        <v>465</v>
      </c>
    </row>
    <row r="135" spans="1:1" ht="15" customHeight="1" x14ac:dyDescent="0.25">
      <c r="A135" s="6" t="s">
        <v>195</v>
      </c>
    </row>
    <row r="137" spans="1:1" ht="15" customHeight="1" x14ac:dyDescent="0.25">
      <c r="A137" s="6" t="s">
        <v>218</v>
      </c>
    </row>
    <row r="138" spans="1:1" ht="15" customHeight="1" x14ac:dyDescent="0.25">
      <c r="A138" s="6" t="s">
        <v>219</v>
      </c>
    </row>
    <row r="140" spans="1:1" ht="15" customHeight="1" x14ac:dyDescent="0.25">
      <c r="A140" s="6" t="s">
        <v>168</v>
      </c>
    </row>
    <row r="141" spans="1:1" ht="15" customHeight="1" x14ac:dyDescent="0.25">
      <c r="A141" s="6" t="s">
        <v>196</v>
      </c>
    </row>
    <row r="142" spans="1:1" ht="15" customHeight="1" x14ac:dyDescent="0.25">
      <c r="A142" s="6" t="s">
        <v>197</v>
      </c>
    </row>
    <row r="143" spans="1:1" ht="15" customHeight="1" x14ac:dyDescent="0.25">
      <c r="A143" s="6" t="s">
        <v>198</v>
      </c>
    </row>
    <row r="144" spans="1:1" ht="15" customHeight="1" x14ac:dyDescent="0.25">
      <c r="A144" s="6" t="s">
        <v>199</v>
      </c>
    </row>
    <row r="145" spans="1:1" ht="15" customHeight="1" x14ac:dyDescent="0.25">
      <c r="A145" s="6" t="s">
        <v>200</v>
      </c>
    </row>
    <row r="147" spans="1:1" ht="15" customHeight="1" x14ac:dyDescent="0.25">
      <c r="A147" s="7" t="s">
        <v>201</v>
      </c>
    </row>
    <row r="149" spans="1:1" ht="15" customHeight="1" x14ac:dyDescent="0.25">
      <c r="A149" s="6" t="s">
        <v>202</v>
      </c>
    </row>
    <row r="150" spans="1:1" ht="15" customHeight="1" x14ac:dyDescent="0.25">
      <c r="A150" s="6" t="s">
        <v>203</v>
      </c>
    </row>
    <row r="152" spans="1:1" ht="15" customHeight="1" x14ac:dyDescent="0.25">
      <c r="A152" s="6" t="s">
        <v>220</v>
      </c>
    </row>
    <row r="153" spans="1:1" ht="15" customHeight="1" x14ac:dyDescent="0.25">
      <c r="A153" s="8" t="s">
        <v>339</v>
      </c>
    </row>
    <row r="154" spans="1:1" ht="15" customHeight="1" x14ac:dyDescent="0.25">
      <c r="A154" s="6" t="s">
        <v>204</v>
      </c>
    </row>
    <row r="155" spans="1:1" ht="15" customHeight="1" x14ac:dyDescent="0.25">
      <c r="A155" s="6"/>
    </row>
    <row r="156" spans="1:1" ht="15" customHeight="1" x14ac:dyDescent="0.25">
      <c r="A156" s="6" t="s">
        <v>285</v>
      </c>
    </row>
    <row r="157" spans="1:1" ht="15" customHeight="1" x14ac:dyDescent="0.25">
      <c r="A157" s="6" t="s">
        <v>241</v>
      </c>
    </row>
    <row r="158" spans="1:1" ht="15" customHeight="1" x14ac:dyDescent="0.25">
      <c r="A158" s="6"/>
    </row>
    <row r="159" spans="1:1" ht="15" customHeight="1" x14ac:dyDescent="0.25">
      <c r="A159" s="6" t="s">
        <v>341</v>
      </c>
    </row>
    <row r="160" spans="1:1" ht="15" customHeight="1" x14ac:dyDescent="0.25">
      <c r="A160" s="6" t="s">
        <v>338</v>
      </c>
    </row>
    <row r="162" spans="1:1" ht="15" customHeight="1" x14ac:dyDescent="0.25">
      <c r="A162" s="6" t="s">
        <v>331</v>
      </c>
    </row>
    <row r="163" spans="1:1" ht="15" customHeight="1" x14ac:dyDescent="0.25">
      <c r="A163" s="6"/>
    </row>
    <row r="164" spans="1:1" ht="15" customHeight="1" x14ac:dyDescent="0.25">
      <c r="A164" s="6" t="s">
        <v>332</v>
      </c>
    </row>
    <row r="165" spans="1:1" ht="15" customHeight="1" x14ac:dyDescent="0.25">
      <c r="A165" s="11" t="s">
        <v>333</v>
      </c>
    </row>
    <row r="167" spans="1:1" ht="15" customHeight="1" x14ac:dyDescent="0.25">
      <c r="A167" s="7" t="s">
        <v>205</v>
      </c>
    </row>
    <row r="169" spans="1:1" ht="15" customHeight="1" x14ac:dyDescent="0.25">
      <c r="A169" s="6" t="s">
        <v>206</v>
      </c>
    </row>
    <row r="170" spans="1:1" ht="15" customHeight="1" x14ac:dyDescent="0.25">
      <c r="A170" s="6" t="s">
        <v>207</v>
      </c>
    </row>
    <row r="172" spans="1:1" ht="15" customHeight="1" x14ac:dyDescent="0.25">
      <c r="A172" s="6" t="s">
        <v>208</v>
      </c>
    </row>
    <row r="174" spans="1:1" ht="15" customHeight="1" x14ac:dyDescent="0.25">
      <c r="A174" s="6" t="s">
        <v>209</v>
      </c>
    </row>
    <row r="176" spans="1:1" ht="15" customHeight="1" x14ac:dyDescent="0.25">
      <c r="A176" s="6" t="s">
        <v>286</v>
      </c>
    </row>
    <row r="177" spans="1:1" ht="15" customHeight="1" x14ac:dyDescent="0.25">
      <c r="A177" s="6" t="s">
        <v>210</v>
      </c>
    </row>
    <row r="179" spans="1:1" ht="15" customHeight="1" x14ac:dyDescent="0.25">
      <c r="A179" s="7" t="s">
        <v>505</v>
      </c>
    </row>
    <row r="181" spans="1:1" ht="15" customHeight="1" x14ac:dyDescent="0.25">
      <c r="A181" s="6" t="s">
        <v>221</v>
      </c>
    </row>
    <row r="182" spans="1:1" ht="15" customHeight="1" x14ac:dyDescent="0.25">
      <c r="A182" s="8" t="s">
        <v>287</v>
      </c>
    </row>
    <row r="184" spans="1:1" ht="15" customHeight="1" x14ac:dyDescent="0.25">
      <c r="A184" s="8" t="s">
        <v>501</v>
      </c>
    </row>
    <row r="185" spans="1:1" ht="15" customHeight="1" x14ac:dyDescent="0.25">
      <c r="A185" s="8" t="s">
        <v>272</v>
      </c>
    </row>
    <row r="186" spans="1:1" ht="15" customHeight="1" x14ac:dyDescent="0.25">
      <c r="A186" s="8" t="s">
        <v>352</v>
      </c>
    </row>
    <row r="187" spans="1:1" ht="15" customHeight="1" x14ac:dyDescent="0.25">
      <c r="A187" s="8" t="s">
        <v>353</v>
      </c>
    </row>
    <row r="189" spans="1:1" ht="15" customHeight="1" x14ac:dyDescent="0.25">
      <c r="A189" s="6" t="s">
        <v>502</v>
      </c>
    </row>
    <row r="190" spans="1:1" ht="15" customHeight="1" x14ac:dyDescent="0.25">
      <c r="A190" s="8" t="s">
        <v>503</v>
      </c>
    </row>
    <row r="191" spans="1:1" ht="15" customHeight="1" x14ac:dyDescent="0.25">
      <c r="A191" s="8" t="s">
        <v>273</v>
      </c>
    </row>
    <row r="192" spans="1:1" ht="15" customHeight="1" x14ac:dyDescent="0.25">
      <c r="A192" s="6"/>
    </row>
    <row r="193" spans="1:1" ht="15" customHeight="1" x14ac:dyDescent="0.25">
      <c r="A193" s="6" t="s">
        <v>504</v>
      </c>
    </row>
    <row r="194" spans="1:1" ht="15" customHeight="1" x14ac:dyDescent="0.25">
      <c r="A194" s="6"/>
    </row>
    <row r="195" spans="1:1" ht="15" customHeight="1" x14ac:dyDescent="0.25">
      <c r="A195" s="37" t="s">
        <v>514</v>
      </c>
    </row>
    <row r="197" spans="1:1" ht="15" customHeight="1" x14ac:dyDescent="0.25">
      <c r="A197" s="6" t="s">
        <v>274</v>
      </c>
    </row>
    <row r="199" spans="1:1" ht="15" customHeight="1" x14ac:dyDescent="0.25">
      <c r="A199" s="7" t="s">
        <v>211</v>
      </c>
    </row>
    <row r="201" spans="1:1" ht="15" customHeight="1" x14ac:dyDescent="0.25">
      <c r="A201" s="8" t="s">
        <v>262</v>
      </c>
    </row>
    <row r="202" spans="1:1" ht="15" customHeight="1" x14ac:dyDescent="0.25">
      <c r="A202" s="8" t="s">
        <v>263</v>
      </c>
    </row>
    <row r="204" spans="1:1" ht="15" customHeight="1" x14ac:dyDescent="0.25">
      <c r="A204" s="6" t="s">
        <v>224</v>
      </c>
    </row>
    <row r="205" spans="1:1" ht="15" customHeight="1" x14ac:dyDescent="0.25">
      <c r="A205" s="6" t="s">
        <v>271</v>
      </c>
    </row>
    <row r="207" spans="1:1" ht="15" customHeight="1" x14ac:dyDescent="0.25">
      <c r="A207" s="6" t="s">
        <v>222</v>
      </c>
    </row>
    <row r="208" spans="1:1" ht="15" customHeight="1" x14ac:dyDescent="0.25">
      <c r="A208" s="6" t="s">
        <v>223</v>
      </c>
    </row>
    <row r="210" spans="1:1" ht="15" customHeight="1" x14ac:dyDescent="0.25">
      <c r="A210" s="6" t="s">
        <v>225</v>
      </c>
    </row>
    <row r="211" spans="1:1" ht="15" customHeight="1" x14ac:dyDescent="0.25">
      <c r="A211" s="6" t="s">
        <v>510</v>
      </c>
    </row>
    <row r="212" spans="1:1" ht="15" customHeight="1" x14ac:dyDescent="0.25">
      <c r="A212" s="6" t="s">
        <v>310</v>
      </c>
    </row>
    <row r="214" spans="1:1" ht="15" customHeight="1" x14ac:dyDescent="0.25">
      <c r="A214" s="6" t="s">
        <v>212</v>
      </c>
    </row>
    <row r="217" spans="1:1" ht="15" customHeight="1" x14ac:dyDescent="0.25">
      <c r="A217" s="10" t="s">
        <v>288</v>
      </c>
    </row>
    <row r="219" spans="1:1" ht="15" customHeight="1" x14ac:dyDescent="0.25">
      <c r="A219" s="8" t="s">
        <v>298</v>
      </c>
    </row>
    <row r="220" spans="1:1" ht="15" customHeight="1" x14ac:dyDescent="0.25">
      <c r="A220" s="8" t="s">
        <v>289</v>
      </c>
    </row>
    <row r="222" spans="1:1" ht="15" customHeight="1" x14ac:dyDescent="0.25">
      <c r="A222" s="8" t="s">
        <v>290</v>
      </c>
    </row>
    <row r="223" spans="1:1" ht="15" customHeight="1" x14ac:dyDescent="0.25">
      <c r="A223" s="8" t="s">
        <v>291</v>
      </c>
    </row>
    <row r="224" spans="1:1" ht="15" customHeight="1" x14ac:dyDescent="0.25">
      <c r="A224" s="8" t="s">
        <v>292</v>
      </c>
    </row>
    <row r="225" spans="1:1" ht="15" customHeight="1" x14ac:dyDescent="0.25">
      <c r="A225" s="8" t="s">
        <v>293</v>
      </c>
    </row>
    <row r="226" spans="1:1" ht="15" customHeight="1" x14ac:dyDescent="0.25">
      <c r="A226" s="8" t="s">
        <v>294</v>
      </c>
    </row>
    <row r="228" spans="1:1" ht="15" customHeight="1" x14ac:dyDescent="0.25">
      <c r="A228" s="8" t="s">
        <v>295</v>
      </c>
    </row>
    <row r="229" spans="1:1" ht="15" customHeight="1" x14ac:dyDescent="0.25">
      <c r="A229" s="8" t="s">
        <v>296</v>
      </c>
    </row>
    <row r="230" spans="1:1" ht="15" customHeight="1" x14ac:dyDescent="0.25">
      <c r="A230" s="8" t="s">
        <v>297</v>
      </c>
    </row>
    <row r="232" spans="1:1" ht="15" customHeight="1" x14ac:dyDescent="0.25">
      <c r="A232" s="8" t="s">
        <v>299</v>
      </c>
    </row>
    <row r="233" spans="1:1" ht="15" customHeight="1" x14ac:dyDescent="0.25">
      <c r="A233" s="8" t="s">
        <v>300</v>
      </c>
    </row>
    <row r="235" spans="1:1" ht="15" customHeight="1" x14ac:dyDescent="0.25">
      <c r="A235" s="8" t="s">
        <v>301</v>
      </c>
    </row>
    <row r="236" spans="1:1" ht="15" customHeight="1" x14ac:dyDescent="0.25">
      <c r="A236" s="8" t="s">
        <v>302</v>
      </c>
    </row>
    <row r="237" spans="1:1" ht="15" customHeight="1" x14ac:dyDescent="0.25">
      <c r="A237" s="8" t="s">
        <v>303</v>
      </c>
    </row>
    <row r="239" spans="1:1" ht="15" customHeight="1" x14ac:dyDescent="0.25">
      <c r="A239" s="8" t="s">
        <v>334</v>
      </c>
    </row>
  </sheetData>
  <hyperlinks>
    <hyperlink ref="A165" r:id="rId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4"/>
  <sheetViews>
    <sheetView zoomScale="90" zoomScaleNormal="90" workbookViewId="0">
      <selection activeCell="A19" sqref="A19"/>
    </sheetView>
  </sheetViews>
  <sheetFormatPr defaultRowHeight="15" x14ac:dyDescent="0.25"/>
  <cols>
    <col min="2" max="2" width="159.42578125" customWidth="1"/>
    <col min="3" max="3" width="10.5703125" customWidth="1"/>
  </cols>
  <sheetData>
    <row r="1" spans="1:3" x14ac:dyDescent="0.25">
      <c r="A1" t="s">
        <v>157</v>
      </c>
      <c r="B1" t="s">
        <v>240</v>
      </c>
      <c r="C1" t="s">
        <v>234</v>
      </c>
    </row>
    <row r="2" spans="1:3" x14ac:dyDescent="0.25">
      <c r="A2" t="s">
        <v>158</v>
      </c>
      <c r="B2" t="s">
        <v>227</v>
      </c>
      <c r="C2" t="s">
        <v>234</v>
      </c>
    </row>
    <row r="3" spans="1:3" x14ac:dyDescent="0.25">
      <c r="A3" t="s">
        <v>228</v>
      </c>
      <c r="B3" t="s">
        <v>237</v>
      </c>
      <c r="C3" t="s">
        <v>235</v>
      </c>
    </row>
    <row r="4" spans="1:3" x14ac:dyDescent="0.25">
      <c r="B4" t="s">
        <v>236</v>
      </c>
    </row>
    <row r="5" spans="1:3" x14ac:dyDescent="0.25">
      <c r="A5" t="s">
        <v>239</v>
      </c>
      <c r="B5" t="s">
        <v>252</v>
      </c>
    </row>
    <row r="6" spans="1:3" x14ac:dyDescent="0.25">
      <c r="B6" t="s">
        <v>248</v>
      </c>
      <c r="C6" t="s">
        <v>249</v>
      </c>
    </row>
    <row r="7" spans="1:3" x14ac:dyDescent="0.25">
      <c r="A7" t="s">
        <v>253</v>
      </c>
      <c r="B7" t="s">
        <v>261</v>
      </c>
      <c r="C7" t="s">
        <v>259</v>
      </c>
    </row>
    <row r="8" spans="1:3" x14ac:dyDescent="0.25">
      <c r="B8" t="s">
        <v>264</v>
      </c>
    </row>
    <row r="9" spans="1:3" x14ac:dyDescent="0.25">
      <c r="A9" t="s">
        <v>269</v>
      </c>
      <c r="B9" t="s">
        <v>317</v>
      </c>
      <c r="C9" t="s">
        <v>270</v>
      </c>
    </row>
    <row r="10" spans="1:3" x14ac:dyDescent="0.25">
      <c r="B10" t="s">
        <v>306</v>
      </c>
    </row>
    <row r="11" spans="1:3" x14ac:dyDescent="0.25">
      <c r="A11" t="s">
        <v>318</v>
      </c>
      <c r="B11" t="s">
        <v>319</v>
      </c>
      <c r="C11" t="s">
        <v>320</v>
      </c>
    </row>
    <row r="12" spans="1:3" x14ac:dyDescent="0.25">
      <c r="B12" t="s">
        <v>335</v>
      </c>
    </row>
    <row r="13" spans="1:3" x14ac:dyDescent="0.25">
      <c r="B13" t="s">
        <v>356</v>
      </c>
    </row>
    <row r="14" spans="1:3" x14ac:dyDescent="0.25">
      <c r="A14" t="s">
        <v>354</v>
      </c>
      <c r="B14" t="s">
        <v>358</v>
      </c>
      <c r="C14" t="s">
        <v>355</v>
      </c>
    </row>
    <row r="15" spans="1:3" x14ac:dyDescent="0.25">
      <c r="A15" t="s">
        <v>458</v>
      </c>
      <c r="B15" t="s">
        <v>456</v>
      </c>
    </row>
    <row r="16" spans="1:3" x14ac:dyDescent="0.25">
      <c r="A16" t="s">
        <v>457</v>
      </c>
      <c r="B16" t="s">
        <v>459</v>
      </c>
      <c r="C16" t="s">
        <v>461</v>
      </c>
    </row>
    <row r="17" spans="1:3" x14ac:dyDescent="0.25">
      <c r="B17" t="s">
        <v>460</v>
      </c>
    </row>
    <row r="18" spans="1:3" x14ac:dyDescent="0.25">
      <c r="A18" t="s">
        <v>478</v>
      </c>
      <c r="B18" t="s">
        <v>479</v>
      </c>
      <c r="C18" t="s">
        <v>480</v>
      </c>
    </row>
    <row r="19" spans="1:3" x14ac:dyDescent="0.25">
      <c r="A19" t="s">
        <v>484</v>
      </c>
      <c r="B19" t="s">
        <v>507</v>
      </c>
      <c r="C19" t="s">
        <v>518</v>
      </c>
    </row>
    <row r="20" spans="1:3" x14ac:dyDescent="0.25">
      <c r="B20" t="s">
        <v>485</v>
      </c>
    </row>
    <row r="21" spans="1:3" x14ac:dyDescent="0.25">
      <c r="B21" t="s">
        <v>498</v>
      </c>
    </row>
    <row r="22" spans="1:3" x14ac:dyDescent="0.25">
      <c r="B22" t="s">
        <v>497</v>
      </c>
    </row>
    <row r="23" spans="1:3" x14ac:dyDescent="0.25">
      <c r="B23" t="s">
        <v>486</v>
      </c>
    </row>
    <row r="24" spans="1:3" x14ac:dyDescent="0.25">
      <c r="B24"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H15"/>
  <sheetViews>
    <sheetView tabSelected="1" workbookViewId="0"/>
  </sheetViews>
  <sheetFormatPr defaultRowHeight="15" x14ac:dyDescent="0.25"/>
  <cols>
    <col min="2" max="2" width="133" style="15" customWidth="1"/>
  </cols>
  <sheetData>
    <row r="1" spans="2:8" x14ac:dyDescent="0.25">
      <c r="B1" s="27" t="s">
        <v>466</v>
      </c>
    </row>
    <row r="2" spans="2:8" x14ac:dyDescent="0.25">
      <c r="B2" s="27"/>
    </row>
    <row r="3" spans="2:8" x14ac:dyDescent="0.25">
      <c r="B3" s="15" t="s">
        <v>467</v>
      </c>
    </row>
    <row r="4" spans="2:8" x14ac:dyDescent="0.25">
      <c r="B4" s="15" t="s">
        <v>468</v>
      </c>
      <c r="H4" s="28"/>
    </row>
    <row r="5" spans="2:8" x14ac:dyDescent="0.25">
      <c r="B5" s="15" t="s">
        <v>469</v>
      </c>
    </row>
    <row r="7" spans="2:8" x14ac:dyDescent="0.25">
      <c r="B7" s="27" t="s">
        <v>477</v>
      </c>
    </row>
    <row r="8" spans="2:8" x14ac:dyDescent="0.25">
      <c r="B8" s="30"/>
    </row>
    <row r="9" spans="2:8" x14ac:dyDescent="0.25">
      <c r="B9" s="29" t="s">
        <v>470</v>
      </c>
    </row>
    <row r="10" spans="2:8" x14ac:dyDescent="0.25">
      <c r="B10" s="30" t="s">
        <v>471</v>
      </c>
    </row>
    <row r="11" spans="2:8" x14ac:dyDescent="0.25">
      <c r="B11" s="30" t="s">
        <v>472</v>
      </c>
    </row>
    <row r="12" spans="2:8" x14ac:dyDescent="0.25">
      <c r="B12" s="30" t="s">
        <v>473</v>
      </c>
    </row>
    <row r="13" spans="2:8" x14ac:dyDescent="0.25">
      <c r="B13" s="30" t="s">
        <v>474</v>
      </c>
    </row>
    <row r="14" spans="2:8" x14ac:dyDescent="0.25">
      <c r="B14" s="30" t="s">
        <v>475</v>
      </c>
    </row>
    <row r="15" spans="2:8" x14ac:dyDescent="0.25">
      <c r="B15" s="30" t="s">
        <v>476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MATCH</vt:lpstr>
      <vt:lpstr>MatchStats</vt:lpstr>
      <vt:lpstr>Tables</vt:lpstr>
      <vt:lpstr>Points</vt:lpstr>
      <vt:lpstr>Instructions</vt:lpstr>
      <vt:lpstr>Version info</vt:lpstr>
      <vt:lpstr>License_Assignment</vt:lpstr>
      <vt:lpstr>SetNames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Ryan Allen</cp:lastModifiedBy>
  <dcterms:created xsi:type="dcterms:W3CDTF">2013-08-16T20:21:21Z</dcterms:created>
  <dcterms:modified xsi:type="dcterms:W3CDTF">2018-08-03T01:07:00Z</dcterms:modified>
</cp:coreProperties>
</file>