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645085F-5FD0-4604-9D14-0CC66B37B056}" xr6:coauthVersionLast="46" xr6:coauthVersionMax="46" xr10:uidLastSave="{00000000-0000-0000-0000-000000000000}"/>
  <bookViews>
    <workbookView xWindow="-108" yWindow="-108" windowWidth="23256" windowHeight="12576" activeTab="1" xr2:uid="{AA080F27-284A-46D6-B707-BE5CF93E61BC}"/>
  </bookViews>
  <sheets>
    <sheet name="Tabla " sheetId="1" r:id="rId1"/>
    <sheet name="Gráficas " sheetId="2" r:id="rId2"/>
    <sheet name="tabla dina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H32" i="1" s="1"/>
  <c r="G24" i="1"/>
  <c r="F24" i="1"/>
  <c r="E24" i="1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G3" i="2"/>
  <c r="F10" i="2"/>
  <c r="F9" i="2"/>
  <c r="F8" i="2"/>
  <c r="F7" i="2"/>
  <c r="F6" i="2"/>
  <c r="F5" i="2"/>
  <c r="F4" i="2"/>
  <c r="F3" i="2"/>
  <c r="E10" i="2"/>
  <c r="E9" i="2"/>
  <c r="E8" i="2"/>
  <c r="E7" i="2"/>
  <c r="E6" i="2"/>
  <c r="E5" i="2"/>
  <c r="E4" i="2"/>
  <c r="E3" i="2"/>
  <c r="F17" i="1"/>
  <c r="F18" i="1"/>
  <c r="F6" i="1"/>
  <c r="D9" i="1"/>
  <c r="F9" i="1" s="1"/>
  <c r="D8" i="1"/>
  <c r="F8" i="1" s="1"/>
  <c r="D7" i="1"/>
  <c r="F7" i="1" s="1"/>
  <c r="D6" i="1"/>
  <c r="D5" i="1"/>
  <c r="F5" i="1" s="1"/>
  <c r="D4" i="1"/>
  <c r="F4" i="1" s="1"/>
  <c r="H11" i="2" l="1"/>
  <c r="B14" i="1"/>
  <c r="B13" i="1"/>
  <c r="F10" i="1"/>
</calcChain>
</file>

<file path=xl/sharedStrings.xml><?xml version="1.0" encoding="utf-8"?>
<sst xmlns="http://schemas.openxmlformats.org/spreadsheetml/2006/main" count="111" uniqueCount="64">
  <si>
    <t xml:space="preserve">Comunicación Social </t>
  </si>
  <si>
    <t>Formato de Requesición</t>
  </si>
  <si>
    <t xml:space="preserve">Descripción </t>
  </si>
  <si>
    <t xml:space="preserve">Unidades </t>
  </si>
  <si>
    <t xml:space="preserve">Costo </t>
  </si>
  <si>
    <t xml:space="preserve">Iva </t>
  </si>
  <si>
    <t>Total</t>
  </si>
  <si>
    <t>Laptop DV4 HP</t>
  </si>
  <si>
    <t xml:space="preserve">Suma </t>
  </si>
  <si>
    <t>Promedio de unidades solicitadas</t>
  </si>
  <si>
    <t>Maximo de unidades solicitadas</t>
  </si>
  <si>
    <t>Minimo de unidades solicitadas</t>
  </si>
  <si>
    <t xml:space="preserve">Numero de vienes que exceden las 12 unidades </t>
  </si>
  <si>
    <t xml:space="preserve">Descuento </t>
  </si>
  <si>
    <t>Iva</t>
  </si>
  <si>
    <t xml:space="preserve">Laptop Pavilion  </t>
  </si>
  <si>
    <t>Laptop Toshiva</t>
  </si>
  <si>
    <t>Netbook one</t>
  </si>
  <si>
    <t xml:space="preserve">Laptop valo </t>
  </si>
  <si>
    <t>Netbook Compac</t>
  </si>
  <si>
    <t>?</t>
  </si>
  <si>
    <t>total2</t>
  </si>
  <si>
    <t>Columna1</t>
  </si>
  <si>
    <t>Ronaldo Robles</t>
  </si>
  <si>
    <t xml:space="preserve">Provincia </t>
  </si>
  <si>
    <t>año 1999</t>
  </si>
  <si>
    <t>año 2000</t>
  </si>
  <si>
    <t>año 2001</t>
  </si>
  <si>
    <t xml:space="preserve">total </t>
  </si>
  <si>
    <t>maximo</t>
  </si>
  <si>
    <t xml:space="preserve">minimo </t>
  </si>
  <si>
    <t>promedio</t>
  </si>
  <si>
    <t>situacion turistica</t>
  </si>
  <si>
    <t xml:space="preserve">Murcia </t>
  </si>
  <si>
    <t>Alicante</t>
  </si>
  <si>
    <t>Ciudad Real</t>
  </si>
  <si>
    <t xml:space="preserve">Albacete </t>
  </si>
  <si>
    <t xml:space="preserve">cevilla </t>
  </si>
  <si>
    <t>caliz</t>
  </si>
  <si>
    <t>saragoza</t>
  </si>
  <si>
    <t xml:space="preserve">castellon </t>
  </si>
  <si>
    <t xml:space="preserve"> </t>
  </si>
  <si>
    <t xml:space="preserve">Mrcia </t>
  </si>
  <si>
    <t xml:space="preserve">Fecha </t>
  </si>
  <si>
    <t>compañia</t>
  </si>
  <si>
    <t>pasajeros</t>
  </si>
  <si>
    <t xml:space="preserve">origen </t>
  </si>
  <si>
    <t>destino</t>
  </si>
  <si>
    <t xml:space="preserve">Iberia </t>
  </si>
  <si>
    <t>air europa</t>
  </si>
  <si>
    <t>snapar</t>
  </si>
  <si>
    <t>canaria</t>
  </si>
  <si>
    <t>madrid</t>
  </si>
  <si>
    <t xml:space="preserve">sevilla </t>
  </si>
  <si>
    <t xml:space="preserve">valencia </t>
  </si>
  <si>
    <t>malaga</t>
  </si>
  <si>
    <t>Etiquetas de fila</t>
  </si>
  <si>
    <t>Total general</t>
  </si>
  <si>
    <t>Etiquetas de columna</t>
  </si>
  <si>
    <t xml:space="preserve">Cuenta de origen </t>
  </si>
  <si>
    <t>(Todas)</t>
  </si>
  <si>
    <t xml:space="preserve">                                                                            </t>
  </si>
  <si>
    <t xml:space="preserve">LUGAR TURISTICO </t>
  </si>
  <si>
    <t xml:space="preserve">POCO TURITICO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</si>
</sst>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Border="1"/>
    <xf numFmtId="0" fontId="0" fillId="0" borderId="10" xfId="0" applyBorder="1"/>
    <xf numFmtId="0" fontId="0" fillId="0" borderId="9" xfId="0" applyBorder="1"/>
    <xf numFmtId="9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'Gráficas '!$A$3:$A$10</c:f>
              <c:strCache>
                <c:ptCount val="8"/>
                <c:pt idx="0">
                  <c:v>Mrcia </c:v>
                </c:pt>
                <c:pt idx="1">
                  <c:v>Alicante</c:v>
                </c:pt>
                <c:pt idx="2">
                  <c:v>Ciudad Real</c:v>
                </c:pt>
                <c:pt idx="3">
                  <c:v>Albacete </c:v>
                </c:pt>
                <c:pt idx="4">
                  <c:v>cevilla </c:v>
                </c:pt>
                <c:pt idx="5">
                  <c:v>caliz</c:v>
                </c:pt>
                <c:pt idx="6">
                  <c:v>saragoza</c:v>
                </c:pt>
                <c:pt idx="7">
                  <c:v>castellon </c:v>
                </c:pt>
              </c:strCache>
            </c:strRef>
          </c:cat>
          <c:val>
            <c:numRef>
              <c:f>'Gráficas '!$B$3:$B$10</c:f>
              <c:numCache>
                <c:formatCode>General</c:formatCode>
                <c:ptCount val="8"/>
                <c:pt idx="0">
                  <c:v>325</c:v>
                </c:pt>
                <c:pt idx="1">
                  <c:v>470</c:v>
                </c:pt>
                <c:pt idx="3">
                  <c:v>29</c:v>
                </c:pt>
                <c:pt idx="4">
                  <c:v>325</c:v>
                </c:pt>
                <c:pt idx="5">
                  <c:v>300</c:v>
                </c:pt>
                <c:pt idx="6">
                  <c:v>65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0-49D5-8740-10DCCCF344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'Gráficas '!$A$3:$A$10</c:f>
              <c:strCache>
                <c:ptCount val="8"/>
                <c:pt idx="0">
                  <c:v>Mrcia </c:v>
                </c:pt>
                <c:pt idx="1">
                  <c:v>Alicante</c:v>
                </c:pt>
                <c:pt idx="2">
                  <c:v>Ciudad Real</c:v>
                </c:pt>
                <c:pt idx="3">
                  <c:v>Albacete </c:v>
                </c:pt>
                <c:pt idx="4">
                  <c:v>cevilla </c:v>
                </c:pt>
                <c:pt idx="5">
                  <c:v>caliz</c:v>
                </c:pt>
                <c:pt idx="6">
                  <c:v>saragoza</c:v>
                </c:pt>
                <c:pt idx="7">
                  <c:v>castellon </c:v>
                </c:pt>
              </c:strCache>
            </c:strRef>
          </c:cat>
          <c:val>
            <c:numRef>
              <c:f>'Gráficas '!$C$3:$C$10</c:f>
              <c:numCache>
                <c:formatCode>General</c:formatCode>
                <c:ptCount val="8"/>
                <c:pt idx="0">
                  <c:v>356</c:v>
                </c:pt>
                <c:pt idx="1">
                  <c:v>500</c:v>
                </c:pt>
                <c:pt idx="2">
                  <c:v>17</c:v>
                </c:pt>
                <c:pt idx="3">
                  <c:v>32</c:v>
                </c:pt>
                <c:pt idx="4">
                  <c:v>358</c:v>
                </c:pt>
                <c:pt idx="5">
                  <c:v>310</c:v>
                </c:pt>
                <c:pt idx="6">
                  <c:v>71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0-49D5-8740-10DCCCF344D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'Gráficas '!$A$3:$A$10</c:f>
              <c:strCache>
                <c:ptCount val="8"/>
                <c:pt idx="0">
                  <c:v>Mrcia </c:v>
                </c:pt>
                <c:pt idx="1">
                  <c:v>Alicante</c:v>
                </c:pt>
                <c:pt idx="2">
                  <c:v>Ciudad Real</c:v>
                </c:pt>
                <c:pt idx="3">
                  <c:v>Albacete </c:v>
                </c:pt>
                <c:pt idx="4">
                  <c:v>cevilla </c:v>
                </c:pt>
                <c:pt idx="5">
                  <c:v>caliz</c:v>
                </c:pt>
                <c:pt idx="6">
                  <c:v>saragoza</c:v>
                </c:pt>
                <c:pt idx="7">
                  <c:v>castellon </c:v>
                </c:pt>
              </c:strCache>
            </c:strRef>
          </c:cat>
          <c:val>
            <c:numRef>
              <c:f>'Gráficas '!$D$3:$D$10</c:f>
              <c:numCache>
                <c:formatCode>General</c:formatCode>
                <c:ptCount val="8"/>
                <c:pt idx="0">
                  <c:v>335</c:v>
                </c:pt>
                <c:pt idx="1">
                  <c:v>510</c:v>
                </c:pt>
                <c:pt idx="2">
                  <c:v>19</c:v>
                </c:pt>
                <c:pt idx="3">
                  <c:v>50</c:v>
                </c:pt>
                <c:pt idx="4">
                  <c:v>345</c:v>
                </c:pt>
                <c:pt idx="5">
                  <c:v>345</c:v>
                </c:pt>
                <c:pt idx="6">
                  <c:v>82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0-49D5-8740-10DCCCF3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852560"/>
        <c:axId val="322848952"/>
      </c:barChart>
      <c:catAx>
        <c:axId val="322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2848952"/>
        <c:crosses val="autoZero"/>
        <c:auto val="1"/>
        <c:lblAlgn val="ctr"/>
        <c:lblOffset val="100"/>
        <c:noMultiLvlLbl val="0"/>
      </c:catAx>
      <c:valAx>
        <c:axId val="3228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2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3d grafico</a:t>
            </a:r>
          </a:p>
          <a:p>
            <a:pPr>
              <a:defRPr/>
            </a:pP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'Gráficas '!$A$3:$A$10</c:f>
              <c:strCache>
                <c:ptCount val="8"/>
                <c:pt idx="0">
                  <c:v>Mrcia </c:v>
                </c:pt>
                <c:pt idx="1">
                  <c:v>Alicante</c:v>
                </c:pt>
                <c:pt idx="2">
                  <c:v>Ciudad Real</c:v>
                </c:pt>
                <c:pt idx="3">
                  <c:v>Albacete </c:v>
                </c:pt>
                <c:pt idx="4">
                  <c:v>cevilla </c:v>
                </c:pt>
                <c:pt idx="5">
                  <c:v>caliz</c:v>
                </c:pt>
                <c:pt idx="6">
                  <c:v>saragoza</c:v>
                </c:pt>
                <c:pt idx="7">
                  <c:v>castellon </c:v>
                </c:pt>
              </c:strCache>
            </c:strRef>
          </c:cat>
          <c:val>
            <c:numRef>
              <c:f>'Gráficas '!$B$3:$B$10</c:f>
              <c:numCache>
                <c:formatCode>General</c:formatCode>
                <c:ptCount val="8"/>
                <c:pt idx="0">
                  <c:v>325</c:v>
                </c:pt>
                <c:pt idx="1">
                  <c:v>470</c:v>
                </c:pt>
                <c:pt idx="3">
                  <c:v>29</c:v>
                </c:pt>
                <c:pt idx="4">
                  <c:v>325</c:v>
                </c:pt>
                <c:pt idx="5">
                  <c:v>300</c:v>
                </c:pt>
                <c:pt idx="6">
                  <c:v>65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DE1-BF39-0A605CC09B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'Gráficas '!$A$3:$A$10</c:f>
              <c:strCache>
                <c:ptCount val="8"/>
                <c:pt idx="0">
                  <c:v>Mrcia </c:v>
                </c:pt>
                <c:pt idx="1">
                  <c:v>Alicante</c:v>
                </c:pt>
                <c:pt idx="2">
                  <c:v>Ciudad Real</c:v>
                </c:pt>
                <c:pt idx="3">
                  <c:v>Albacete </c:v>
                </c:pt>
                <c:pt idx="4">
                  <c:v>cevilla </c:v>
                </c:pt>
                <c:pt idx="5">
                  <c:v>caliz</c:v>
                </c:pt>
                <c:pt idx="6">
                  <c:v>saragoza</c:v>
                </c:pt>
                <c:pt idx="7">
                  <c:v>castellon </c:v>
                </c:pt>
              </c:strCache>
            </c:strRef>
          </c:cat>
          <c:val>
            <c:numRef>
              <c:f>'Gráficas '!$C$3:$C$10</c:f>
              <c:numCache>
                <c:formatCode>General</c:formatCode>
                <c:ptCount val="8"/>
                <c:pt idx="0">
                  <c:v>356</c:v>
                </c:pt>
                <c:pt idx="1">
                  <c:v>500</c:v>
                </c:pt>
                <c:pt idx="2">
                  <c:v>17</c:v>
                </c:pt>
                <c:pt idx="3">
                  <c:v>32</c:v>
                </c:pt>
                <c:pt idx="4">
                  <c:v>358</c:v>
                </c:pt>
                <c:pt idx="5">
                  <c:v>310</c:v>
                </c:pt>
                <c:pt idx="6">
                  <c:v>71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0-4DE1-BF39-0A605CC09B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'Gráficas '!$A$3:$A$10</c:f>
              <c:strCache>
                <c:ptCount val="8"/>
                <c:pt idx="0">
                  <c:v>Mrcia </c:v>
                </c:pt>
                <c:pt idx="1">
                  <c:v>Alicante</c:v>
                </c:pt>
                <c:pt idx="2">
                  <c:v>Ciudad Real</c:v>
                </c:pt>
                <c:pt idx="3">
                  <c:v>Albacete </c:v>
                </c:pt>
                <c:pt idx="4">
                  <c:v>cevilla </c:v>
                </c:pt>
                <c:pt idx="5">
                  <c:v>caliz</c:v>
                </c:pt>
                <c:pt idx="6">
                  <c:v>saragoza</c:v>
                </c:pt>
                <c:pt idx="7">
                  <c:v>castellon </c:v>
                </c:pt>
              </c:strCache>
            </c:strRef>
          </c:cat>
          <c:val>
            <c:numRef>
              <c:f>'Gráficas '!$D$3:$D$10</c:f>
              <c:numCache>
                <c:formatCode>General</c:formatCode>
                <c:ptCount val="8"/>
                <c:pt idx="0">
                  <c:v>335</c:v>
                </c:pt>
                <c:pt idx="1">
                  <c:v>510</c:v>
                </c:pt>
                <c:pt idx="2">
                  <c:v>19</c:v>
                </c:pt>
                <c:pt idx="3">
                  <c:v>50</c:v>
                </c:pt>
                <c:pt idx="4">
                  <c:v>345</c:v>
                </c:pt>
                <c:pt idx="5">
                  <c:v>345</c:v>
                </c:pt>
                <c:pt idx="6">
                  <c:v>82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0-4DE1-BF39-0A605CC0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5099456"/>
        <c:axId val="695093880"/>
        <c:axId val="0"/>
      </c:bar3DChart>
      <c:catAx>
        <c:axId val="6950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5093880"/>
        <c:crosses val="autoZero"/>
        <c:auto val="1"/>
        <c:lblAlgn val="ctr"/>
        <c:lblOffset val="100"/>
        <c:noMultiLvlLbl val="0"/>
      </c:catAx>
      <c:valAx>
        <c:axId val="6950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50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12</xdr:row>
      <xdr:rowOff>15240</xdr:rowOff>
    </xdr:from>
    <xdr:to>
      <xdr:col>6</xdr:col>
      <xdr:colOff>274320</xdr:colOff>
      <xdr:row>27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DBA752-63CA-4BBA-8750-40C6558B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12</xdr:row>
      <xdr:rowOff>15240</xdr:rowOff>
    </xdr:from>
    <xdr:to>
      <xdr:col>12</xdr:col>
      <xdr:colOff>541020</xdr:colOff>
      <xdr:row>27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1A375-CBC9-4AA0-ACF8-DC062065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23.454931712964" createdVersion="7" refreshedVersion="7" minRefreshableVersion="3" recordCount="9" xr:uid="{183A1A90-C19D-4094-9ECA-F93CE669A0DC}">
  <cacheSource type="worksheet">
    <worksheetSource ref="A2:E11" sheet="tabla dina"/>
  </cacheSource>
  <cacheFields count="5">
    <cacheField name="Fecha " numFmtId="14">
      <sharedItems containsSemiMixedTypes="0" containsNonDate="0" containsDate="1" containsString="0" minDate="2021-10-02T00:00:00" maxDate="2021-10-11T00:00:00" count="9"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</sharedItems>
    </cacheField>
    <cacheField name="compañia" numFmtId="0">
      <sharedItems count="3">
        <s v="Iberia "/>
        <s v="air europa"/>
        <s v="snapar"/>
      </sharedItems>
    </cacheField>
    <cacheField name="pasajeros" numFmtId="0">
      <sharedItems containsSemiMixedTypes="0" containsString="0" containsNumber="1" containsInteger="1" minValue="150" maxValue="258180" count="9">
        <n v="311"/>
        <n v="250"/>
        <n v="180"/>
        <n v="275"/>
        <n v="200"/>
        <n v="258180"/>
        <n v="150"/>
        <n v="225"/>
        <n v="230"/>
      </sharedItems>
    </cacheField>
    <cacheField name="origen " numFmtId="0">
      <sharedItems/>
    </cacheField>
    <cacheField name="destino" numFmtId="0">
      <sharedItems count="3">
        <s v="valencia "/>
        <s v="canaria"/>
        <s v="mala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s v="canaria"/>
    <x v="0"/>
  </r>
  <r>
    <x v="1"/>
    <x v="0"/>
    <x v="1"/>
    <s v="madrid"/>
    <x v="1"/>
  </r>
  <r>
    <x v="2"/>
    <x v="0"/>
    <x v="2"/>
    <s v="madrid"/>
    <x v="2"/>
  </r>
  <r>
    <x v="3"/>
    <x v="1"/>
    <x v="3"/>
    <s v="sevilla "/>
    <x v="0"/>
  </r>
  <r>
    <x v="4"/>
    <x v="1"/>
    <x v="4"/>
    <s v="canaria"/>
    <x v="1"/>
  </r>
  <r>
    <x v="5"/>
    <x v="1"/>
    <x v="5"/>
    <s v="sevilla "/>
    <x v="2"/>
  </r>
  <r>
    <x v="6"/>
    <x v="2"/>
    <x v="6"/>
    <s v="canaria"/>
    <x v="0"/>
  </r>
  <r>
    <x v="7"/>
    <x v="2"/>
    <x v="7"/>
    <s v="madrid"/>
    <x v="1"/>
  </r>
  <r>
    <x v="8"/>
    <x v="2"/>
    <x v="8"/>
    <s v="canari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477B-11F2-4D0B-A98C-13D9033B2DA3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2:P26" firstHeaderRow="1" firstDataRow="2" firstDataCol="1" rowPageCount="1" colPageCount="1"/>
  <pivotFields count="5">
    <pivotField axis="axisRow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0">
        <item x="6"/>
        <item x="2"/>
        <item x="4"/>
        <item x="7"/>
        <item x="8"/>
        <item x="1"/>
        <item x="3"/>
        <item x="0"/>
        <item x="5"/>
        <item t="default"/>
      </items>
    </pivotField>
    <pivotField dataField="1" showAll="0"/>
    <pivotField axis="axisPage" showAll="0">
      <items count="4">
        <item x="1"/>
        <item x="2"/>
        <item x="0"/>
        <item t="default"/>
      </items>
    </pivotField>
  </pivotFields>
  <rowFields count="2">
    <field x="1"/>
    <field x="0"/>
  </rowFields>
  <rowItems count="13">
    <i>
      <x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>
      <x v="2"/>
    </i>
    <i r="1">
      <x v="6"/>
    </i>
    <i r="1">
      <x v="7"/>
    </i>
    <i r="1">
      <x v="8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hier="-1"/>
  </pageFields>
  <dataFields count="1">
    <dataField name="Cuenta de origen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1408A-1260-487F-929F-FEE43B7FAA37}" name="Tabla1" displayName="Tabla1" ref="A3:F10" totalsRowShown="0">
  <autoFilter ref="A3:F10" xr:uid="{10154734-78B6-4A97-9413-2B1F49A9AEB6}"/>
  <tableColumns count="6">
    <tableColumn id="1" xr3:uid="{1CA7A32D-F1C7-4A3A-9A49-7C1F3214C294}" name="Descripción "/>
    <tableColumn id="2" xr3:uid="{435DC96D-D66A-46D7-A704-F3DC606A065E}" name="Unidades "/>
    <tableColumn id="3" xr3:uid="{9893A307-9454-4227-8FD8-826E24259E3F}" name="Costo "/>
    <tableColumn id="4" xr3:uid="{06990E28-58D7-411F-BFA9-FA179226CE82}" name="Iva "/>
    <tableColumn id="5" xr3:uid="{0E8BA413-76F5-4066-B353-582A1017B8D0}" name="Total"/>
    <tableColumn id="6" xr3:uid="{38785568-2D90-4ACC-ABA2-DBFA5F26BC76}" name="total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E7AC81-BEB8-41F0-B892-5715AB2CF121}" name="Tabla35" displayName="Tabla35" ref="A23:I31" totalsRowShown="0">
  <autoFilter ref="A23:I31" xr:uid="{5CFEB368-02AC-4875-9FE6-B8D37EC41165}"/>
  <tableColumns count="9">
    <tableColumn id="1" xr3:uid="{3ED70CEE-ECAE-4918-A24E-F2642949D498}" name="Provincia "/>
    <tableColumn id="2" xr3:uid="{E669FF40-5DE5-4C40-8324-2956155E7EB3}" name="año 1999"/>
    <tableColumn id="3" xr3:uid="{F02FF104-E5C7-40ED-A9D5-56700530BBA7}" name="año 2000"/>
    <tableColumn id="4" xr3:uid="{DB577C19-808E-4390-A6C2-0D908C0D20FB}" name="año 2001"/>
    <tableColumn id="5" xr3:uid="{7BB3AC5B-9CC7-4242-825B-383CEABD60A8}" name="total ">
      <calculatedColumnFormula>SUM(B24:D24)</calculatedColumnFormula>
    </tableColumn>
    <tableColumn id="6" xr3:uid="{73766B72-5A1B-42DF-A1F0-ACF2742E81BE}" name="maximo">
      <calculatedColumnFormula>MAX(B24:D24)</calculatedColumnFormula>
    </tableColumn>
    <tableColumn id="7" xr3:uid="{239EB830-23D9-47AF-A6AD-BD24AB5A64F7}" name="minimo ">
      <calculatedColumnFormula>MIN(B24:D24)</calculatedColumnFormula>
    </tableColumn>
    <tableColumn id="8" xr3:uid="{71710810-711B-4092-B2BC-EDFF7626B2B5}" name="promedio">
      <calculatedColumnFormula>AVERAGE(B24:D24)</calculatedColumnFormula>
    </tableColumn>
    <tableColumn id="9" xr3:uid="{958E63D9-44C4-4E8F-95B4-D4B7B196A5C4}" name="situacion turisti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4F2F90-2D4E-4220-81D5-91799648FDF8}" name="Tabla3" displayName="Tabla3" ref="A2:I10" totalsRowShown="0">
  <autoFilter ref="A2:I10" xr:uid="{BAA982E8-2C31-49F2-ADFE-815908A2F8B0}"/>
  <tableColumns count="9">
    <tableColumn id="1" xr3:uid="{B7AE1165-86EB-445F-8605-7315DB618DEB}" name="Columna1"/>
    <tableColumn id="2" xr3:uid="{62C14B56-8BAA-4C42-8E03-96C8A8AB9352}" name="año 1999"/>
    <tableColumn id="3" xr3:uid="{CA4DB720-7FFF-4008-B07F-761B8BAAD77A}" name="año 2000"/>
    <tableColumn id="4" xr3:uid="{3906513D-2CC0-472B-B12A-3769F355B720}" name="año 2001"/>
    <tableColumn id="5" xr3:uid="{113F9714-9E32-44C1-8064-D36226686113}" name="total ">
      <calculatedColumnFormula>SUM(B3:D3)</calculatedColumnFormula>
    </tableColumn>
    <tableColumn id="6" xr3:uid="{3F83D341-756F-47CA-801B-F514CB7443EC}" name="maximo">
      <calculatedColumnFormula>MAX(B3:D3)</calculatedColumnFormula>
    </tableColumn>
    <tableColumn id="7" xr3:uid="{2539148D-EA03-451B-9ADB-015FE2C15F4D}" name="minimo ">
      <calculatedColumnFormula>MIN(B3:D3)</calculatedColumnFormula>
    </tableColumn>
    <tableColumn id="8" xr3:uid="{23603070-FFD0-4F4D-936F-C2482BE58488}" name="promedio">
      <calculatedColumnFormula>AVERAGE(B3:D3)</calculatedColumnFormula>
    </tableColumn>
    <tableColumn id="9" xr3:uid="{8B081974-A6F8-4D58-BC3B-0AFA5E7D8410}" name="situacion turist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ería">
  <a:themeElements>
    <a:clrScheme name="Galería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erí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í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C5FD-5E12-4390-90F1-A7A928CF3409}">
  <dimension ref="A1:I32"/>
  <sheetViews>
    <sheetView workbookViewId="0">
      <selection activeCell="I24" sqref="I24"/>
    </sheetView>
  </sheetViews>
  <sheetFormatPr baseColWidth="10" defaultRowHeight="14.4" x14ac:dyDescent="0.5"/>
  <cols>
    <col min="1" max="1" width="28.44140625" customWidth="1"/>
    <col min="2" max="2" width="21.77734375" customWidth="1"/>
    <col min="5" max="5" width="3.88671875" customWidth="1"/>
  </cols>
  <sheetData>
    <row r="1" spans="1:6" ht="18" x14ac:dyDescent="0.5">
      <c r="A1" t="s">
        <v>0</v>
      </c>
      <c r="D1" t="s">
        <v>23</v>
      </c>
    </row>
    <row r="2" spans="1:6" ht="18" x14ac:dyDescent="0.5">
      <c r="B2" t="s">
        <v>1</v>
      </c>
    </row>
    <row r="3" spans="1:6" ht="18" x14ac:dyDescent="0.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21</v>
      </c>
    </row>
    <row r="4" spans="1:6" ht="18" x14ac:dyDescent="0.5">
      <c r="A4" t="s">
        <v>7</v>
      </c>
      <c r="B4">
        <v>4</v>
      </c>
      <c r="C4">
        <v>12969</v>
      </c>
      <c r="D4">
        <f>12969*0.16</f>
        <v>2075.04</v>
      </c>
      <c r="E4" t="s">
        <v>20</v>
      </c>
      <c r="F4">
        <f>SUM(C4+D4)</f>
        <v>15044.04</v>
      </c>
    </row>
    <row r="5" spans="1:6" ht="18" x14ac:dyDescent="0.5">
      <c r="A5" t="s">
        <v>15</v>
      </c>
      <c r="B5">
        <v>12</v>
      </c>
      <c r="C5">
        <v>10969</v>
      </c>
      <c r="D5">
        <f>10969*0.16</f>
        <v>1755.04</v>
      </c>
      <c r="F5">
        <f>SUM(C5+D5)</f>
        <v>12724.04</v>
      </c>
    </row>
    <row r="6" spans="1:6" ht="18" x14ac:dyDescent="0.5">
      <c r="A6" t="s">
        <v>16</v>
      </c>
      <c r="B6">
        <v>10</v>
      </c>
      <c r="C6">
        <v>6000</v>
      </c>
      <c r="D6">
        <f>6000*0.16</f>
        <v>960</v>
      </c>
      <c r="F6">
        <f>SUM(C6+D6)</f>
        <v>6960</v>
      </c>
    </row>
    <row r="7" spans="1:6" ht="18" x14ac:dyDescent="0.5">
      <c r="A7" t="s">
        <v>17</v>
      </c>
      <c r="B7">
        <v>14</v>
      </c>
      <c r="C7">
        <v>5899</v>
      </c>
      <c r="D7">
        <f>5899*0.16</f>
        <v>943.84</v>
      </c>
      <c r="F7">
        <f>SUM(C7+D7)</f>
        <v>6842.84</v>
      </c>
    </row>
    <row r="8" spans="1:6" ht="18" x14ac:dyDescent="0.5">
      <c r="A8" t="s">
        <v>19</v>
      </c>
      <c r="B8">
        <v>20</v>
      </c>
      <c r="C8">
        <v>4865</v>
      </c>
      <c r="D8">
        <f>4865*0.16</f>
        <v>778.4</v>
      </c>
      <c r="F8">
        <f>SUM(C8+D8)</f>
        <v>5643.4</v>
      </c>
    </row>
    <row r="9" spans="1:6" ht="18.600000000000001" thickBot="1" x14ac:dyDescent="0.55000000000000004">
      <c r="A9" t="s">
        <v>18</v>
      </c>
      <c r="B9">
        <v>5</v>
      </c>
      <c r="C9">
        <v>12999</v>
      </c>
      <c r="D9">
        <f>12999*0.16</f>
        <v>2079.84</v>
      </c>
      <c r="F9">
        <f>SUM(C9+D9)</f>
        <v>15078.84</v>
      </c>
    </row>
    <row r="10" spans="1:6" ht="18.600000000000001" thickBot="1" x14ac:dyDescent="0.55000000000000004">
      <c r="D10" s="2" t="s">
        <v>8</v>
      </c>
      <c r="F10" s="2">
        <f>SUM(F4:F9)</f>
        <v>62293.16</v>
      </c>
    </row>
    <row r="11" spans="1:6" ht="18.600000000000001" thickBot="1" x14ac:dyDescent="0.55000000000000004"/>
    <row r="12" spans="1:6" ht="18" x14ac:dyDescent="0.5">
      <c r="A12" s="3" t="s">
        <v>9</v>
      </c>
      <c r="B12" s="6">
        <f>AVERAGE(B4:B9)</f>
        <v>10.833333333333334</v>
      </c>
    </row>
    <row r="13" spans="1:6" ht="18" x14ac:dyDescent="0.5">
      <c r="A13" s="4" t="s">
        <v>10</v>
      </c>
      <c r="B13" s="7">
        <f>MAX(F4:F10)</f>
        <v>62293.16</v>
      </c>
    </row>
    <row r="14" spans="1:6" ht="18.600000000000001" thickBot="1" x14ac:dyDescent="0.55000000000000004">
      <c r="A14" s="5" t="s">
        <v>11</v>
      </c>
      <c r="B14" s="8">
        <f>MIN(F4:F10)</f>
        <v>5643.4</v>
      </c>
      <c r="C14" t="s">
        <v>61</v>
      </c>
    </row>
    <row r="15" spans="1:6" ht="18.600000000000001" thickBot="1" x14ac:dyDescent="0.55000000000000004"/>
    <row r="16" spans="1:6" ht="18.600000000000001" thickBot="1" x14ac:dyDescent="0.55000000000000004">
      <c r="B16" s="19" t="s">
        <v>12</v>
      </c>
      <c r="C16" s="20"/>
      <c r="D16" s="21"/>
      <c r="E16" s="15"/>
      <c r="F16" s="16">
        <v>2</v>
      </c>
    </row>
    <row r="17" spans="1:9" ht="18" x14ac:dyDescent="0.5">
      <c r="B17" s="18" t="s">
        <v>13</v>
      </c>
      <c r="C17" s="18"/>
      <c r="D17" s="18"/>
      <c r="E17" s="14"/>
      <c r="F17" s="17" t="e">
        <f>IF(B4&lt;=12,“Notienedescuento”,IF(B4&gt;=12,“Tienedescuento”))</f>
        <v>#NAME?</v>
      </c>
    </row>
    <row r="18" spans="1:9" ht="18" x14ac:dyDescent="0.5">
      <c r="B18" s="16" t="s">
        <v>14</v>
      </c>
      <c r="C18" s="17">
        <v>0.16</v>
      </c>
      <c r="D18" s="16"/>
      <c r="E18" s="1"/>
      <c r="F18" s="16">
        <f>SUM(F10*16%)</f>
        <v>9966.9056</v>
      </c>
    </row>
    <row r="19" spans="1:9" ht="18" x14ac:dyDescent="0.5"/>
    <row r="20" spans="1:9" ht="18" x14ac:dyDescent="0.5">
      <c r="F20" s="9">
        <v>44323</v>
      </c>
    </row>
    <row r="23" spans="1:9" ht="18" x14ac:dyDescent="0.5">
      <c r="A23" t="s">
        <v>24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31</v>
      </c>
      <c r="I23" t="s">
        <v>32</v>
      </c>
    </row>
    <row r="24" spans="1:9" ht="18" x14ac:dyDescent="0.5">
      <c r="A24" t="s">
        <v>33</v>
      </c>
      <c r="B24">
        <v>325</v>
      </c>
      <c r="C24">
        <v>356</v>
      </c>
      <c r="D24">
        <v>335</v>
      </c>
      <c r="E24">
        <f>SUM(B24:D24)</f>
        <v>1016</v>
      </c>
      <c r="F24">
        <f>MAX(B24:D24)</f>
        <v>356</v>
      </c>
      <c r="G24">
        <f>MIN(B24:D24)</f>
        <v>325</v>
      </c>
      <c r="H24">
        <f>AVERAGE(B24:D24)</f>
        <v>338.66666666666669</v>
      </c>
    </row>
    <row r="25" spans="1:9" ht="18" x14ac:dyDescent="0.5">
      <c r="A25" t="s">
        <v>34</v>
      </c>
      <c r="B25">
        <v>470</v>
      </c>
      <c r="C25">
        <v>500</v>
      </c>
      <c r="D25">
        <v>510</v>
      </c>
      <c r="E25">
        <f>SUM(B25:D25)</f>
        <v>1480</v>
      </c>
      <c r="F25">
        <f>MAX(B25:D25)</f>
        <v>510</v>
      </c>
      <c r="G25">
        <f>MIN(B26:C26)</f>
        <v>12</v>
      </c>
      <c r="H25">
        <f>AVERAGE(B25:D25)</f>
        <v>493.33333333333331</v>
      </c>
    </row>
    <row r="26" spans="1:9" ht="18" x14ac:dyDescent="0.5">
      <c r="A26" t="s">
        <v>35</v>
      </c>
      <c r="B26">
        <v>12</v>
      </c>
      <c r="C26">
        <v>17</v>
      </c>
      <c r="D26">
        <v>19</v>
      </c>
      <c r="E26">
        <f>SUM(B26:D26)</f>
        <v>48</v>
      </c>
      <c r="F26">
        <f>MAX(B26:D26)</f>
        <v>19</v>
      </c>
      <c r="G26">
        <f>MIN(B26:D26)</f>
        <v>12</v>
      </c>
      <c r="H26">
        <f>AVERAGE(B26:D26)</f>
        <v>16</v>
      </c>
    </row>
    <row r="27" spans="1:9" ht="18" x14ac:dyDescent="0.5">
      <c r="A27" t="s">
        <v>36</v>
      </c>
      <c r="B27">
        <v>29</v>
      </c>
      <c r="C27">
        <v>32</v>
      </c>
      <c r="D27">
        <v>50</v>
      </c>
      <c r="E27">
        <f>SUM(B27:D27)</f>
        <v>111</v>
      </c>
      <c r="F27">
        <f>MAX(B27:D27)</f>
        <v>50</v>
      </c>
      <c r="G27">
        <f>MIN(B27:D27)</f>
        <v>29</v>
      </c>
      <c r="H27">
        <f>AVERAGE(B27:D27)</f>
        <v>37</v>
      </c>
    </row>
    <row r="28" spans="1:9" ht="18" x14ac:dyDescent="0.5">
      <c r="A28" t="s">
        <v>37</v>
      </c>
      <c r="B28">
        <v>325</v>
      </c>
      <c r="C28">
        <v>358</v>
      </c>
      <c r="D28">
        <v>345</v>
      </c>
      <c r="E28">
        <f>SUM(B28:D28)</f>
        <v>1028</v>
      </c>
      <c r="F28">
        <f>MAX(B28:D28)</f>
        <v>358</v>
      </c>
      <c r="G28">
        <f>MIN(B28:D28)</f>
        <v>325</v>
      </c>
      <c r="H28">
        <f>AVERAGE(B28:D28)</f>
        <v>342.66666666666669</v>
      </c>
    </row>
    <row r="29" spans="1:9" ht="18" x14ac:dyDescent="0.5">
      <c r="A29" t="s">
        <v>38</v>
      </c>
      <c r="B29">
        <v>300</v>
      </c>
      <c r="C29">
        <v>310</v>
      </c>
      <c r="D29">
        <v>345</v>
      </c>
      <c r="E29">
        <f>SUM(B29:D29)</f>
        <v>955</v>
      </c>
      <c r="F29">
        <f>MAX(B29:D29)</f>
        <v>345</v>
      </c>
      <c r="G29">
        <f>MIN(B29:D29)</f>
        <v>300</v>
      </c>
      <c r="H29">
        <f>AVERAGE(B29:D29)</f>
        <v>318.33333333333331</v>
      </c>
    </row>
    <row r="30" spans="1:9" ht="18" x14ac:dyDescent="0.5">
      <c r="A30" t="s">
        <v>39</v>
      </c>
      <c r="B30">
        <v>65</v>
      </c>
      <c r="C30">
        <v>71</v>
      </c>
      <c r="D30">
        <v>82</v>
      </c>
      <c r="E30">
        <f>SUM(B30:D30)</f>
        <v>218</v>
      </c>
      <c r="F30">
        <f>MAX(B30:D30)</f>
        <v>82</v>
      </c>
      <c r="G30">
        <f>MIN(B30:D30)</f>
        <v>65</v>
      </c>
      <c r="H30">
        <f>AVERAGE(B30:D30)</f>
        <v>72.666666666666671</v>
      </c>
    </row>
    <row r="31" spans="1:9" ht="18" x14ac:dyDescent="0.5">
      <c r="A31" t="s">
        <v>40</v>
      </c>
      <c r="B31">
        <v>87</v>
      </c>
      <c r="C31">
        <v>95</v>
      </c>
      <c r="D31">
        <v>80</v>
      </c>
      <c r="E31">
        <f>SUM(B31:D31)</f>
        <v>262</v>
      </c>
      <c r="F31">
        <f>MAX(B31:D31)</f>
        <v>95</v>
      </c>
      <c r="G31">
        <f>MIN(B31:D31)</f>
        <v>80</v>
      </c>
      <c r="H31">
        <f>AVERAGE(B31:D31)</f>
        <v>87.333333333333329</v>
      </c>
    </row>
    <row r="32" spans="1:9" ht="18" x14ac:dyDescent="0.5">
      <c r="G32" t="s">
        <v>41</v>
      </c>
      <c r="H32">
        <f>AVERAGE(H24:H31)</f>
        <v>213.25</v>
      </c>
    </row>
  </sheetData>
  <pageMargins left="0.7" right="0.7" top="0.75" bottom="0.75" header="0.3" footer="0.3"/>
  <pageSetup paperSize="9" orientation="landscape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5C92-C016-4661-A896-7648C3643E24}">
  <dimension ref="A2:I11"/>
  <sheetViews>
    <sheetView tabSelected="1" workbookViewId="0">
      <selection activeCell="J9" sqref="J9"/>
    </sheetView>
  </sheetViews>
  <sheetFormatPr baseColWidth="10" defaultRowHeight="18" x14ac:dyDescent="0.5"/>
  <cols>
    <col min="9" max="9" width="17.5546875" customWidth="1"/>
  </cols>
  <sheetData>
    <row r="2" spans="1:9" x14ac:dyDescent="0.5">
      <c r="A2" t="s">
        <v>22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5">
      <c r="A3" t="s">
        <v>42</v>
      </c>
      <c r="B3">
        <v>325</v>
      </c>
      <c r="C3">
        <v>356</v>
      </c>
      <c r="D3">
        <v>335</v>
      </c>
      <c r="E3">
        <f>SUM(B3:D3)</f>
        <v>1016</v>
      </c>
      <c r="F3">
        <f>MAX(B3:D3)</f>
        <v>356</v>
      </c>
      <c r="G3">
        <f>MIN(B3:D3)</f>
        <v>325</v>
      </c>
      <c r="H3">
        <f>AVERAGE(B3:D3)</f>
        <v>338.66666666666669</v>
      </c>
      <c r="I3" t="s">
        <v>62</v>
      </c>
    </row>
    <row r="4" spans="1:9" x14ac:dyDescent="0.5">
      <c r="A4" t="s">
        <v>34</v>
      </c>
      <c r="B4">
        <v>470</v>
      </c>
      <c r="C4">
        <v>500</v>
      </c>
      <c r="D4">
        <v>510</v>
      </c>
      <c r="E4">
        <f>SUM(B4:D4)</f>
        <v>1480</v>
      </c>
      <c r="F4">
        <f>MAX(B4:D4)</f>
        <v>510</v>
      </c>
      <c r="G4">
        <f>MIN(B5:C5)</f>
        <v>17</v>
      </c>
      <c r="H4">
        <f>AVERAGE(B4:D4)</f>
        <v>493.33333333333331</v>
      </c>
      <c r="I4" t="s">
        <v>63</v>
      </c>
    </row>
    <row r="5" spans="1:9" x14ac:dyDescent="0.5">
      <c r="A5" t="s">
        <v>35</v>
      </c>
      <c r="C5">
        <v>17</v>
      </c>
      <c r="D5">
        <v>19</v>
      </c>
      <c r="E5">
        <f>SUM(B5:D5)</f>
        <v>36</v>
      </c>
      <c r="F5">
        <f>MAX(B5:D5)</f>
        <v>19</v>
      </c>
      <c r="G5">
        <f>MIN(B5:D5)</f>
        <v>17</v>
      </c>
      <c r="H5">
        <f>AVERAGE(B5:D5)</f>
        <v>18</v>
      </c>
      <c r="I5" t="s">
        <v>62</v>
      </c>
    </row>
    <row r="6" spans="1:9" x14ac:dyDescent="0.5">
      <c r="A6" t="s">
        <v>36</v>
      </c>
      <c r="B6">
        <v>29</v>
      </c>
      <c r="C6">
        <v>32</v>
      </c>
      <c r="D6">
        <v>50</v>
      </c>
      <c r="E6">
        <f>SUM(B6:D6)</f>
        <v>111</v>
      </c>
      <c r="F6">
        <f>MAX(B6:D6)</f>
        <v>50</v>
      </c>
      <c r="G6">
        <f>MIN(B6:D6)</f>
        <v>29</v>
      </c>
      <c r="H6">
        <f>AVERAGE(B6:D6)</f>
        <v>37</v>
      </c>
      <c r="I6" t="s">
        <v>63</v>
      </c>
    </row>
    <row r="7" spans="1:9" x14ac:dyDescent="0.5">
      <c r="A7" t="s">
        <v>37</v>
      </c>
      <c r="B7">
        <v>325</v>
      </c>
      <c r="C7">
        <v>358</v>
      </c>
      <c r="D7">
        <v>345</v>
      </c>
      <c r="E7">
        <f>SUM(B7:D7)</f>
        <v>1028</v>
      </c>
      <c r="F7">
        <f>MAX(B7:D7)</f>
        <v>358</v>
      </c>
      <c r="G7">
        <f>MIN(B7:D7)</f>
        <v>325</v>
      </c>
      <c r="H7">
        <f>AVERAGE(B7:D7)</f>
        <v>342.66666666666669</v>
      </c>
      <c r="I7" t="s">
        <v>62</v>
      </c>
    </row>
    <row r="8" spans="1:9" x14ac:dyDescent="0.5">
      <c r="A8" t="s">
        <v>38</v>
      </c>
      <c r="B8">
        <v>300</v>
      </c>
      <c r="C8">
        <v>310</v>
      </c>
      <c r="D8">
        <v>345</v>
      </c>
      <c r="E8">
        <f>SUM(B8:D8)</f>
        <v>955</v>
      </c>
      <c r="F8">
        <f>MAX(B8:D8)</f>
        <v>345</v>
      </c>
      <c r="G8">
        <f>MIN(B8:D8)</f>
        <v>300</v>
      </c>
      <c r="H8">
        <f>AVERAGE(B8:D8)</f>
        <v>318.33333333333331</v>
      </c>
      <c r="I8" t="s">
        <v>63</v>
      </c>
    </row>
    <row r="9" spans="1:9" x14ac:dyDescent="0.5">
      <c r="A9" t="s">
        <v>39</v>
      </c>
      <c r="B9">
        <v>65</v>
      </c>
      <c r="C9">
        <v>71</v>
      </c>
      <c r="D9">
        <v>82</v>
      </c>
      <c r="E9">
        <f>SUM(B9:D9)</f>
        <v>218</v>
      </c>
      <c r="F9">
        <f>MAX(B9:D9)</f>
        <v>82</v>
      </c>
      <c r="G9">
        <f>MIN(B9:D9)</f>
        <v>65</v>
      </c>
      <c r="H9">
        <f>AVERAGE(B9:D9)</f>
        <v>72.666666666666671</v>
      </c>
      <c r="I9" t="s">
        <v>62</v>
      </c>
    </row>
    <row r="10" spans="1:9" x14ac:dyDescent="0.5">
      <c r="A10" t="s">
        <v>40</v>
      </c>
      <c r="B10">
        <v>87</v>
      </c>
      <c r="C10">
        <v>95</v>
      </c>
      <c r="D10">
        <v>80</v>
      </c>
      <c r="E10">
        <f>SUM(B10:D10)</f>
        <v>262</v>
      </c>
      <c r="F10">
        <f>MAX(B10:D10)</f>
        <v>95</v>
      </c>
      <c r="G10">
        <f>MIN(B10:D10)</f>
        <v>80</v>
      </c>
      <c r="H10">
        <f>AVERAGE(B10:D10)</f>
        <v>87.333333333333329</v>
      </c>
      <c r="I10" t="s">
        <v>63</v>
      </c>
    </row>
    <row r="11" spans="1:9" x14ac:dyDescent="0.5">
      <c r="G11" t="s">
        <v>41</v>
      </c>
      <c r="H11">
        <f>AVERAGE(H3:H10)</f>
        <v>213.5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820B-6677-427C-B952-12196138F5FB}">
  <dimension ref="A1:P31"/>
  <sheetViews>
    <sheetView workbookViewId="0">
      <selection activeCell="D20" sqref="D20"/>
    </sheetView>
  </sheetViews>
  <sheetFormatPr baseColWidth="10" defaultRowHeight="14.4" x14ac:dyDescent="0.5"/>
  <cols>
    <col min="6" max="6" width="16.5546875" customWidth="1"/>
    <col min="7" max="7" width="21.44140625" customWidth="1"/>
    <col min="8" max="14" width="4" customWidth="1"/>
    <col min="15" max="15" width="7" customWidth="1"/>
    <col min="16" max="16" width="11.88671875" customWidth="1"/>
    <col min="17" max="17" width="15.77734375" customWidth="1"/>
    <col min="18" max="18" width="16.33203125" customWidth="1"/>
    <col min="19" max="19" width="15.77734375" customWidth="1"/>
    <col min="20" max="20" width="16.33203125" customWidth="1"/>
    <col min="21" max="21" width="15.77734375" customWidth="1"/>
    <col min="22" max="22" width="16.33203125" customWidth="1"/>
    <col min="23" max="23" width="15.77734375" customWidth="1"/>
    <col min="24" max="24" width="16.33203125" customWidth="1"/>
    <col min="25" max="25" width="20.5546875" customWidth="1"/>
    <col min="26" max="26" width="21" customWidth="1"/>
  </cols>
  <sheetData>
    <row r="1" spans="1:16" ht="18" x14ac:dyDescent="0.5">
      <c r="C1" t="s">
        <v>23</v>
      </c>
    </row>
    <row r="2" spans="1:16" ht="18" x14ac:dyDescent="0.5">
      <c r="A2" t="s">
        <v>43</v>
      </c>
      <c r="B2" t="s">
        <v>44</v>
      </c>
      <c r="C2" t="s">
        <v>45</v>
      </c>
      <c r="D2" t="s">
        <v>46</v>
      </c>
      <c r="E2" t="s">
        <v>47</v>
      </c>
    </row>
    <row r="3" spans="1:16" ht="18" x14ac:dyDescent="0.5">
      <c r="A3" s="9">
        <v>44471</v>
      </c>
      <c r="B3" t="s">
        <v>48</v>
      </c>
      <c r="C3">
        <v>311</v>
      </c>
      <c r="D3" t="s">
        <v>51</v>
      </c>
      <c r="E3" t="s">
        <v>54</v>
      </c>
    </row>
    <row r="4" spans="1:16" ht="18" x14ac:dyDescent="0.5">
      <c r="A4" s="9">
        <v>44472</v>
      </c>
      <c r="B4" t="s">
        <v>48</v>
      </c>
      <c r="C4">
        <v>250</v>
      </c>
      <c r="D4" t="s">
        <v>52</v>
      </c>
      <c r="E4" t="s">
        <v>51</v>
      </c>
    </row>
    <row r="5" spans="1:16" ht="18" x14ac:dyDescent="0.5">
      <c r="A5" s="9">
        <v>44473</v>
      </c>
      <c r="B5" t="s">
        <v>48</v>
      </c>
      <c r="C5">
        <v>180</v>
      </c>
      <c r="D5" t="s">
        <v>52</v>
      </c>
      <c r="E5" t="s">
        <v>55</v>
      </c>
    </row>
    <row r="6" spans="1:16" ht="18" x14ac:dyDescent="0.5">
      <c r="A6" s="9">
        <v>44474</v>
      </c>
      <c r="B6" t="s">
        <v>49</v>
      </c>
      <c r="C6">
        <v>275</v>
      </c>
      <c r="D6" t="s">
        <v>53</v>
      </c>
      <c r="E6" t="s">
        <v>54</v>
      </c>
    </row>
    <row r="7" spans="1:16" ht="18" x14ac:dyDescent="0.5">
      <c r="A7" s="9">
        <v>44475</v>
      </c>
      <c r="B7" t="s">
        <v>49</v>
      </c>
      <c r="C7">
        <v>200</v>
      </c>
      <c r="D7" t="s">
        <v>51</v>
      </c>
      <c r="E7" t="s">
        <v>51</v>
      </c>
    </row>
    <row r="8" spans="1:16" ht="18" x14ac:dyDescent="0.5">
      <c r="A8" s="9">
        <v>44476</v>
      </c>
      <c r="B8" t="s">
        <v>49</v>
      </c>
      <c r="C8">
        <v>258180</v>
      </c>
      <c r="D8" t="s">
        <v>53</v>
      </c>
      <c r="E8" t="s">
        <v>55</v>
      </c>
    </row>
    <row r="9" spans="1:16" ht="18" x14ac:dyDescent="0.5">
      <c r="A9" s="9">
        <v>44477</v>
      </c>
      <c r="B9" t="s">
        <v>50</v>
      </c>
      <c r="C9">
        <v>150</v>
      </c>
      <c r="D9" t="s">
        <v>51</v>
      </c>
      <c r="E9" t="s">
        <v>54</v>
      </c>
    </row>
    <row r="10" spans="1:16" ht="18" x14ac:dyDescent="0.5">
      <c r="A10" s="9">
        <v>44478</v>
      </c>
      <c r="B10" t="s">
        <v>50</v>
      </c>
      <c r="C10">
        <v>225</v>
      </c>
      <c r="D10" t="s">
        <v>52</v>
      </c>
      <c r="E10" t="s">
        <v>51</v>
      </c>
      <c r="F10" s="10" t="s">
        <v>47</v>
      </c>
      <c r="G10" t="s">
        <v>60</v>
      </c>
    </row>
    <row r="11" spans="1:16" ht="18" x14ac:dyDescent="0.5">
      <c r="A11" s="9">
        <v>44479</v>
      </c>
      <c r="B11" t="s">
        <v>50</v>
      </c>
      <c r="C11">
        <v>230</v>
      </c>
      <c r="D11" t="s">
        <v>51</v>
      </c>
      <c r="E11" t="s">
        <v>55</v>
      </c>
    </row>
    <row r="12" spans="1:16" ht="18" x14ac:dyDescent="0.5">
      <c r="F12" s="10" t="s">
        <v>59</v>
      </c>
      <c r="G12" s="10" t="s">
        <v>58</v>
      </c>
    </row>
    <row r="13" spans="1:16" ht="18" x14ac:dyDescent="0.5">
      <c r="F13" s="10" t="s">
        <v>56</v>
      </c>
      <c r="G13">
        <v>150</v>
      </c>
      <c r="H13">
        <v>180</v>
      </c>
      <c r="I13">
        <v>200</v>
      </c>
      <c r="J13">
        <v>225</v>
      </c>
      <c r="K13">
        <v>230</v>
      </c>
      <c r="L13">
        <v>250</v>
      </c>
      <c r="M13">
        <v>275</v>
      </c>
      <c r="N13">
        <v>311</v>
      </c>
      <c r="O13">
        <v>258180</v>
      </c>
      <c r="P13" t="s">
        <v>57</v>
      </c>
    </row>
    <row r="14" spans="1:16" ht="18" x14ac:dyDescent="0.5">
      <c r="F14" s="11" t="s">
        <v>49</v>
      </c>
      <c r="G14" s="12"/>
      <c r="H14" s="12"/>
      <c r="I14" s="12">
        <v>1</v>
      </c>
      <c r="J14" s="12"/>
      <c r="K14" s="12"/>
      <c r="L14" s="12"/>
      <c r="M14" s="12">
        <v>1</v>
      </c>
      <c r="N14" s="12"/>
      <c r="O14" s="12">
        <v>1</v>
      </c>
      <c r="P14" s="12">
        <v>3</v>
      </c>
    </row>
    <row r="15" spans="1:16" ht="18" x14ac:dyDescent="0.5">
      <c r="F15" s="13">
        <v>44474</v>
      </c>
      <c r="G15" s="12"/>
      <c r="H15" s="12"/>
      <c r="I15" s="12"/>
      <c r="J15" s="12"/>
      <c r="K15" s="12"/>
      <c r="L15" s="12"/>
      <c r="M15" s="12">
        <v>1</v>
      </c>
      <c r="N15" s="12"/>
      <c r="O15" s="12"/>
      <c r="P15" s="12">
        <v>1</v>
      </c>
    </row>
    <row r="16" spans="1:16" ht="18" x14ac:dyDescent="0.5">
      <c r="F16" s="13">
        <v>44475</v>
      </c>
      <c r="G16" s="12"/>
      <c r="H16" s="12"/>
      <c r="I16" s="12">
        <v>1</v>
      </c>
      <c r="J16" s="12"/>
      <c r="K16" s="12"/>
      <c r="L16" s="12"/>
      <c r="M16" s="12"/>
      <c r="N16" s="12"/>
      <c r="O16" s="12"/>
      <c r="P16" s="12">
        <v>1</v>
      </c>
    </row>
    <row r="17" spans="6:16" ht="18" x14ac:dyDescent="0.5">
      <c r="F17" s="13">
        <v>44476</v>
      </c>
      <c r="G17" s="12"/>
      <c r="H17" s="12"/>
      <c r="I17" s="12"/>
      <c r="J17" s="12"/>
      <c r="K17" s="12"/>
      <c r="L17" s="12"/>
      <c r="M17" s="12"/>
      <c r="N17" s="12"/>
      <c r="O17" s="12">
        <v>1</v>
      </c>
      <c r="P17" s="12">
        <v>1</v>
      </c>
    </row>
    <row r="18" spans="6:16" ht="18" x14ac:dyDescent="0.5">
      <c r="F18" s="11" t="s">
        <v>48</v>
      </c>
      <c r="G18" s="12"/>
      <c r="H18" s="12">
        <v>1</v>
      </c>
      <c r="I18" s="12"/>
      <c r="J18" s="12"/>
      <c r="K18" s="12"/>
      <c r="L18" s="12">
        <v>1</v>
      </c>
      <c r="M18" s="12"/>
      <c r="N18" s="12">
        <v>1</v>
      </c>
      <c r="O18" s="12"/>
      <c r="P18" s="12">
        <v>3</v>
      </c>
    </row>
    <row r="19" spans="6:16" ht="18" x14ac:dyDescent="0.5">
      <c r="F19" s="13">
        <v>44471</v>
      </c>
      <c r="G19" s="12"/>
      <c r="H19" s="12"/>
      <c r="I19" s="12"/>
      <c r="J19" s="12"/>
      <c r="K19" s="12"/>
      <c r="L19" s="12"/>
      <c r="M19" s="12"/>
      <c r="N19" s="12">
        <v>1</v>
      </c>
      <c r="O19" s="12"/>
      <c r="P19" s="12">
        <v>1</v>
      </c>
    </row>
    <row r="20" spans="6:16" ht="18" x14ac:dyDescent="0.5">
      <c r="F20" s="13">
        <v>44472</v>
      </c>
      <c r="G20" s="12"/>
      <c r="H20" s="12"/>
      <c r="I20" s="12"/>
      <c r="J20" s="12"/>
      <c r="K20" s="12"/>
      <c r="L20" s="12">
        <v>1</v>
      </c>
      <c r="M20" s="12"/>
      <c r="N20" s="12"/>
      <c r="O20" s="12"/>
      <c r="P20" s="12">
        <v>1</v>
      </c>
    </row>
    <row r="21" spans="6:16" ht="18" x14ac:dyDescent="0.5">
      <c r="F21" s="13">
        <v>44473</v>
      </c>
      <c r="G21" s="12"/>
      <c r="H21" s="12">
        <v>1</v>
      </c>
      <c r="I21" s="12"/>
      <c r="J21" s="12"/>
      <c r="K21" s="12"/>
      <c r="L21" s="12"/>
      <c r="M21" s="12"/>
      <c r="N21" s="12"/>
      <c r="O21" s="12"/>
      <c r="P21" s="12">
        <v>1</v>
      </c>
    </row>
    <row r="22" spans="6:16" ht="18" x14ac:dyDescent="0.5">
      <c r="F22" s="11" t="s">
        <v>50</v>
      </c>
      <c r="G22" s="12">
        <v>1</v>
      </c>
      <c r="H22" s="12"/>
      <c r="I22" s="12"/>
      <c r="J22" s="12">
        <v>1</v>
      </c>
      <c r="K22" s="12">
        <v>1</v>
      </c>
      <c r="L22" s="12"/>
      <c r="M22" s="12"/>
      <c r="N22" s="12"/>
      <c r="O22" s="12"/>
      <c r="P22" s="12">
        <v>3</v>
      </c>
    </row>
    <row r="23" spans="6:16" ht="18" x14ac:dyDescent="0.5">
      <c r="F23" s="13">
        <v>44477</v>
      </c>
      <c r="G23" s="12">
        <v>1</v>
      </c>
      <c r="H23" s="12"/>
      <c r="I23" s="12"/>
      <c r="J23" s="12"/>
      <c r="K23" s="12"/>
      <c r="L23" s="12"/>
      <c r="M23" s="12"/>
      <c r="N23" s="12"/>
      <c r="O23" s="12"/>
      <c r="P23" s="12">
        <v>1</v>
      </c>
    </row>
    <row r="24" spans="6:16" ht="18" x14ac:dyDescent="0.5">
      <c r="F24" s="13">
        <v>44478</v>
      </c>
      <c r="G24" s="12"/>
      <c r="H24" s="12"/>
      <c r="I24" s="12"/>
      <c r="J24" s="12">
        <v>1</v>
      </c>
      <c r="K24" s="12"/>
      <c r="L24" s="12"/>
      <c r="M24" s="12"/>
      <c r="N24" s="12"/>
      <c r="O24" s="12"/>
      <c r="P24" s="12">
        <v>1</v>
      </c>
    </row>
    <row r="25" spans="6:16" ht="18" x14ac:dyDescent="0.5">
      <c r="F25" s="13">
        <v>44479</v>
      </c>
      <c r="G25" s="12"/>
      <c r="H25" s="12"/>
      <c r="I25" s="12"/>
      <c r="J25" s="12"/>
      <c r="K25" s="12">
        <v>1</v>
      </c>
      <c r="L25" s="12"/>
      <c r="M25" s="12"/>
      <c r="N25" s="12"/>
      <c r="O25" s="12"/>
      <c r="P25" s="12">
        <v>1</v>
      </c>
    </row>
    <row r="26" spans="6:16" ht="18" x14ac:dyDescent="0.5">
      <c r="F26" s="11" t="s">
        <v>57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  <c r="P26" s="12">
        <v>9</v>
      </c>
    </row>
    <row r="27" spans="6:16" ht="18" x14ac:dyDescent="0.5"/>
    <row r="28" spans="6:16" ht="18" x14ac:dyDescent="0.5"/>
    <row r="29" spans="6:16" ht="18" x14ac:dyDescent="0.5"/>
    <row r="30" spans="6:16" ht="18" x14ac:dyDescent="0.5"/>
    <row r="31" spans="6:16" ht="18" x14ac:dyDescent="0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</vt:lpstr>
      <vt:lpstr>Gráficas </vt:lpstr>
      <vt:lpstr>tabla dina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2021-05-07T14:21:43Z</dcterms:created>
  <dcterms:modified xsi:type="dcterms:W3CDTF">2021-05-07T16:05:33Z</dcterms:modified>
</cp:coreProperties>
</file>