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vierGonzalez/Downloads/"/>
    </mc:Choice>
  </mc:AlternateContent>
  <xr:revisionPtr revIDLastSave="0" documentId="13_ncr:1_{BA9CA973-1A4A-CF47-9271-4C5E03176A29}" xr6:coauthVersionLast="46" xr6:coauthVersionMax="46" xr10:uidLastSave="{00000000-0000-0000-0000-000000000000}"/>
  <bookViews>
    <workbookView xWindow="0" yWindow="500" windowWidth="28040" windowHeight="16560" activeTab="1" xr2:uid="{40C356FB-F1A1-5A40-A64D-4BD06EC2BC6E}"/>
  </bookViews>
  <sheets>
    <sheet name="TABLA" sheetId="1" r:id="rId1"/>
    <sheet name="FRAFICAS " sheetId="2" r:id="rId2"/>
    <sheet name="TABLAS DINAMICAS" sheetId="7" r:id="rId3"/>
    <sheet name="AñO" sheetId="8" r:id="rId4"/>
    <sheet name="CIUDAD Y AñO" sheetId="9" r:id="rId5"/>
    <sheet name="COMPANIA Y ORIG" sheetId="10" r:id="rId6"/>
  </sheets>
  <calcPr calcId="18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F5" i="1"/>
  <c r="D6" i="1"/>
  <c r="E6" i="1" s="1"/>
  <c r="D5" i="1"/>
  <c r="E5" i="1" s="1"/>
  <c r="P5" i="1"/>
  <c r="P6" i="1"/>
  <c r="P7" i="1"/>
  <c r="P8" i="1"/>
  <c r="P9" i="1"/>
  <c r="P10" i="1"/>
  <c r="P11" i="1"/>
  <c r="P4" i="1"/>
  <c r="O5" i="1"/>
  <c r="O6" i="1"/>
  <c r="O7" i="1"/>
  <c r="O8" i="1"/>
  <c r="O9" i="1"/>
  <c r="O10" i="1"/>
  <c r="O11" i="1"/>
  <c r="O4" i="1"/>
  <c r="N5" i="1"/>
  <c r="N6" i="1"/>
  <c r="N7" i="1"/>
  <c r="N8" i="1"/>
  <c r="N9" i="1"/>
  <c r="N10" i="1"/>
  <c r="N11" i="1"/>
  <c r="N4" i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4" i="1"/>
  <c r="Q4" i="1" s="1"/>
  <c r="F6" i="1"/>
  <c r="F7" i="1"/>
  <c r="F8" i="1"/>
  <c r="F9" i="1"/>
  <c r="F4" i="1"/>
  <c r="B15" i="1"/>
  <c r="B13" i="1"/>
  <c r="B12" i="1"/>
  <c r="B11" i="1"/>
  <c r="D9" i="1"/>
  <c r="E9" i="1" s="1"/>
  <c r="D8" i="1"/>
  <c r="E8" i="1" s="1"/>
  <c r="D7" i="1"/>
  <c r="E7" i="1" s="1"/>
  <c r="D4" i="1"/>
  <c r="E4" i="1" s="1"/>
  <c r="E10" i="1" l="1"/>
</calcChain>
</file>

<file path=xl/sharedStrings.xml><?xml version="1.0" encoding="utf-8"?>
<sst xmlns="http://schemas.openxmlformats.org/spreadsheetml/2006/main" count="128" uniqueCount="62">
  <si>
    <t>FORMATO DE REQUISION</t>
  </si>
  <si>
    <t>DESCRIPCION</t>
  </si>
  <si>
    <t>UNIDADES</t>
  </si>
  <si>
    <t xml:space="preserve">COSTO </t>
  </si>
  <si>
    <t xml:space="preserve">IVA </t>
  </si>
  <si>
    <t>TOTAL</t>
  </si>
  <si>
    <t>LAPTOP DV4 HP</t>
  </si>
  <si>
    <t>LAPTOP COMPAQ PRESARIO</t>
  </si>
  <si>
    <t>NETBOOK NB200 TOSHIBA</t>
  </si>
  <si>
    <t>NETBOOK ONE MINI ACER</t>
  </si>
  <si>
    <t>LAPTOP VAIO</t>
  </si>
  <si>
    <t>SUMA</t>
  </si>
  <si>
    <t xml:space="preserve">Promedio de unidades solicitadas </t>
  </si>
  <si>
    <t xml:space="preserve">maximo de unidades solicitadas </t>
  </si>
  <si>
    <t xml:space="preserve">minimo de unidades solicitadas </t>
  </si>
  <si>
    <t>Numero de bienes que exeden las 12 unidades</t>
  </si>
  <si>
    <t xml:space="preserve">descuento </t>
  </si>
  <si>
    <t>IVA</t>
  </si>
  <si>
    <t>DESCUENTO</t>
  </si>
  <si>
    <t>PROVINCIA</t>
  </si>
  <si>
    <t>AÑO</t>
  </si>
  <si>
    <t>AÑO 2000</t>
  </si>
  <si>
    <t>AÑO 2001</t>
  </si>
  <si>
    <t xml:space="preserve">TOTAL </t>
  </si>
  <si>
    <t xml:space="preserve">MAXIMO </t>
  </si>
  <si>
    <t>PROMEDIO</t>
  </si>
  <si>
    <t>MUR IA</t>
  </si>
  <si>
    <t>ALICANTE</t>
  </si>
  <si>
    <t>CIUOAD REAL</t>
  </si>
  <si>
    <t>ALBACETE</t>
  </si>
  <si>
    <t>SEVILLA</t>
  </si>
  <si>
    <t>CADIZ</t>
  </si>
  <si>
    <t>ZARAGOZA</t>
  </si>
  <si>
    <t>CASTELLON</t>
  </si>
  <si>
    <t>SITUACION TURISTICA</t>
  </si>
  <si>
    <t xml:space="preserve">MINIMO </t>
  </si>
  <si>
    <t>LAPTOP PAVILION DV4 HP</t>
  </si>
  <si>
    <t>EVOLUCION DEL TURISMO EN ESPANA</t>
  </si>
  <si>
    <t>FECHA</t>
  </si>
  <si>
    <t>ORIGEN</t>
  </si>
  <si>
    <t>DESTINO</t>
  </si>
  <si>
    <t>IBERIA</t>
  </si>
  <si>
    <t>VALENCIA</t>
  </si>
  <si>
    <t>SPANAIR</t>
  </si>
  <si>
    <t>MADRID</t>
  </si>
  <si>
    <t>BARCELONA</t>
  </si>
  <si>
    <t>AIR EUROPA</t>
  </si>
  <si>
    <t>MALAGA</t>
  </si>
  <si>
    <t>COMPANIA</t>
  </si>
  <si>
    <t>Etiquetas de fila</t>
  </si>
  <si>
    <t>Total general</t>
  </si>
  <si>
    <t xml:space="preserve">GRAN CANARIA </t>
  </si>
  <si>
    <t>PASAJEROS</t>
  </si>
  <si>
    <t>nov</t>
  </si>
  <si>
    <t>ago</t>
  </si>
  <si>
    <t>jun</t>
  </si>
  <si>
    <t>may</t>
  </si>
  <si>
    <t>2004</t>
  </si>
  <si>
    <t>2003</t>
  </si>
  <si>
    <t>dic</t>
  </si>
  <si>
    <t>2002</t>
  </si>
  <si>
    <t>Suma de PASAJEROS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</si>
</sst>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0.000"/>
    <numFmt numFmtId="170" formatCode="&quot;$&quot;#,##0.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dobeArabic-Italic"/>
    </font>
    <font>
      <u/>
      <sz val="14"/>
      <color theme="1"/>
      <name val="AdobeArabic-Italic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pple Braille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3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3" fillId="0" borderId="2" xfId="0" applyFont="1" applyBorder="1"/>
    <xf numFmtId="0" fontId="2" fillId="0" borderId="2" xfId="0" applyFont="1" applyFill="1" applyBorder="1"/>
    <xf numFmtId="43" fontId="2" fillId="0" borderId="2" xfId="1" applyFont="1" applyBorder="1"/>
    <xf numFmtId="170" fontId="2" fillId="0" borderId="2" xfId="0" applyNumberFormat="1" applyFont="1" applyBorder="1"/>
    <xf numFmtId="0" fontId="2" fillId="0" borderId="2" xfId="0" applyFont="1" applyBorder="1" applyAlignment="1">
      <alignment horizontal="right"/>
    </xf>
    <xf numFmtId="9" fontId="2" fillId="0" borderId="2" xfId="0" applyNumberFormat="1" applyFont="1" applyBorder="1"/>
    <xf numFmtId="0" fontId="4" fillId="0" borderId="2" xfId="0" applyFont="1" applyBorder="1" applyAlignment="1">
      <alignment vertical="center" wrapText="1"/>
    </xf>
    <xf numFmtId="168" fontId="4" fillId="0" borderId="2" xfId="0" applyNumberFormat="1" applyFont="1" applyBorder="1" applyAlignment="1">
      <alignment horizontal="left" vertical="center" wrapText="1" indent="2"/>
    </xf>
    <xf numFmtId="168" fontId="4" fillId="0" borderId="2" xfId="0" applyNumberFormat="1" applyFont="1" applyBorder="1" applyAlignment="1">
      <alignment vertical="center" wrapText="1"/>
    </xf>
    <xf numFmtId="168" fontId="4" fillId="0" borderId="2" xfId="0" applyNumberFormat="1" applyFont="1" applyBorder="1" applyAlignment="1">
      <alignment horizontal="left" vertical="center" wrapText="1" indent="3"/>
    </xf>
    <xf numFmtId="168" fontId="4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0" fillId="0" borderId="5" xfId="0" applyBorder="1" applyAlignment="1"/>
    <xf numFmtId="0" fontId="5" fillId="0" borderId="0" xfId="2"/>
    <xf numFmtId="0" fontId="6" fillId="0" borderId="2" xfId="2" applyFont="1" applyBorder="1"/>
    <xf numFmtId="14" fontId="6" fillId="0" borderId="2" xfId="2" applyNumberFormat="1" applyFont="1" applyBorder="1"/>
    <xf numFmtId="0" fontId="5" fillId="0" borderId="0" xfId="2" applyAlignment="1">
      <alignment horizontal="left"/>
    </xf>
    <xf numFmtId="14" fontId="5" fillId="0" borderId="0" xfId="2" applyNumberFormat="1" applyAlignment="1">
      <alignment horizontal="left" indent="1"/>
    </xf>
    <xf numFmtId="0" fontId="5" fillId="0" borderId="0" xfId="2" pivotButton="1"/>
    <xf numFmtId="0" fontId="5" fillId="0" borderId="0" xfId="2" applyAlignment="1">
      <alignment horizontal="left" indent="1"/>
    </xf>
  </cellXfs>
  <cellStyles count="3">
    <cellStyle name="Millares" xfId="1" builtinId="3"/>
    <cellStyle name="Normal" xfId="0" builtinId="0"/>
    <cellStyle name="Normal 2" xfId="2" xr:uid="{A2188625-2F67-E54D-8E37-68D662AFA7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UNIDADES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'FRAFICAS '!$B$1</c:f>
              <c:strCache>
                <c:ptCount val="1"/>
                <c:pt idx="0">
                  <c:v>UNIDADES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'FRAFICAS '!$A$2:$A$7</c:f>
              <c:strCache>
                <c:ptCount val="6"/>
                <c:pt idx="0">
                  <c:v>LAPTOP DV4 HP</c:v>
                </c:pt>
                <c:pt idx="1">
                  <c:v>LAPTOP PAVILION DV4 HP</c:v>
                </c:pt>
                <c:pt idx="2">
                  <c:v>LAPTOP COMPAQ PRESARIO</c:v>
                </c:pt>
                <c:pt idx="3">
                  <c:v>NETBOOK NB200 TOSHIBA</c:v>
                </c:pt>
                <c:pt idx="4">
                  <c:v>NETBOOK ONE MINI ACER</c:v>
                </c:pt>
                <c:pt idx="5">
                  <c:v>LAPTOP VAIO</c:v>
                </c:pt>
              </c:strCache>
            </c:strRef>
          </c:cat>
          <c:val>
            <c:numRef>
              <c:f>'FRAFICAS '!$B$2:$B$7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3-9B4D-AE23-2A427D0800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6389392"/>
        <c:axId val="2020628160"/>
      </c:barChart>
      <c:catAx>
        <c:axId val="19963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020628160"/>
        <c:crosses val="autoZero"/>
        <c:auto val="1"/>
        <c:lblAlgn val="ctr"/>
        <c:lblOffset val="100"/>
        <c:noMultiLvlLbl val="0"/>
      </c:catAx>
      <c:valAx>
        <c:axId val="2020628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63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083-E94E-8D86-E466FF555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083-E94E-8D86-E466FF555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'FRAFICAS '!$A$16:$A$17</c:f>
              <c:strCache>
                <c:ptCount val="2"/>
                <c:pt idx="0">
                  <c:v>maximo de unidades solicitadas </c:v>
                </c:pt>
                <c:pt idx="1">
                  <c:v>minimo de unidades solicitadas </c:v>
                </c:pt>
              </c:strCache>
            </c:strRef>
          </c:cat>
          <c:val>
            <c:numRef>
              <c:f>'FRAFICAS '!$B$16:$B$17</c:f>
              <c:numCache>
                <c:formatCode>General</c:formatCode>
                <c:ptCount val="2"/>
                <c:pt idx="0">
                  <c:v>20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E94E-8D86-E466FF555F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[ALVAREZ.xlsx]AñO!Tabla 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AñO!$B$4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AñO!$A$5:$A$17</c:f>
              <c:multiLvlStrCache>
                <c:ptCount val="9"/>
                <c:lvl>
                  <c:pt idx="0">
                    <c:v>may</c:v>
                  </c:pt>
                  <c:pt idx="1">
                    <c:v>ago</c:v>
                  </c:pt>
                  <c:pt idx="2">
                    <c:v>dic</c:v>
                  </c:pt>
                  <c:pt idx="3">
                    <c:v>may</c:v>
                  </c:pt>
                  <c:pt idx="4">
                    <c:v>nov</c:v>
                  </c:pt>
                  <c:pt idx="5">
                    <c:v>may</c:v>
                  </c:pt>
                  <c:pt idx="6">
                    <c:v>jun</c:v>
                  </c:pt>
                  <c:pt idx="7">
                    <c:v>ago</c:v>
                  </c:pt>
                  <c:pt idx="8">
                    <c:v>nov</c:v>
                  </c:pt>
                </c:lvl>
                <c:lvl>
                  <c:pt idx="0">
                    <c:v>2002</c:v>
                  </c:pt>
                  <c:pt idx="3">
                    <c:v>2003</c:v>
                  </c:pt>
                  <c:pt idx="5">
                    <c:v>2004</c:v>
                  </c:pt>
                </c:lvl>
              </c:multiLvlStrCache>
            </c:multiLvlStrRef>
          </c:cat>
          <c:val>
            <c:numRef>
              <c:f>AñO!$B$5:$B$17</c:f>
              <c:numCache>
                <c:formatCode>General</c:formatCode>
                <c:ptCount val="9"/>
                <c:pt idx="0">
                  <c:v>311</c:v>
                </c:pt>
                <c:pt idx="1">
                  <c:v>250</c:v>
                </c:pt>
                <c:pt idx="2">
                  <c:v>180</c:v>
                </c:pt>
                <c:pt idx="3">
                  <c:v>458</c:v>
                </c:pt>
                <c:pt idx="4">
                  <c:v>275</c:v>
                </c:pt>
                <c:pt idx="5">
                  <c:v>180</c:v>
                </c:pt>
                <c:pt idx="6">
                  <c:v>250</c:v>
                </c:pt>
                <c:pt idx="7">
                  <c:v>225</c:v>
                </c:pt>
                <c:pt idx="8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E-C84A-B959-0ABCAE2A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439744"/>
        <c:axId val="282186072"/>
      </c:barChart>
      <c:catAx>
        <c:axId val="3144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82186072"/>
        <c:crosses val="autoZero"/>
        <c:auto val="1"/>
        <c:lblAlgn val="ctr"/>
        <c:lblOffset val="100"/>
        <c:noMultiLvlLbl val="0"/>
      </c:catAx>
      <c:valAx>
        <c:axId val="2821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44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[ALVAREZ.xlsx]CIUDAD Y AñO!Tabla 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'CIUDAD Y AñO'!$B$3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'CIUDAD Y AñO'!$A$4:$A$16</c:f>
              <c:multiLvlStrCache>
                <c:ptCount val="8"/>
                <c:lvl>
                  <c:pt idx="0">
                    <c:v>may</c:v>
                  </c:pt>
                  <c:pt idx="1">
                    <c:v>ago</c:v>
                  </c:pt>
                  <c:pt idx="2">
                    <c:v>nov</c:v>
                  </c:pt>
                  <c:pt idx="3">
                    <c:v>dic</c:v>
                  </c:pt>
                  <c:pt idx="4">
                    <c:v>jun</c:v>
                  </c:pt>
                  <c:pt idx="5">
                    <c:v>ago</c:v>
                  </c:pt>
                  <c:pt idx="6">
                    <c:v>may</c:v>
                  </c:pt>
                  <c:pt idx="7">
                    <c:v>nov</c:v>
                  </c:pt>
                </c:lvl>
                <c:lvl>
                  <c:pt idx="0">
                    <c:v>GRAN CANARIA </c:v>
                  </c:pt>
                  <c:pt idx="1">
                    <c:v>MADRID</c:v>
                  </c:pt>
                  <c:pt idx="4">
                    <c:v>MALAGA</c:v>
                  </c:pt>
                  <c:pt idx="6">
                    <c:v>SEVILLA</c:v>
                  </c:pt>
                </c:lvl>
              </c:multiLvlStrCache>
            </c:multiLvlStrRef>
          </c:cat>
          <c:val>
            <c:numRef>
              <c:f>'CIUDAD Y AñO'!$B$4:$B$16</c:f>
              <c:numCache>
                <c:formatCode>General</c:formatCode>
                <c:ptCount val="8"/>
                <c:pt idx="0">
                  <c:v>691</c:v>
                </c:pt>
                <c:pt idx="1">
                  <c:v>250</c:v>
                </c:pt>
                <c:pt idx="2">
                  <c:v>230</c:v>
                </c:pt>
                <c:pt idx="3">
                  <c:v>180</c:v>
                </c:pt>
                <c:pt idx="4">
                  <c:v>250</c:v>
                </c:pt>
                <c:pt idx="5">
                  <c:v>225</c:v>
                </c:pt>
                <c:pt idx="6">
                  <c:v>258</c:v>
                </c:pt>
                <c:pt idx="7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D-0342-9783-EC462BA58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442096"/>
        <c:axId val="314441312"/>
        <c:axId val="0"/>
      </c:bar3DChart>
      <c:catAx>
        <c:axId val="31444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4441312"/>
        <c:crosses val="autoZero"/>
        <c:auto val="1"/>
        <c:lblAlgn val="ctr"/>
        <c:lblOffset val="100"/>
        <c:noMultiLvlLbl val="0"/>
      </c:catAx>
      <c:valAx>
        <c:axId val="3144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44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[ALVAREZ.xlsx]COMPANIA Y ORIG!Tabla dinámica5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'COMPANIA Y ORIG'!$B$3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'COMPANIA Y ORIG'!$A$4:$A$16</c:f>
              <c:multiLvlStrCache>
                <c:ptCount val="9"/>
                <c:lvl>
                  <c:pt idx="0">
                    <c:v>GRAN CANARIA </c:v>
                  </c:pt>
                  <c:pt idx="1">
                    <c:v>MADRID</c:v>
                  </c:pt>
                  <c:pt idx="2">
                    <c:v>MALAGA</c:v>
                  </c:pt>
                  <c:pt idx="3">
                    <c:v>GRAN CANARIA </c:v>
                  </c:pt>
                  <c:pt idx="4">
                    <c:v>MADRID</c:v>
                  </c:pt>
                  <c:pt idx="5">
                    <c:v>MALAGA</c:v>
                  </c:pt>
                  <c:pt idx="6">
                    <c:v>SEVILLA</c:v>
                  </c:pt>
                  <c:pt idx="7">
                    <c:v>MADRID</c:v>
                  </c:pt>
                  <c:pt idx="8">
                    <c:v>SEVILLA</c:v>
                  </c:pt>
                </c:lvl>
                <c:lvl>
                  <c:pt idx="0">
                    <c:v>AIR EUROPA</c:v>
                  </c:pt>
                  <c:pt idx="3">
                    <c:v>IBERIA</c:v>
                  </c:pt>
                  <c:pt idx="7">
                    <c:v>SPANAIR</c:v>
                  </c:pt>
                </c:lvl>
              </c:multiLvlStrCache>
            </c:multiLvlStrRef>
          </c:cat>
          <c:val>
            <c:numRef>
              <c:f>'COMPANIA Y ORIG'!$B$4:$B$16</c:f>
              <c:numCache>
                <c:formatCode>General</c:formatCode>
                <c:ptCount val="9"/>
                <c:pt idx="0">
                  <c:v>180</c:v>
                </c:pt>
                <c:pt idx="1">
                  <c:v>180</c:v>
                </c:pt>
                <c:pt idx="2">
                  <c:v>250</c:v>
                </c:pt>
                <c:pt idx="3">
                  <c:v>511</c:v>
                </c:pt>
                <c:pt idx="4">
                  <c:v>230</c:v>
                </c:pt>
                <c:pt idx="5">
                  <c:v>225</c:v>
                </c:pt>
                <c:pt idx="6">
                  <c:v>275</c:v>
                </c:pt>
                <c:pt idx="7">
                  <c:v>250</c:v>
                </c:pt>
                <c:pt idx="8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A-2C48-8891-3490941B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18320"/>
        <c:axId val="315717928"/>
      </c:lineChart>
      <c:catAx>
        <c:axId val="3157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5717928"/>
        <c:crosses val="autoZero"/>
        <c:auto val="1"/>
        <c:lblAlgn val="ctr"/>
        <c:lblOffset val="100"/>
        <c:noMultiLvlLbl val="0"/>
      </c:catAx>
      <c:valAx>
        <c:axId val="3157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57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6350</xdr:rowOff>
    </xdr:from>
    <xdr:to>
      <xdr:col>9</xdr:col>
      <xdr:colOff>317500</xdr:colOff>
      <xdr:row>11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CBC4CD-0259-A741-AD1A-CD988F00E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14</xdr:row>
      <xdr:rowOff>196850</xdr:rowOff>
    </xdr:from>
    <xdr:to>
      <xdr:col>8</xdr:col>
      <xdr:colOff>457200</xdr:colOff>
      <xdr:row>27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DFE499-8D78-8646-A300-C2F3ED100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180975</xdr:rowOff>
    </xdr:from>
    <xdr:to>
      <xdr:col>9</xdr:col>
      <xdr:colOff>371475</xdr:colOff>
      <xdr:row>17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6CD95E-4FB4-D041-B7C0-D2AC05F5E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</xdr:row>
      <xdr:rowOff>4762</xdr:rowOff>
    </xdr:from>
    <xdr:to>
      <xdr:col>7</xdr:col>
      <xdr:colOff>295275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A2F459-394B-1447-B182-E393C7D83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2</xdr:row>
      <xdr:rowOff>119062</xdr:rowOff>
    </xdr:from>
    <xdr:to>
      <xdr:col>9</xdr:col>
      <xdr:colOff>117475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EE9D51-F6C0-CC4A-8B90-D789466F8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VAREZ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y" refreshedDate="44286.779461574071" createdVersion="5" refreshedVersion="5" minRefreshableVersion="3" recordCount="10" xr:uid="{CB20D3EE-9DFB-804E-AAE4-30E7A49A24A5}">
  <cacheSource type="worksheet">
    <worksheetSource ref="A1:E11" sheet="TABLAS DINAMICAS" r:id="rId2"/>
  </cacheSource>
  <cacheFields count="6">
    <cacheField name="FECHA" numFmtId="14">
      <sharedItems containsSemiMixedTypes="0" containsNonDate="0" containsDate="1" containsString="0" minDate="2002-05-23T00:00:00" maxDate="2004-11-02T00:00:00" count="10">
        <d v="2002-05-23T00:00:00"/>
        <d v="2002-08-11T00:00:00"/>
        <d v="2002-12-26T00:00:00"/>
        <d v="2003-11-04T00:00:00"/>
        <d v="2003-05-21T00:00:00"/>
        <d v="2003-05-07T00:00:00"/>
        <d v="2004-05-13T00:00:00"/>
        <d v="2004-06-22T00:00:00"/>
        <d v="2004-08-29T00:00:00"/>
        <d v="2004-11-01T00:00:00"/>
      </sharedItems>
      <fieldGroup par="5" base="0">
        <rangePr groupBy="months" startDate="2002-05-23T00:00:00" endDate="2004-11-02T00:00:00"/>
        <groupItems count="14">
          <s v="&lt;23/05/200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11/2004"/>
        </groupItems>
      </fieldGroup>
    </cacheField>
    <cacheField name="COMPANIA" numFmtId="0">
      <sharedItems count="3">
        <s v="IBERIA"/>
        <s v="SPANAIR"/>
        <s v="AIR EUROPA"/>
      </sharedItems>
    </cacheField>
    <cacheField name="PASAJEROS" numFmtId="0">
      <sharedItems containsSemiMixedTypes="0" containsString="0" containsNumber="1" containsInteger="1" minValue="180" maxValue="311"/>
    </cacheField>
    <cacheField name="ORIGEN" numFmtId="0">
      <sharedItems count="4">
        <s v="GRAN CANARIA "/>
        <s v="MADRID"/>
        <s v="SEVILLA"/>
        <s v="MALAGA"/>
      </sharedItems>
    </cacheField>
    <cacheField name="DESTINO" numFmtId="0">
      <sharedItems count="5">
        <s v="VALENCIA"/>
        <s v="GRAN CANARIA "/>
        <s v="BARCELONA"/>
        <s v="MADRID"/>
        <s v="MALAGA"/>
      </sharedItems>
    </cacheField>
    <cacheField name="Años" numFmtId="0" databaseField="0">
      <fieldGroup base="0">
        <rangePr groupBy="years" startDate="2002-05-23T00:00:00" endDate="2004-11-02T00:00:00"/>
        <groupItems count="5">
          <s v="&lt;23/05/2002"/>
          <s v="2002"/>
          <s v="2003"/>
          <s v="2004"/>
          <s v="&gt;02/11/200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311"/>
    <x v="0"/>
    <x v="0"/>
  </r>
  <r>
    <x v="1"/>
    <x v="1"/>
    <n v="250"/>
    <x v="1"/>
    <x v="1"/>
  </r>
  <r>
    <x v="2"/>
    <x v="2"/>
    <n v="180"/>
    <x v="1"/>
    <x v="2"/>
  </r>
  <r>
    <x v="3"/>
    <x v="0"/>
    <n v="275"/>
    <x v="2"/>
    <x v="3"/>
  </r>
  <r>
    <x v="4"/>
    <x v="0"/>
    <n v="200"/>
    <x v="0"/>
    <x v="3"/>
  </r>
  <r>
    <x v="5"/>
    <x v="1"/>
    <n v="258"/>
    <x v="2"/>
    <x v="2"/>
  </r>
  <r>
    <x v="6"/>
    <x v="2"/>
    <n v="180"/>
    <x v="0"/>
    <x v="4"/>
  </r>
  <r>
    <x v="7"/>
    <x v="2"/>
    <n v="250"/>
    <x v="3"/>
    <x v="3"/>
  </r>
  <r>
    <x v="8"/>
    <x v="0"/>
    <n v="225"/>
    <x v="3"/>
    <x v="0"/>
  </r>
  <r>
    <x v="9"/>
    <x v="0"/>
    <n v="23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AEA7C-42E8-3E45-922E-7EA84AEB9D4F}" name="Tabla dinámica3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4:B17" firstHeaderRow="1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5"/>
    <field x="0"/>
  </rowFields>
  <rowItems count="13">
    <i>
      <x v="1"/>
    </i>
    <i r="1">
      <x v="5"/>
    </i>
    <i r="1">
      <x v="8"/>
    </i>
    <i r="1">
      <x v="12"/>
    </i>
    <i>
      <x v="2"/>
    </i>
    <i r="1">
      <x v="5"/>
    </i>
    <i r="1">
      <x v="11"/>
    </i>
    <i>
      <x v="3"/>
    </i>
    <i r="1">
      <x v="5"/>
    </i>
    <i r="1">
      <x v="6"/>
    </i>
    <i r="1">
      <x v="8"/>
    </i>
    <i r="1">
      <x v="11"/>
    </i>
    <i t="grand">
      <x/>
    </i>
  </rowItems>
  <colItems count="1">
    <i/>
  </colItems>
  <dataFields count="1">
    <dataField name="Suma de PASAJEROS" fld="2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0B6B8-15A9-0A42-BFFE-FB646BC59D75}" name="Tabla dinámica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16" firstHeaderRow="1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5">
        <item x="0"/>
        <item x="1"/>
        <item x="3"/>
        <item x="2"/>
        <item t="default"/>
      </items>
    </pivotField>
    <pivotField showAll="0">
      <items count="6">
        <item x="2"/>
        <item x="1"/>
        <item x="3"/>
        <item x="4"/>
        <item x="0"/>
        <item t="default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2">
    <field x="3"/>
    <field x="0"/>
  </rowFields>
  <rowItems count="13">
    <i>
      <x/>
    </i>
    <i r="1">
      <x v="5"/>
    </i>
    <i>
      <x v="1"/>
    </i>
    <i r="1">
      <x v="8"/>
    </i>
    <i r="1">
      <x v="11"/>
    </i>
    <i r="1">
      <x v="12"/>
    </i>
    <i>
      <x v="2"/>
    </i>
    <i r="1">
      <x v="6"/>
    </i>
    <i r="1">
      <x v="8"/>
    </i>
    <i>
      <x v="3"/>
    </i>
    <i r="1">
      <x v="5"/>
    </i>
    <i r="1">
      <x v="11"/>
    </i>
    <i t="grand">
      <x/>
    </i>
  </rowItems>
  <colItems count="1">
    <i/>
  </colItems>
  <dataFields count="1">
    <dataField name="Suma de PASAJEROS" fld="2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9C104-704C-6749-B94A-4EABF2D7A381}" name="Tabla dinámica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16" firstHeaderRow="1" firstDataRow="1" firstDataCol="1"/>
  <pivotFields count="6">
    <pivotField numFmtId="14" showAll="0"/>
    <pivotField axis="axisRow" showAll="0">
      <items count="4">
        <item x="2"/>
        <item x="0"/>
        <item x="1"/>
        <item t="default"/>
      </items>
    </pivotField>
    <pivotField dataField="1"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 defaultSubtotal="0"/>
  </pivotFields>
  <rowFields count="2">
    <field x="1"/>
    <field x="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3"/>
    </i>
    <i t="grand">
      <x/>
    </i>
  </rowItems>
  <colItems count="1">
    <i/>
  </colItems>
  <dataFields count="1">
    <dataField name="Suma de PASAJEROS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111F-46C8-3B41-8309-294819CB50BC}">
  <dimension ref="A1:Q19"/>
  <sheetViews>
    <sheetView view="pageLayout" zoomScale="60" zoomScaleNormal="75" zoomScalePageLayoutView="60" workbookViewId="0">
      <selection activeCell="I1" sqref="I1:Q1"/>
    </sheetView>
  </sheetViews>
  <sheetFormatPr baseColWidth="10" defaultRowHeight="16"/>
  <cols>
    <col min="1" max="1" width="32.33203125" customWidth="1"/>
    <col min="6" max="6" width="15.1640625" customWidth="1"/>
    <col min="7" max="7" width="12.1640625" customWidth="1"/>
    <col min="10" max="11" width="11.1640625" bestFit="1" customWidth="1"/>
    <col min="12" max="12" width="12.1640625" bestFit="1" customWidth="1"/>
    <col min="13" max="13" width="11.6640625" bestFit="1" customWidth="1"/>
    <col min="16" max="16" width="12.1640625" customWidth="1"/>
    <col min="17" max="17" width="12.5" customWidth="1"/>
  </cols>
  <sheetData>
    <row r="1" spans="1:17" ht="17" thickBot="1">
      <c r="I1" s="17" t="s">
        <v>37</v>
      </c>
      <c r="J1" s="17"/>
      <c r="K1" s="17"/>
      <c r="L1" s="17"/>
      <c r="M1" s="17"/>
      <c r="N1" s="17"/>
      <c r="O1" s="17"/>
      <c r="P1" s="17"/>
      <c r="Q1" s="17"/>
    </row>
    <row r="2" spans="1:17" ht="22" customHeight="1" thickTop="1" thickBot="1">
      <c r="A2" s="3" t="s">
        <v>0</v>
      </c>
      <c r="B2" s="3"/>
      <c r="C2" s="3"/>
      <c r="D2" s="3"/>
      <c r="E2" s="3"/>
      <c r="F2" s="4"/>
      <c r="I2" s="22" t="s">
        <v>19</v>
      </c>
      <c r="J2" s="20" t="s">
        <v>20</v>
      </c>
      <c r="K2" s="18" t="s">
        <v>21</v>
      </c>
      <c r="L2" s="18" t="s">
        <v>22</v>
      </c>
      <c r="M2" s="24" t="s">
        <v>23</v>
      </c>
      <c r="N2" s="22" t="s">
        <v>24</v>
      </c>
      <c r="O2" s="24" t="s">
        <v>35</v>
      </c>
      <c r="P2" s="24" t="s">
        <v>25</v>
      </c>
      <c r="Q2" s="18" t="s">
        <v>34</v>
      </c>
    </row>
    <row r="3" spans="1:17" ht="22" thickTop="1" thickBot="1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7" t="s">
        <v>18</v>
      </c>
      <c r="I3" s="23"/>
      <c r="J3" s="21"/>
      <c r="K3" s="19"/>
      <c r="L3" s="19"/>
      <c r="M3" s="25"/>
      <c r="N3" s="23"/>
      <c r="O3" s="25"/>
      <c r="P3" s="25"/>
      <c r="Q3" s="19"/>
    </row>
    <row r="4" spans="1:17" ht="59" customHeight="1" thickTop="1" thickBot="1">
      <c r="A4" s="5" t="s">
        <v>6</v>
      </c>
      <c r="B4" s="5">
        <v>4</v>
      </c>
      <c r="C4" s="8">
        <v>12969</v>
      </c>
      <c r="D4" s="8">
        <f>C4*B18</f>
        <v>2075.04</v>
      </c>
      <c r="E4" s="9">
        <f>C4+D4</f>
        <v>15044.04</v>
      </c>
      <c r="F4" s="4" t="str">
        <f>IF(B4&gt;=12,"DESCUENTO", "NO DESCUENTO")</f>
        <v>NO DESCUENTO</v>
      </c>
      <c r="I4" s="12" t="s">
        <v>26</v>
      </c>
      <c r="J4" s="13">
        <v>325</v>
      </c>
      <c r="K4" s="14">
        <v>356</v>
      </c>
      <c r="L4" s="14">
        <v>335</v>
      </c>
      <c r="M4" s="14">
        <f>SUM(J4:L4)</f>
        <v>1016</v>
      </c>
      <c r="N4" s="14">
        <f>MAX(J4:L4)</f>
        <v>356</v>
      </c>
      <c r="O4" s="14">
        <f>MIN(J4:L4)</f>
        <v>325</v>
      </c>
      <c r="P4" s="14">
        <f>AVERAGE(J4:L4)</f>
        <v>338.66666666666669</v>
      </c>
      <c r="Q4" s="12" t="str">
        <f>IF(M4&gt;1000,"PROVINCIA MUY TURISTICA",IF(M4=50000,"PROVINCIA NORMAL EN TURISMO",IF(M4&lt;50000,"PROVINCIA POCO TURISTICA")))</f>
        <v>PROVINCIA MUY TURISTICA</v>
      </c>
    </row>
    <row r="5" spans="1:17" ht="53" thickTop="1" thickBot="1">
      <c r="A5" s="5" t="s">
        <v>36</v>
      </c>
      <c r="B5" s="5">
        <v>12</v>
      </c>
      <c r="C5" s="8">
        <v>10969</v>
      </c>
      <c r="D5" s="8">
        <f>C5*16%</f>
        <v>1755.04</v>
      </c>
      <c r="E5" s="9">
        <f>D5+C5</f>
        <v>12724.04</v>
      </c>
      <c r="F5" s="4" t="str">
        <f>IF(B5&gt;=12,"DESCUENTO", "NO DESCUENTO")</f>
        <v>DESCUENTO</v>
      </c>
      <c r="I5" s="12" t="s">
        <v>27</v>
      </c>
      <c r="J5" s="13">
        <v>470</v>
      </c>
      <c r="K5" s="14">
        <v>500</v>
      </c>
      <c r="L5" s="14">
        <v>510</v>
      </c>
      <c r="M5" s="14">
        <f t="shared" ref="M5:M11" si="0">SUM(J5:L5)</f>
        <v>1480</v>
      </c>
      <c r="N5" s="14">
        <f t="shared" ref="N5:N11" si="1">MAX(J5:L5)</f>
        <v>510</v>
      </c>
      <c r="O5" s="14">
        <f t="shared" ref="O5:O11" si="2">MIN(J5:L5)</f>
        <v>470</v>
      </c>
      <c r="P5" s="14">
        <f t="shared" ref="P5:P11" si="3">AVERAGE(J5:L5)</f>
        <v>493.33333333333331</v>
      </c>
      <c r="Q5" s="12" t="str">
        <f t="shared" ref="Q5:Q11" si="4">IF(M5&gt;1000,"PROVINCIA MUY TURISTICA",IF(M5=50000,"PROVINCIA NORMAL EN TURISMO",IF(M5&lt;50000,"PROVINCIA POCO TURISTICA")))</f>
        <v>PROVINCIA MUY TURISTICA</v>
      </c>
    </row>
    <row r="6" spans="1:17" ht="53" thickTop="1" thickBot="1">
      <c r="A6" s="5" t="s">
        <v>7</v>
      </c>
      <c r="B6" s="5">
        <v>10</v>
      </c>
      <c r="C6" s="8">
        <v>6000</v>
      </c>
      <c r="D6" s="8">
        <f>C6*16%</f>
        <v>960</v>
      </c>
      <c r="E6" s="9">
        <f t="shared" ref="E6:E9" si="5">C6+D6</f>
        <v>6960</v>
      </c>
      <c r="F6" s="4" t="str">
        <f t="shared" ref="F6:F9" si="6">IF(B6&gt;=12,"DESCUENTO", "NO DESCUENTO")</f>
        <v>NO DESCUENTO</v>
      </c>
      <c r="I6" s="12" t="s">
        <v>28</v>
      </c>
      <c r="J6" s="15">
        <v>12</v>
      </c>
      <c r="K6" s="15">
        <v>17</v>
      </c>
      <c r="L6" s="15">
        <v>19</v>
      </c>
      <c r="M6" s="14">
        <f t="shared" si="0"/>
        <v>48</v>
      </c>
      <c r="N6" s="14">
        <f t="shared" si="1"/>
        <v>19</v>
      </c>
      <c r="O6" s="14">
        <f t="shared" si="2"/>
        <v>12</v>
      </c>
      <c r="P6" s="14">
        <f t="shared" si="3"/>
        <v>16</v>
      </c>
      <c r="Q6" s="12" t="str">
        <f t="shared" si="4"/>
        <v>PROVINCIA POCO TURISTICA</v>
      </c>
    </row>
    <row r="7" spans="1:17" ht="53" thickTop="1" thickBot="1">
      <c r="A7" s="5" t="s">
        <v>8</v>
      </c>
      <c r="B7" s="5">
        <v>14</v>
      </c>
      <c r="C7" s="8">
        <v>5899</v>
      </c>
      <c r="D7" s="8">
        <f>C7*B18</f>
        <v>943.84</v>
      </c>
      <c r="E7" s="9">
        <f t="shared" si="5"/>
        <v>6842.84</v>
      </c>
      <c r="F7" s="4" t="str">
        <f t="shared" si="6"/>
        <v>DESCUENTO</v>
      </c>
      <c r="I7" s="12" t="s">
        <v>29</v>
      </c>
      <c r="J7" s="14">
        <v>29</v>
      </c>
      <c r="K7" s="15">
        <v>32</v>
      </c>
      <c r="L7" s="14">
        <v>50</v>
      </c>
      <c r="M7" s="14">
        <f t="shared" si="0"/>
        <v>111</v>
      </c>
      <c r="N7" s="14">
        <f t="shared" si="1"/>
        <v>50</v>
      </c>
      <c r="O7" s="14">
        <f t="shared" si="2"/>
        <v>29</v>
      </c>
      <c r="P7" s="14">
        <f t="shared" si="3"/>
        <v>37</v>
      </c>
      <c r="Q7" s="12" t="str">
        <f t="shared" si="4"/>
        <v>PROVINCIA POCO TURISTICA</v>
      </c>
    </row>
    <row r="8" spans="1:17" ht="53" thickTop="1" thickBot="1">
      <c r="A8" s="5" t="s">
        <v>9</v>
      </c>
      <c r="B8" s="5">
        <v>20</v>
      </c>
      <c r="C8" s="8">
        <v>4865</v>
      </c>
      <c r="D8" s="8">
        <f>C8*B18</f>
        <v>778.4</v>
      </c>
      <c r="E8" s="9">
        <f t="shared" si="5"/>
        <v>5643.4</v>
      </c>
      <c r="F8" s="4" t="str">
        <f t="shared" si="6"/>
        <v>DESCUENTO</v>
      </c>
      <c r="I8" s="12" t="s">
        <v>30</v>
      </c>
      <c r="J8" s="13">
        <v>325</v>
      </c>
      <c r="K8" s="14">
        <v>358</v>
      </c>
      <c r="L8" s="15">
        <v>345</v>
      </c>
      <c r="M8" s="14">
        <f t="shared" si="0"/>
        <v>1028</v>
      </c>
      <c r="N8" s="14">
        <f t="shared" si="1"/>
        <v>358</v>
      </c>
      <c r="O8" s="14">
        <f t="shared" si="2"/>
        <v>325</v>
      </c>
      <c r="P8" s="14">
        <f t="shared" si="3"/>
        <v>342.66666666666669</v>
      </c>
      <c r="Q8" s="12" t="str">
        <f t="shared" si="4"/>
        <v>PROVINCIA MUY TURISTICA</v>
      </c>
    </row>
    <row r="9" spans="1:17" ht="53" thickTop="1" thickBot="1">
      <c r="A9" s="5" t="s">
        <v>10</v>
      </c>
      <c r="B9" s="5">
        <v>5</v>
      </c>
      <c r="C9" s="8">
        <v>12999</v>
      </c>
      <c r="D9" s="8">
        <f>C9*B18</f>
        <v>2079.84</v>
      </c>
      <c r="E9" s="9">
        <f t="shared" si="5"/>
        <v>15078.84</v>
      </c>
      <c r="F9" s="4" t="str">
        <f t="shared" si="6"/>
        <v>NO DESCUENTO</v>
      </c>
      <c r="I9" s="12" t="s">
        <v>31</v>
      </c>
      <c r="J9" s="13">
        <v>300</v>
      </c>
      <c r="K9" s="16">
        <v>310</v>
      </c>
      <c r="L9" s="15">
        <v>345</v>
      </c>
      <c r="M9" s="14">
        <f t="shared" si="0"/>
        <v>955</v>
      </c>
      <c r="N9" s="14">
        <f t="shared" si="1"/>
        <v>345</v>
      </c>
      <c r="O9" s="14">
        <f t="shared" si="2"/>
        <v>300</v>
      </c>
      <c r="P9" s="14">
        <f t="shared" si="3"/>
        <v>318.33333333333331</v>
      </c>
      <c r="Q9" s="12" t="str">
        <f t="shared" si="4"/>
        <v>PROVINCIA POCO TURISTICA</v>
      </c>
    </row>
    <row r="10" spans="1:17" ht="53" thickTop="1" thickBot="1">
      <c r="A10" s="10" t="s">
        <v>11</v>
      </c>
      <c r="B10" s="10"/>
      <c r="C10" s="10"/>
      <c r="D10" s="10"/>
      <c r="E10" s="5">
        <f>SUM(E4:E9)</f>
        <v>62293.16</v>
      </c>
      <c r="F10" s="4"/>
      <c r="I10" s="12" t="s">
        <v>32</v>
      </c>
      <c r="J10" s="15">
        <v>65</v>
      </c>
      <c r="K10" s="15">
        <v>71</v>
      </c>
      <c r="L10" s="15">
        <v>82</v>
      </c>
      <c r="M10" s="14">
        <f t="shared" si="0"/>
        <v>218</v>
      </c>
      <c r="N10" s="14">
        <f t="shared" si="1"/>
        <v>82</v>
      </c>
      <c r="O10" s="14">
        <f t="shared" si="2"/>
        <v>65</v>
      </c>
      <c r="P10" s="14">
        <f t="shared" si="3"/>
        <v>72.666666666666671</v>
      </c>
      <c r="Q10" s="12" t="str">
        <f t="shared" si="4"/>
        <v>PROVINCIA POCO TURISTICA</v>
      </c>
    </row>
    <row r="11" spans="1:17" ht="53" thickTop="1" thickBot="1">
      <c r="A11" s="5" t="s">
        <v>12</v>
      </c>
      <c r="B11" s="5">
        <f>AVERAGE(B4:B9)</f>
        <v>10.833333333333334</v>
      </c>
      <c r="C11" s="2"/>
      <c r="D11" s="2"/>
      <c r="E11" s="2"/>
      <c r="F11" s="1"/>
      <c r="I11" s="12" t="s">
        <v>33</v>
      </c>
      <c r="J11" s="15">
        <v>87</v>
      </c>
      <c r="K11" s="15">
        <v>95</v>
      </c>
      <c r="L11" s="14">
        <v>80</v>
      </c>
      <c r="M11" s="14">
        <f t="shared" si="0"/>
        <v>262</v>
      </c>
      <c r="N11" s="14">
        <f t="shared" si="1"/>
        <v>95</v>
      </c>
      <c r="O11" s="14">
        <f t="shared" si="2"/>
        <v>80</v>
      </c>
      <c r="P11" s="14">
        <f t="shared" si="3"/>
        <v>87.333333333333329</v>
      </c>
      <c r="Q11" s="12" t="str">
        <f t="shared" si="4"/>
        <v>PROVINCIA POCO TURISTICA</v>
      </c>
    </row>
    <row r="12" spans="1:17" ht="22" customHeight="1" thickTop="1" thickBot="1">
      <c r="A12" s="5" t="s">
        <v>13</v>
      </c>
      <c r="B12" s="5">
        <f>MAX(B4:B9)</f>
        <v>20</v>
      </c>
      <c r="C12" s="2"/>
      <c r="D12" s="2"/>
      <c r="E12" s="2"/>
      <c r="F12" s="1"/>
      <c r="I12" s="26"/>
      <c r="J12" s="26"/>
      <c r="K12" s="26"/>
      <c r="L12" s="26"/>
      <c r="M12" s="26"/>
      <c r="N12" s="26"/>
      <c r="O12" s="26"/>
      <c r="P12" s="26"/>
      <c r="Q12" s="26"/>
    </row>
    <row r="13" spans="1:17" ht="22" thickTop="1" thickBot="1">
      <c r="A13" s="5" t="s">
        <v>14</v>
      </c>
      <c r="B13" s="5">
        <f>MIN(B4:B9)</f>
        <v>4</v>
      </c>
      <c r="C13" s="2"/>
      <c r="D13" s="2"/>
      <c r="E13" s="2"/>
      <c r="F13" s="1"/>
    </row>
    <row r="14" spans="1:17" ht="22" thickTop="1" thickBot="1">
      <c r="A14" s="5"/>
      <c r="B14" s="5"/>
      <c r="C14" s="2"/>
      <c r="D14" s="2"/>
      <c r="E14" s="2"/>
      <c r="F14" s="1"/>
    </row>
    <row r="15" spans="1:17" ht="22" thickTop="1" thickBot="1">
      <c r="A15" s="7" t="s">
        <v>15</v>
      </c>
      <c r="B15" s="5">
        <f>COUNTIF(B4:B9,"&gt;12")</f>
        <v>2</v>
      </c>
      <c r="C15" s="2"/>
      <c r="D15" s="2"/>
      <c r="E15" s="2"/>
      <c r="F15" s="1"/>
    </row>
    <row r="16" spans="1:17" ht="22" thickTop="1" thickBot="1">
      <c r="A16" s="7" t="s">
        <v>16</v>
      </c>
      <c r="B16" s="5">
        <v>3</v>
      </c>
      <c r="C16" s="2"/>
      <c r="D16" s="2"/>
      <c r="E16" s="2"/>
      <c r="F16" s="1"/>
    </row>
    <row r="17" spans="1:6" ht="22" thickTop="1" thickBot="1">
      <c r="A17" s="5"/>
      <c r="B17" s="5"/>
      <c r="C17" s="2"/>
      <c r="D17" s="2"/>
      <c r="E17" s="2"/>
      <c r="F17" s="1"/>
    </row>
    <row r="18" spans="1:6" ht="22" thickTop="1" thickBot="1">
      <c r="A18" s="5" t="s">
        <v>17</v>
      </c>
      <c r="B18" s="11">
        <v>0.16</v>
      </c>
      <c r="C18" s="2"/>
      <c r="D18" s="2"/>
      <c r="E18" s="2"/>
      <c r="F18" s="1"/>
    </row>
    <row r="19" spans="1:6" ht="17" thickTop="1"/>
  </sheetData>
  <mergeCells count="12">
    <mergeCell ref="I1:Q1"/>
    <mergeCell ref="L2:L3"/>
    <mergeCell ref="K2:K3"/>
    <mergeCell ref="J2:J3"/>
    <mergeCell ref="I2:I3"/>
    <mergeCell ref="M2:M3"/>
    <mergeCell ref="N2:N3"/>
    <mergeCell ref="O2:O3"/>
    <mergeCell ref="P2:P3"/>
    <mergeCell ref="Q2:Q3"/>
    <mergeCell ref="A2:E2"/>
    <mergeCell ref="A10:D10"/>
  </mergeCells>
  <pageMargins left="0.7" right="0.7" top="0.75" bottom="0.75" header="0.3" footer="0.3"/>
  <pageSetup orientation="landscape" horizontalDpi="0" verticalDpi="0"/>
  <headerFooter>
    <oddHeader>&amp;LCARRERA DE COMUNICACION SOCIAL&amp;RDARWIN XAVIER ALVAREZ GONZALEZ</oddHeader>
    <oddFooter>&amp;RMARZO/31/2021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F741-D1E9-1E45-90CF-7E626D043297}">
  <dimension ref="A1:B18"/>
  <sheetViews>
    <sheetView tabSelected="1" zoomScaleNormal="100" zoomScalePageLayoutView="56" workbookViewId="0">
      <selection activeCell="J23" sqref="J23"/>
    </sheetView>
  </sheetViews>
  <sheetFormatPr baseColWidth="10" defaultRowHeight="16"/>
  <cols>
    <col min="1" max="1" width="19.5" customWidth="1"/>
    <col min="2" max="2" width="19.6640625" customWidth="1"/>
  </cols>
  <sheetData>
    <row r="1" spans="1:2" ht="22" thickTop="1" thickBot="1">
      <c r="A1" s="5" t="s">
        <v>1</v>
      </c>
      <c r="B1" s="5" t="s">
        <v>2</v>
      </c>
    </row>
    <row r="2" spans="1:2" ht="22" thickTop="1" thickBot="1">
      <c r="A2" s="5" t="s">
        <v>6</v>
      </c>
      <c r="B2" s="5">
        <v>4</v>
      </c>
    </row>
    <row r="3" spans="1:2" ht="22" thickTop="1" thickBot="1">
      <c r="A3" s="5" t="s">
        <v>36</v>
      </c>
      <c r="B3" s="5">
        <v>12</v>
      </c>
    </row>
    <row r="4" spans="1:2" ht="22" thickTop="1" thickBot="1">
      <c r="A4" s="5" t="s">
        <v>7</v>
      </c>
      <c r="B4" s="5">
        <v>10</v>
      </c>
    </row>
    <row r="5" spans="1:2" ht="22" thickTop="1" thickBot="1">
      <c r="A5" s="5" t="s">
        <v>8</v>
      </c>
      <c r="B5" s="5">
        <v>14</v>
      </c>
    </row>
    <row r="6" spans="1:2" ht="22" thickTop="1" thickBot="1">
      <c r="A6" s="5" t="s">
        <v>9</v>
      </c>
      <c r="B6" s="5">
        <v>20</v>
      </c>
    </row>
    <row r="7" spans="1:2" ht="22" thickTop="1" thickBot="1">
      <c r="A7" s="5" t="s">
        <v>10</v>
      </c>
      <c r="B7" s="5">
        <v>5</v>
      </c>
    </row>
    <row r="8" spans="1:2" ht="17" thickTop="1"/>
    <row r="15" spans="1:2" ht="17" thickBot="1"/>
    <row r="16" spans="1:2" ht="22" thickTop="1" thickBot="1">
      <c r="A16" s="5" t="s">
        <v>13</v>
      </c>
      <c r="B16" s="5">
        <f>MAX(B2:B13)</f>
        <v>20</v>
      </c>
    </row>
    <row r="17" spans="1:2" ht="22" thickTop="1" thickBot="1">
      <c r="A17" s="5" t="s">
        <v>14</v>
      </c>
      <c r="B17" s="5">
        <f>MIN(B2:B13)</f>
        <v>4</v>
      </c>
    </row>
    <row r="18" spans="1:2" ht="17" thickTop="1"/>
  </sheetData>
  <pageMargins left="0.7" right="0.7" top="0.75" bottom="0.75" header="0.3" footer="0.3"/>
  <pageSetup orientation="landscape" horizontalDpi="0" verticalDpi="0"/>
  <headerFooter>
    <oddHeader>&amp;LCARRERA DE COMUNICACION SOCIAL&amp;RDARWIN XAVIER ALVAREZ GONZALEZ</oddHeader>
    <oddFooter>&amp;RMARZO/31/2021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5685-D9F6-0A47-A018-4AC0E79C0265}">
  <dimension ref="A1:E12"/>
  <sheetViews>
    <sheetView view="pageLayout" zoomScaleNormal="100" workbookViewId="0">
      <selection activeCell="E10" sqref="E10"/>
    </sheetView>
  </sheetViews>
  <sheetFormatPr baseColWidth="10" defaultRowHeight="15"/>
  <cols>
    <col min="1" max="3" width="10.83203125" style="27"/>
    <col min="4" max="4" width="20" style="27" customWidth="1"/>
    <col min="5" max="5" width="16.33203125" style="27" customWidth="1"/>
    <col min="6" max="16384" width="10.83203125" style="27"/>
  </cols>
  <sheetData>
    <row r="1" spans="1:5" ht="17" thickTop="1" thickBot="1">
      <c r="A1" s="28" t="s">
        <v>38</v>
      </c>
      <c r="B1" s="28" t="s">
        <v>48</v>
      </c>
      <c r="C1" s="28" t="s">
        <v>52</v>
      </c>
      <c r="D1" s="28" t="s">
        <v>39</v>
      </c>
      <c r="E1" s="28" t="s">
        <v>40</v>
      </c>
    </row>
    <row r="2" spans="1:5" ht="17" thickTop="1" thickBot="1">
      <c r="A2" s="29">
        <v>37399</v>
      </c>
      <c r="B2" s="28" t="s">
        <v>41</v>
      </c>
      <c r="C2" s="28">
        <v>311</v>
      </c>
      <c r="D2" s="28" t="s">
        <v>51</v>
      </c>
      <c r="E2" s="28" t="s">
        <v>42</v>
      </c>
    </row>
    <row r="3" spans="1:5" ht="17" thickTop="1" thickBot="1">
      <c r="A3" s="29">
        <v>37479</v>
      </c>
      <c r="B3" s="28" t="s">
        <v>43</v>
      </c>
      <c r="C3" s="28">
        <v>250</v>
      </c>
      <c r="D3" s="28" t="s">
        <v>44</v>
      </c>
      <c r="E3" s="28" t="s">
        <v>51</v>
      </c>
    </row>
    <row r="4" spans="1:5" ht="17" thickTop="1" thickBot="1">
      <c r="A4" s="29">
        <v>37616</v>
      </c>
      <c r="B4" s="28" t="s">
        <v>46</v>
      </c>
      <c r="C4" s="28">
        <v>180</v>
      </c>
      <c r="D4" s="28" t="s">
        <v>44</v>
      </c>
      <c r="E4" s="28" t="s">
        <v>45</v>
      </c>
    </row>
    <row r="5" spans="1:5" ht="17" thickTop="1" thickBot="1">
      <c r="A5" s="29">
        <v>37929</v>
      </c>
      <c r="B5" s="28" t="s">
        <v>41</v>
      </c>
      <c r="C5" s="28">
        <v>275</v>
      </c>
      <c r="D5" s="28" t="s">
        <v>30</v>
      </c>
      <c r="E5" s="28" t="s">
        <v>44</v>
      </c>
    </row>
    <row r="6" spans="1:5" ht="17" thickTop="1" thickBot="1">
      <c r="A6" s="29">
        <v>37762</v>
      </c>
      <c r="B6" s="28" t="s">
        <v>41</v>
      </c>
      <c r="C6" s="28">
        <v>200</v>
      </c>
      <c r="D6" s="28" t="s">
        <v>51</v>
      </c>
      <c r="E6" s="28" t="s">
        <v>44</v>
      </c>
    </row>
    <row r="7" spans="1:5" ht="17" thickTop="1" thickBot="1">
      <c r="A7" s="29">
        <v>37748</v>
      </c>
      <c r="B7" s="28" t="s">
        <v>43</v>
      </c>
      <c r="C7" s="28">
        <v>258</v>
      </c>
      <c r="D7" s="28" t="s">
        <v>30</v>
      </c>
      <c r="E7" s="28" t="s">
        <v>45</v>
      </c>
    </row>
    <row r="8" spans="1:5" ht="17" thickTop="1" thickBot="1">
      <c r="A8" s="29">
        <v>38120</v>
      </c>
      <c r="B8" s="28" t="s">
        <v>46</v>
      </c>
      <c r="C8" s="28">
        <v>180</v>
      </c>
      <c r="D8" s="28" t="s">
        <v>51</v>
      </c>
      <c r="E8" s="28" t="s">
        <v>47</v>
      </c>
    </row>
    <row r="9" spans="1:5" ht="17" thickTop="1" thickBot="1">
      <c r="A9" s="29">
        <v>38160</v>
      </c>
      <c r="B9" s="28" t="s">
        <v>46</v>
      </c>
      <c r="C9" s="28">
        <v>250</v>
      </c>
      <c r="D9" s="28" t="s">
        <v>47</v>
      </c>
      <c r="E9" s="28" t="s">
        <v>44</v>
      </c>
    </row>
    <row r="10" spans="1:5" ht="17" thickTop="1" thickBot="1">
      <c r="A10" s="29">
        <v>38228</v>
      </c>
      <c r="B10" s="28" t="s">
        <v>41</v>
      </c>
      <c r="C10" s="28">
        <v>225</v>
      </c>
      <c r="D10" s="28" t="s">
        <v>47</v>
      </c>
      <c r="E10" s="28" t="s">
        <v>42</v>
      </c>
    </row>
    <row r="11" spans="1:5" ht="17" thickTop="1" thickBot="1">
      <c r="A11" s="29">
        <v>38292</v>
      </c>
      <c r="B11" s="28" t="s">
        <v>41</v>
      </c>
      <c r="C11" s="28">
        <v>230</v>
      </c>
      <c r="D11" s="28" t="s">
        <v>44</v>
      </c>
      <c r="E11" s="28" t="s">
        <v>51</v>
      </c>
    </row>
    <row r="12" spans="1:5" ht="16" thickTop="1"/>
  </sheetData>
  <pageMargins left="0.7" right="0.7" top="0.75" bottom="0.75" header="0.3" footer="0.3"/>
  <pageSetup orientation="landscape" horizontalDpi="0" verticalDpi="0"/>
  <headerFooter>
    <oddHeader>&amp;LCARRERA DE COMUNICACION SOCIAL&amp;RDARWIN XAVIER ALVAREZ GONZALEZ</oddHeader>
    <oddFooter>&amp;RMARZO/31/2021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8B4E6-CD78-6645-BBA7-7105B4F06234}">
  <dimension ref="A4:B17"/>
  <sheetViews>
    <sheetView view="pageLayout" zoomScaleNormal="66" workbookViewId="0">
      <selection activeCell="A4" sqref="A4"/>
    </sheetView>
  </sheetViews>
  <sheetFormatPr baseColWidth="10" defaultRowHeight="15"/>
  <cols>
    <col min="1" max="1" width="17.5" style="27" customWidth="1"/>
    <col min="2" max="2" width="19.1640625" style="27" customWidth="1"/>
    <col min="3" max="4" width="5" style="27" customWidth="1"/>
    <col min="5" max="5" width="12.5" style="27" bestFit="1" customWidth="1"/>
    <col min="6" max="16384" width="10.83203125" style="27"/>
  </cols>
  <sheetData>
    <row r="4" spans="1:2">
      <c r="A4" s="32" t="s">
        <v>49</v>
      </c>
      <c r="B4" s="27" t="s">
        <v>61</v>
      </c>
    </row>
    <row r="5" spans="1:2">
      <c r="A5" s="30" t="s">
        <v>60</v>
      </c>
    </row>
    <row r="6" spans="1:2">
      <c r="A6" s="31" t="s">
        <v>56</v>
      </c>
      <c r="B6" s="27">
        <v>311</v>
      </c>
    </row>
    <row r="7" spans="1:2">
      <c r="A7" s="31" t="s">
        <v>54</v>
      </c>
      <c r="B7" s="27">
        <v>250</v>
      </c>
    </row>
    <row r="8" spans="1:2">
      <c r="A8" s="31" t="s">
        <v>59</v>
      </c>
      <c r="B8" s="27">
        <v>180</v>
      </c>
    </row>
    <row r="9" spans="1:2">
      <c r="A9" s="30" t="s">
        <v>58</v>
      </c>
    </row>
    <row r="10" spans="1:2">
      <c r="A10" s="31" t="s">
        <v>56</v>
      </c>
      <c r="B10" s="27">
        <v>458</v>
      </c>
    </row>
    <row r="11" spans="1:2">
      <c r="A11" s="31" t="s">
        <v>53</v>
      </c>
      <c r="B11" s="27">
        <v>275</v>
      </c>
    </row>
    <row r="12" spans="1:2">
      <c r="A12" s="30" t="s">
        <v>57</v>
      </c>
    </row>
    <row r="13" spans="1:2">
      <c r="A13" s="31" t="s">
        <v>56</v>
      </c>
      <c r="B13" s="27">
        <v>180</v>
      </c>
    </row>
    <row r="14" spans="1:2">
      <c r="A14" s="31" t="s">
        <v>55</v>
      </c>
      <c r="B14" s="27">
        <v>250</v>
      </c>
    </row>
    <row r="15" spans="1:2">
      <c r="A15" s="31" t="s">
        <v>54</v>
      </c>
      <c r="B15" s="27">
        <v>225</v>
      </c>
    </row>
    <row r="16" spans="1:2">
      <c r="A16" s="31" t="s">
        <v>53</v>
      </c>
      <c r="B16" s="27">
        <v>230</v>
      </c>
    </row>
    <row r="17" spans="1:2">
      <c r="A17" s="30" t="s">
        <v>50</v>
      </c>
      <c r="B17" s="27">
        <v>2359</v>
      </c>
    </row>
  </sheetData>
  <pageMargins left="0.7" right="0.7" top="0.75" bottom="0.75" header="0.3" footer="0.3"/>
  <pageSetup orientation="landscape" horizontalDpi="0" verticalDpi="0"/>
  <headerFooter>
    <oddHeader>&amp;LCARRERA DE COMUNICACION SOCIAL&amp;RDARWIN XAVIER ALVAREZ GONZALEZ</oddHeader>
    <oddFooter>&amp;RMARZO/31/2021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4192-F199-C94F-BA1D-20276109E325}">
  <dimension ref="A3:B16"/>
  <sheetViews>
    <sheetView view="pageLayout" zoomScaleNormal="100" workbookViewId="0">
      <selection activeCell="I7" sqref="I7"/>
    </sheetView>
  </sheetViews>
  <sheetFormatPr baseColWidth="10" defaultRowHeight="15"/>
  <cols>
    <col min="1" max="1" width="17.5" style="27" customWidth="1"/>
    <col min="2" max="2" width="19.1640625" style="27" bestFit="1" customWidth="1"/>
    <col min="3" max="16384" width="10.83203125" style="27"/>
  </cols>
  <sheetData>
    <row r="3" spans="1:2">
      <c r="A3" s="32" t="s">
        <v>49</v>
      </c>
      <c r="B3" s="27" t="s">
        <v>61</v>
      </c>
    </row>
    <row r="4" spans="1:2">
      <c r="A4" s="30" t="s">
        <v>51</v>
      </c>
      <c r="B4" s="27">
        <v>691</v>
      </c>
    </row>
    <row r="5" spans="1:2">
      <c r="A5" s="31" t="s">
        <v>56</v>
      </c>
      <c r="B5" s="27">
        <v>691</v>
      </c>
    </row>
    <row r="6" spans="1:2">
      <c r="A6" s="30" t="s">
        <v>44</v>
      </c>
      <c r="B6" s="27">
        <v>660</v>
      </c>
    </row>
    <row r="7" spans="1:2">
      <c r="A7" s="31" t="s">
        <v>54</v>
      </c>
      <c r="B7" s="27">
        <v>250</v>
      </c>
    </row>
    <row r="8" spans="1:2">
      <c r="A8" s="31" t="s">
        <v>53</v>
      </c>
      <c r="B8" s="27">
        <v>230</v>
      </c>
    </row>
    <row r="9" spans="1:2">
      <c r="A9" s="31" t="s">
        <v>59</v>
      </c>
      <c r="B9" s="27">
        <v>180</v>
      </c>
    </row>
    <row r="10" spans="1:2">
      <c r="A10" s="30" t="s">
        <v>47</v>
      </c>
      <c r="B10" s="27">
        <v>475</v>
      </c>
    </row>
    <row r="11" spans="1:2">
      <c r="A11" s="31" t="s">
        <v>55</v>
      </c>
      <c r="B11" s="27">
        <v>250</v>
      </c>
    </row>
    <row r="12" spans="1:2">
      <c r="A12" s="31" t="s">
        <v>54</v>
      </c>
      <c r="B12" s="27">
        <v>225</v>
      </c>
    </row>
    <row r="13" spans="1:2">
      <c r="A13" s="30" t="s">
        <v>30</v>
      </c>
      <c r="B13" s="27">
        <v>533</v>
      </c>
    </row>
    <row r="14" spans="1:2">
      <c r="A14" s="31" t="s">
        <v>56</v>
      </c>
      <c r="B14" s="27">
        <v>258</v>
      </c>
    </row>
    <row r="15" spans="1:2">
      <c r="A15" s="31" t="s">
        <v>53</v>
      </c>
      <c r="B15" s="27">
        <v>275</v>
      </c>
    </row>
    <row r="16" spans="1:2">
      <c r="A16" s="30" t="s">
        <v>50</v>
      </c>
      <c r="B16" s="27">
        <v>2359</v>
      </c>
    </row>
  </sheetData>
  <pageMargins left="0.7" right="0.7" top="0.75" bottom="0.75" header="0.3" footer="0.3"/>
  <pageSetup orientation="landscape" horizontalDpi="0" verticalDpi="0"/>
  <headerFooter>
    <oddHeader>&amp;LCARRERA DE COMUNICACION SOCIAL&amp;RDARWIN XAVIER ALVAREZ GONZALEZ</oddHeader>
    <oddFooter>&amp;RMARZO/31/2021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DDF8-7C48-8F4F-914B-8CDE6CC488BA}">
  <dimension ref="A3:B16"/>
  <sheetViews>
    <sheetView zoomScaleNormal="100" workbookViewId="0">
      <selection activeCell="A3" sqref="A3"/>
    </sheetView>
  </sheetViews>
  <sheetFormatPr baseColWidth="10" defaultRowHeight="15"/>
  <cols>
    <col min="1" max="1" width="19" style="27" bestFit="1" customWidth="1"/>
    <col min="2" max="2" width="19.1640625" style="27" bestFit="1" customWidth="1"/>
    <col min="3" max="16384" width="10.83203125" style="27"/>
  </cols>
  <sheetData>
    <row r="3" spans="1:2">
      <c r="A3" s="32" t="s">
        <v>49</v>
      </c>
      <c r="B3" s="27" t="s">
        <v>61</v>
      </c>
    </row>
    <row r="4" spans="1:2">
      <c r="A4" s="30" t="s">
        <v>46</v>
      </c>
      <c r="B4" s="27">
        <v>610</v>
      </c>
    </row>
    <row r="5" spans="1:2">
      <c r="A5" s="33" t="s">
        <v>51</v>
      </c>
      <c r="B5" s="27">
        <v>180</v>
      </c>
    </row>
    <row r="6" spans="1:2">
      <c r="A6" s="33" t="s">
        <v>44</v>
      </c>
      <c r="B6" s="27">
        <v>180</v>
      </c>
    </row>
    <row r="7" spans="1:2">
      <c r="A7" s="33" t="s">
        <v>47</v>
      </c>
      <c r="B7" s="27">
        <v>250</v>
      </c>
    </row>
    <row r="8" spans="1:2">
      <c r="A8" s="30" t="s">
        <v>41</v>
      </c>
      <c r="B8" s="27">
        <v>1241</v>
      </c>
    </row>
    <row r="9" spans="1:2">
      <c r="A9" s="33" t="s">
        <v>51</v>
      </c>
      <c r="B9" s="27">
        <v>511</v>
      </c>
    </row>
    <row r="10" spans="1:2">
      <c r="A10" s="33" t="s">
        <v>44</v>
      </c>
      <c r="B10" s="27">
        <v>230</v>
      </c>
    </row>
    <row r="11" spans="1:2">
      <c r="A11" s="33" t="s">
        <v>47</v>
      </c>
      <c r="B11" s="27">
        <v>225</v>
      </c>
    </row>
    <row r="12" spans="1:2">
      <c r="A12" s="33" t="s">
        <v>30</v>
      </c>
      <c r="B12" s="27">
        <v>275</v>
      </c>
    </row>
    <row r="13" spans="1:2">
      <c r="A13" s="30" t="s">
        <v>43</v>
      </c>
      <c r="B13" s="27">
        <v>508</v>
      </c>
    </row>
    <row r="14" spans="1:2">
      <c r="A14" s="33" t="s">
        <v>44</v>
      </c>
      <c r="B14" s="27">
        <v>250</v>
      </c>
    </row>
    <row r="15" spans="1:2">
      <c r="A15" s="33" t="s">
        <v>30</v>
      </c>
      <c r="B15" s="27">
        <v>258</v>
      </c>
    </row>
    <row r="16" spans="1:2">
      <c r="A16" s="30" t="s">
        <v>50</v>
      </c>
      <c r="B16" s="27">
        <v>2359</v>
      </c>
    </row>
  </sheetData>
  <pageMargins left="0.7" right="0.7" top="0.75" bottom="0.75" header="0.3" footer="0.3"/>
  <pageSetup orientation="landscape" horizontalDpi="0" verticalDpi="0"/>
  <headerFooter>
    <oddHeader>&amp;LCARRERA DE COMUNICACION SOCIAL&amp;RDARWIN XAVIER ALVAREZ GONZALEZ</oddHeader>
    <oddFooter>&amp;RMARZO/31/2021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</vt:lpstr>
      <vt:lpstr>FRAFICAS </vt:lpstr>
      <vt:lpstr>TABLAS DINAMICAS</vt:lpstr>
      <vt:lpstr>AñO</vt:lpstr>
      <vt:lpstr>CIUDAD Y AñO</vt:lpstr>
      <vt:lpstr>COMPANIA Y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2021-03-31T20:23:24Z</dcterms:created>
  <dcterms:modified xsi:type="dcterms:W3CDTF">2021-03-31T23:57:28Z</dcterms:modified>
</cp:coreProperties>
</file>