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1.xml" ContentType="application/vnd.openxmlformats-officedocument.spreadsheetml.table+xml"/>
  <Override PartName="/xl/slicers/slicer1.xml" ContentType="application/vnd.ms-excel.slicer+xml"/>
  <Override PartName="/xl/timelines/timeline1.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slicers/slicer2.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92ac6e1fb5898680/Documents/Personal/"/>
    </mc:Choice>
  </mc:AlternateContent>
  <xr:revisionPtr revIDLastSave="2318" documentId="11_F25DC773A252ABDACC1048A799196EAC5ADE58E8" xr6:coauthVersionLast="47" xr6:coauthVersionMax="47" xr10:uidLastSave="{93E31510-275B-4878-8879-37123BD1CF74}"/>
  <bookViews>
    <workbookView minimized="1" xWindow="3684" yWindow="1056" windowWidth="17280" windowHeight="8880" firstSheet="3" activeTab="9" xr2:uid="{00000000-000D-0000-FFFF-FFFF00000000}"/>
  </bookViews>
  <sheets>
    <sheet name="Sheet2" sheetId="2" r:id="rId1"/>
    <sheet name="Sheet3" sheetId="3" r:id="rId2"/>
    <sheet name="Sheet8" sheetId="8" r:id="rId3"/>
    <sheet name="Sheet4" sheetId="4" r:id="rId4"/>
    <sheet name="Sheet10" sheetId="10" r:id="rId5"/>
    <sheet name="Sheet16" sheetId="16" r:id="rId6"/>
    <sheet name="Sheet19" sheetId="19" r:id="rId7"/>
    <sheet name="Sheet21" sheetId="21" r:id="rId8"/>
    <sheet name="Sheet1" sheetId="1" r:id="rId9"/>
    <sheet name="Dashboard" sheetId="24" r:id="rId10"/>
  </sheets>
  <definedNames>
    <definedName name="_xlcn.WorksheetConnection_RETAIL360.xlsxTable11" hidden="1">Table1[]</definedName>
    <definedName name="Slicer_Month">#N/A</definedName>
    <definedName name="Slicer_Month_of_Return">#N/A</definedName>
    <definedName name="Slicer_Payment_Method">#N/A</definedName>
    <definedName name="Slicer_Product_Category">#N/A</definedName>
    <definedName name="Timeline_Date_of_Return">#N/A</definedName>
    <definedName name="Timeline_Date_of_Sale">#N/A</definedName>
  </definedNames>
  <calcPr calcId="191029" calcCompleted="0"/>
  <pivotCaches>
    <pivotCache cacheId="0" r:id="rId11"/>
    <pivotCache cacheId="1" r:id="rId12"/>
  </pivotCaches>
  <extLst>
    <ext xmlns:x14="http://schemas.microsoft.com/office/spreadsheetml/2009/9/main" uri="{79F54976-1DA5-4618-B147-4CDE4B953A38}">
      <x14:workbookPr/>
    </ext>
    <ext xmlns:x15="http://schemas.microsoft.com/office/spreadsheetml/2010/11/main" uri="{A2CB5862-8E78-49c6-8D9D-AF26E26ADB89}">
      <x15:timelineCachePivotCaches>
        <pivotCache cacheId="2" r:id="rId13"/>
      </x15:timelineCachePivotCaches>
    </ext>
    <ext xmlns:x15="http://schemas.microsoft.com/office/spreadsheetml/2010/11/main" uri="{D0CA8CA8-9F24-4464-BF8E-62219DCF47F9}">
      <x15:timelineCacheRefs>
        <x15:timelineCacheRef r:id="rId14"/>
        <x15:timelineCacheRef r:id="rId15"/>
      </x15:timelineCacheRefs>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360.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 i="1" l="1" a="1"/>
  <c r="Q5" i="1"/>
  <c r="Q4" i="1"/>
  <c r="Q3" i="1" a="1"/>
  <c r="Q3" i="1" s="1"/>
  <c r="B41"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T4" i="1"/>
  <c r="Q22"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Q17" i="1"/>
  <c r="Q16" i="1"/>
  <c r="Q11" i="1"/>
  <c r="Q7" i="1"/>
  <c r="T12" i="1"/>
  <c r="T11" i="1"/>
  <c r="T3" i="1"/>
  <c r="Q19" i="1" s="1"/>
  <c r="Q6" i="1" a="1"/>
  <c r="Q6" i="1" s="1"/>
  <c r="L28" i="1"/>
  <c r="L11" i="1"/>
  <c r="L27" i="1"/>
  <c r="L22" i="1"/>
  <c r="L32" i="1"/>
  <c r="L16" i="1"/>
  <c r="L29" i="1"/>
  <c r="L35" i="1"/>
  <c r="L7" i="1"/>
  <c r="L20" i="1"/>
  <c r="L25" i="1"/>
  <c r="L39" i="1"/>
  <c r="L8" i="1"/>
  <c r="L40" i="1"/>
  <c r="L4" i="1"/>
  <c r="L36" i="1"/>
  <c r="L9" i="1"/>
  <c r="Q20" i="1" l="1"/>
  <c r="T1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03B3E6-481D-41C3-89FA-6A2E874D6B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0D94ED2-A6A9-4F01-82B7-DA9E459DB0BA}" name="WorksheetConnection_RETAIL360.xlsx!Table1" type="102" refreshedVersion="8" minRefreshableVersion="5">
    <extLst>
      <ext xmlns:x15="http://schemas.microsoft.com/office/spreadsheetml/2010/11/main" uri="{DE250136-89BD-433C-8126-D09CA5730AF9}">
        <x15:connection id="Table1" autoDelete="1">
          <x15:rangePr sourceName="_xlcn.WorksheetConnection_RETAIL360.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<sst xmlns="http://schemas.openxmlformats.org/spreadsheetml/2006/main" count="180" uniqueCount="61">
  <si>
    <t>Date of Sale</t>
  </si>
  <si>
    <t>Product ID</t>
  </si>
  <si>
    <t>Product Category</t>
  </si>
  <si>
    <t>Quantity Sold</t>
  </si>
  <si>
    <t>Sales Amount</t>
  </si>
  <si>
    <t>Payment Method</t>
  </si>
  <si>
    <t>Loyalty Card number</t>
  </si>
  <si>
    <t>Return ID</t>
  </si>
  <si>
    <t>Date of Return</t>
  </si>
  <si>
    <t>Quantity Returned</t>
  </si>
  <si>
    <t>Return Amount</t>
  </si>
  <si>
    <t>Kids</t>
  </si>
  <si>
    <t>Credit</t>
  </si>
  <si>
    <t>Cash</t>
  </si>
  <si>
    <t>Mens</t>
  </si>
  <si>
    <t>Ladies</t>
  </si>
  <si>
    <t>Giftcard</t>
  </si>
  <si>
    <t>Debit</t>
  </si>
  <si>
    <t>Month</t>
  </si>
  <si>
    <t>Month of Return</t>
  </si>
  <si>
    <t xml:space="preserve">Most Number of sale in Month = </t>
  </si>
  <si>
    <t xml:space="preserve">Most Number of sale of Product ID = </t>
  </si>
  <si>
    <t xml:space="preserve">Most Number of sale of Product Category = </t>
  </si>
  <si>
    <t xml:space="preserve">Total Quantity Sold = </t>
  </si>
  <si>
    <t>Most used Payment Method =</t>
  </si>
  <si>
    <t xml:space="preserve">Total Loyalty Card Members = </t>
  </si>
  <si>
    <t xml:space="preserve">Total Number of Returns = </t>
  </si>
  <si>
    <t xml:space="preserve">Most Number of Returns in Month = </t>
  </si>
  <si>
    <t xml:space="preserve">Total Quantity Returned = </t>
  </si>
  <si>
    <t xml:space="preserve">Total Returns Amount = </t>
  </si>
  <si>
    <t>Total Sales Amount =</t>
  </si>
  <si>
    <t>Aug</t>
  </si>
  <si>
    <t>Grand Total</t>
  </si>
  <si>
    <t>Sum of Quantity Sold</t>
  </si>
  <si>
    <t>Sum of Sales Amount</t>
  </si>
  <si>
    <t>Dec</t>
  </si>
  <si>
    <t>Jan</t>
  </si>
  <si>
    <t>Sep</t>
  </si>
  <si>
    <t>Mar</t>
  </si>
  <si>
    <t>Jun</t>
  </si>
  <si>
    <t>Jul</t>
  </si>
  <si>
    <t>Apr</t>
  </si>
  <si>
    <t>May</t>
  </si>
  <si>
    <t>Oct</t>
  </si>
  <si>
    <t>Nov</t>
  </si>
  <si>
    <t>Payment Methods</t>
  </si>
  <si>
    <t>Sum of Quantity Returned</t>
  </si>
  <si>
    <t>(blank)</t>
  </si>
  <si>
    <t>Feb</t>
  </si>
  <si>
    <t>Months</t>
  </si>
  <si>
    <t xml:space="preserve">Total quantity sold without Loyalty Card </t>
  </si>
  <si>
    <t xml:space="preserve">Total Sales without Loyalty Card Member </t>
  </si>
  <si>
    <t xml:space="preserve">Total quantity sold with Loyalty Card </t>
  </si>
  <si>
    <t xml:space="preserve">Total Sales with Loyalty Card Member </t>
  </si>
  <si>
    <t>Sum of Return Amount</t>
  </si>
  <si>
    <t>Profit</t>
  </si>
  <si>
    <t>Total Profit</t>
  </si>
  <si>
    <t>Sum of Profit</t>
  </si>
  <si>
    <t>Number of returns with loyalty card</t>
  </si>
  <si>
    <t>2656218436</t>
  </si>
  <si>
    <t>2486528109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</si>
</sst>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Red]\-&quot;$&quot;#,##0.00"/>
    <numFmt numFmtId="164" formatCode="&quot;$&quot;#,##0.00"/>
  </numFmts>
  <fonts count="5" x14ac:knownFonts="1">
    <font>
      <sz val="11"/>
      <color theme="1"/>
      <name val="Calibri"/>
      <family val="2"/>
      <scheme val="minor"/>
    </font>
    <font>
      <sz val="11"/>
      <color theme="0"/>
      <name val="Calibri"/>
      <family val="2"/>
      <scheme val="minor"/>
    </font>
    <font>
      <b/>
      <sz val="11"/>
      <color theme="0"/>
      <name val="Calibri"/>
      <family val="2"/>
      <scheme val="minor"/>
    </font>
    <font>
      <sz val="11"/>
      <name val="Calibri"/>
      <family val="2"/>
      <scheme val="minor"/>
    </font>
    <font>
      <sz val="11"/>
      <color theme="4" tint="-0.49998474074526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8" tint="-0.49998474074526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5">
    <xf numFmtId="0" fontId="0" fillId="0" borderId="0" xfId="0"/>
    <xf numFmtId="14" fontId="0" fillId="0" borderId="0" xfId="0" applyNumberFormat="1" applyAlignment="1">
      <alignment horizontal="right"/>
    </xf>
    <xf numFmtId="0" fontId="0" fillId="0" borderId="0" xfId="0" applyAlignment="1">
      <alignment horizontal="center"/>
    </xf>
    <xf numFmtId="0" fontId="0" fillId="0" borderId="0" xfId="0" applyAlignment="1">
      <alignment horizontal="left"/>
    </xf>
    <xf numFmtId="1" fontId="0" fillId="0" borderId="0" xfId="0" applyNumberFormat="1" applyAlignment="1">
      <alignment horizontal="left"/>
    </xf>
    <xf numFmtId="8" fontId="0" fillId="0" borderId="0" xfId="0" applyNumberFormat="1" applyAlignment="1">
      <alignment horizontal="left"/>
    </xf>
    <xf numFmtId="14" fontId="0" fillId="0" borderId="0" xfId="0" applyNumberFormat="1" applyAlignment="1">
      <alignment horizontal="left"/>
    </xf>
    <xf numFmtId="0" fontId="0" fillId="2" borderId="0" xfId="0" applyFill="1" applyAlignment="1">
      <alignment horizontal="left"/>
    </xf>
    <xf numFmtId="8" fontId="0" fillId="2" borderId="0" xfId="0" applyNumberFormat="1" applyFill="1" applyAlignment="1">
      <alignment horizontal="left"/>
    </xf>
    <xf numFmtId="1" fontId="0" fillId="2" borderId="0" xfId="0" applyNumberFormat="1" applyFill="1" applyAlignment="1">
      <alignment horizontal="left"/>
    </xf>
    <xf numFmtId="0" fontId="1" fillId="3" borderId="0" xfId="0" applyFont="1" applyFill="1" applyAlignment="1">
      <alignment horizontal="left"/>
    </xf>
    <xf numFmtId="0" fontId="0" fillId="0" borderId="0" xfId="0" pivotButton="1"/>
    <xf numFmtId="1" fontId="0" fillId="0" borderId="0" xfId="0" applyNumberFormat="1"/>
    <xf numFmtId="8" fontId="0" fillId="0" borderId="0" xfId="0" applyNumberFormat="1"/>
    <xf numFmtId="49" fontId="0" fillId="0" borderId="0" xfId="0" applyNumberFormat="1" applyAlignment="1">
      <alignment horizontal="left"/>
    </xf>
    <xf numFmtId="0" fontId="2" fillId="4" borderId="1" xfId="0" applyFont="1" applyFill="1" applyBorder="1" applyAlignment="1">
      <alignment horizontal="center"/>
    </xf>
    <xf numFmtId="1" fontId="0" fillId="5" borderId="1" xfId="0" applyNumberFormat="1" applyFill="1" applyBorder="1" applyAlignment="1">
      <alignment horizontal="left"/>
    </xf>
    <xf numFmtId="8" fontId="0" fillId="5" borderId="1" xfId="0" applyNumberFormat="1" applyFill="1" applyBorder="1" applyAlignment="1">
      <alignment horizontal="left"/>
    </xf>
    <xf numFmtId="49" fontId="0" fillId="5" borderId="1" xfId="0" applyNumberFormat="1" applyFill="1" applyBorder="1" applyAlignment="1">
      <alignment horizontal="left"/>
    </xf>
    <xf numFmtId="1" fontId="0" fillId="0" borderId="1" xfId="0" applyNumberFormat="1" applyBorder="1" applyAlignment="1">
      <alignment horizontal="left"/>
    </xf>
    <xf numFmtId="8" fontId="0" fillId="0" borderId="1" xfId="0" applyNumberFormat="1" applyBorder="1" applyAlignment="1">
      <alignment horizontal="left"/>
    </xf>
    <xf numFmtId="49" fontId="0" fillId="0" borderId="1" xfId="0" applyNumberFormat="1" applyBorder="1" applyAlignment="1">
      <alignment horizontal="left"/>
    </xf>
    <xf numFmtId="164" fontId="0" fillId="0" borderId="0" xfId="0" applyNumberFormat="1"/>
    <xf numFmtId="0" fontId="3" fillId="2" borderId="0" xfId="0" applyFont="1" applyFill="1" applyAlignment="1">
      <alignment horizontal="left"/>
    </xf>
    <xf numFmtId="0" fontId="4" fillId="6" borderId="0" xfId="0" applyFont="1" applyFill="1"/>
  </cellXfs>
  <cellStyles count="1">
    <cellStyle name="Normal" xfId="0" builtinId="0"/>
  </cellStyles>
  <dxfs count="16">
    <dxf>
      <numFmt numFmtId="0" formatCode="General"/>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alignment horizontal="left" vertical="bottom" textRotation="0" wrapText="0" indent="0" justifyLastLine="0" shrinkToFit="0" readingOrder="0"/>
    </dxf>
    <dxf>
      <numFmt numFmtId="19" formatCode="yyyy/mm/dd"/>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12" formatCode="&quot;$&quot;#,##0.00;[Red]\-&quot;$&quot;#,##0.00"/>
      <alignment horizontal="left" vertical="bottom" textRotation="0" wrapText="0" indent="0" justifyLastLine="0" shrinkToFit="0" readingOrder="0"/>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19" formatCode="yyyy/mm/dd"/>
      <alignment horizontal="right"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3.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11/relationships/timelineCache" Target="timelineCaches/timelineCache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 Id="rId22" Type="http://schemas.openxmlformats.org/officeDocument/2006/relationships/styles" Target="style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[RETAIL360.xlsx]Sheet2!PivotTable1</c:name>
    <c:fmtId val="0"/>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sx="1000" sy="1000" algn="t" rotWithShape="0">
                    <a:prstClr val="black"/>
                  </a:outerShdw>
                </a:effectLst>
                <a:latin typeface="+mn-lt"/>
                <a:ea typeface="+mn-ea"/>
                <a:cs typeface="+mn-cs"/>
              </a:defRPr>
            </a:pPr>
            <a:r>
              <a:rPr lang="en-US">
                <a:effectLst>
                  <a:outerShdw blurRad="50800" dist="38100" dir="5400000" sx="1000" sy="1000" algn="t" rotWithShape="0">
                    <a:prstClr val="black"/>
                  </a:outerShdw>
                </a:effectLst>
              </a:rPr>
              <a:t>Quantity </a:t>
            </a:r>
            <a:r>
              <a:rPr lang="en-US" b="1">
                <a:effectLst>
                  <a:outerShdw blurRad="50800" dist="38100" dir="5400000" sx="1000" sy="1000" algn="t" rotWithShape="0">
                    <a:prstClr val="black"/>
                  </a:outerShdw>
                </a:effectLst>
              </a:rPr>
              <a:t>Sold</a:t>
            </a:r>
            <a:r>
              <a:rPr lang="en-US" baseline="0">
                <a:effectLst>
                  <a:outerShdw blurRad="50800" dist="38100" dir="5400000" sx="1000" sy="1000" algn="t" rotWithShape="0">
                    <a:prstClr val="black"/>
                  </a:outerShdw>
                </a:effectLst>
              </a:rPr>
              <a:t> by Product Category</a:t>
            </a:r>
            <a:endParaRPr lang="en-US">
              <a:effectLst>
                <a:outerShdw blurRad="50800" dist="38100" dir="5400000" sx="1000" sy="1000" algn="t" rotWithShape="0">
                  <a:prstClr val="black"/>
                </a:outerShdw>
              </a:effectLst>
            </a:endParaRPr>
          </a:p>
        </c:rich>
      </c:tx>
      <c:layout>
        <c:manualLayout>
          <c:xMode val="edge"/>
          <c:yMode val="edge"/>
          <c:x val="0.11704155730533683"/>
          <c:y val="0.1195346789558461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sx="1000" sy="1000" algn="t" rotWithShape="0">
                  <a:prstClr val="black"/>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Kids</c:v>
                </c:pt>
                <c:pt idx="1">
                  <c:v>Ladies</c:v>
                </c:pt>
                <c:pt idx="2">
                  <c:v>Mens</c:v>
                </c:pt>
              </c:strCache>
            </c:strRef>
          </c:cat>
          <c:val>
            <c:numRef>
              <c:f>Sheet2!$B$4:$B$7</c:f>
              <c:numCache>
                <c:formatCode>0</c:formatCode>
                <c:ptCount val="3"/>
                <c:pt idx="0">
                  <c:v>33</c:v>
                </c:pt>
                <c:pt idx="1">
                  <c:v>50</c:v>
                </c:pt>
                <c:pt idx="2">
                  <c:v>35</c:v>
                </c:pt>
              </c:numCache>
            </c:numRef>
          </c:val>
          <c:extLst>
            <c:ext xmlns:c16="http://schemas.microsoft.com/office/drawing/2014/chart" uri="{C3380CC4-5D6E-409C-BE32-E72D297353CC}">
              <c16:uniqueId val="{00000000-4F08-490A-8065-906A46C295DF}"/>
            </c:ext>
          </c:extLst>
        </c:ser>
        <c:dLbls>
          <c:dLblPos val="outEnd"/>
          <c:showLegendKey val="0"/>
          <c:showVal val="1"/>
          <c:showCatName val="0"/>
          <c:showSerName val="0"/>
          <c:showPercent val="0"/>
          <c:showBubbleSize val="0"/>
        </c:dLbls>
        <c:gapWidth val="100"/>
        <c:overlap val="-24"/>
        <c:axId val="96548320"/>
        <c:axId val="96550240"/>
      </c:barChart>
      <c:catAx>
        <c:axId val="965483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PRODUCT CATEGORY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550240"/>
        <c:crosses val="autoZero"/>
        <c:auto val="1"/>
        <c:lblAlgn val="ctr"/>
        <c:lblOffset val="100"/>
        <c:noMultiLvlLbl val="0"/>
      </c:catAx>
      <c:valAx>
        <c:axId val="965502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Quantity Sold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54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[RETAIL360.xlsx]Sheet3!PivotTable2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Sales by Payment Method</a:t>
            </a:r>
          </a:p>
        </c:rich>
      </c:tx>
      <c:layout>
        <c:manualLayout>
          <c:xMode val="edge"/>
          <c:yMode val="edge"/>
          <c:x val="0.19755592118149409"/>
          <c:y val="8.611912834739074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lumOff val="40000"/>
            </a:schemeClr>
          </a:solidFill>
          <a:ln>
            <a:solidFill>
              <a:schemeClr val="tx1"/>
            </a:solidFill>
          </a:ln>
          <a:effectLst>
            <a:softEdge rad="0"/>
          </a:effectLst>
        </c:spPr>
      </c:pivotFmt>
      <c:pivotFmt>
        <c:idx val="3"/>
        <c:spPr>
          <a:solidFill>
            <a:schemeClr val="accent4">
              <a:lumMod val="60000"/>
              <a:lumOff val="40000"/>
            </a:schemeClr>
          </a:solidFill>
          <a:ln>
            <a:solidFill>
              <a:schemeClr val="tx1"/>
            </a:solidFill>
          </a:ln>
          <a:effectLst>
            <a:softEdge rad="0"/>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Sheet3!$B$3</c:f>
              <c:strCache>
                <c:ptCount val="1"/>
                <c:pt idx="0">
                  <c:v>Sum of Quantity Sold</c:v>
                </c:pt>
              </c:strCache>
            </c:strRef>
          </c:tx>
          <c:spPr>
            <a:ln>
              <a:solidFill>
                <a:schemeClr val="tx1"/>
              </a:solidFill>
            </a:ln>
            <a:effectLst>
              <a:softEdge rad="0"/>
            </a:effectLst>
          </c:spPr>
          <c:dPt>
            <c:idx val="0"/>
            <c:bubble3D val="0"/>
            <c:spPr>
              <a:solidFill>
                <a:schemeClr val="accent2">
                  <a:lumMod val="60000"/>
                  <a:lumOff val="40000"/>
                </a:schemeClr>
              </a:solidFill>
              <a:ln>
                <a:solidFill>
                  <a:schemeClr val="tx1"/>
                </a:solidFill>
              </a:ln>
              <a:effectLst>
                <a:softEdge rad="0"/>
              </a:effectLst>
            </c:spPr>
            <c:extLst>
              <c:ext xmlns:c16="http://schemas.microsoft.com/office/drawing/2014/chart" uri="{C3380CC4-5D6E-409C-BE32-E72D297353CC}">
                <c16:uniqueId val="{00000003-E475-4562-94EE-C642EB00E90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softEdge rad="0"/>
              </a:effectLst>
            </c:spPr>
            <c:extLst>
              <c:ext xmlns:c16="http://schemas.microsoft.com/office/drawing/2014/chart" uri="{C3380CC4-5D6E-409C-BE32-E72D297353CC}">
                <c16:uniqueId val="{00000003-5CA5-47B9-82FA-53F2A5CED873}"/>
              </c:ext>
            </c:extLst>
          </c:dPt>
          <c:dPt>
            <c:idx val="2"/>
            <c:bubble3D val="0"/>
            <c:spPr>
              <a:solidFill>
                <a:schemeClr val="accent4">
                  <a:lumMod val="60000"/>
                  <a:lumOff val="40000"/>
                </a:schemeClr>
              </a:solidFill>
              <a:ln>
                <a:solidFill>
                  <a:schemeClr val="tx1"/>
                </a:solidFill>
              </a:ln>
              <a:effectLst>
                <a:softEdge rad="0"/>
              </a:effectLst>
            </c:spPr>
            <c:extLst>
              <c:ext xmlns:c16="http://schemas.microsoft.com/office/drawing/2014/chart" uri="{C3380CC4-5D6E-409C-BE32-E72D297353CC}">
                <c16:uniqueId val="{00000004-E475-4562-94EE-C642EB00E90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softEdge rad="0"/>
              </a:effectLst>
            </c:spPr>
            <c:extLst>
              <c:ext xmlns:c16="http://schemas.microsoft.com/office/drawing/2014/chart" uri="{C3380CC4-5D6E-409C-BE32-E72D297353CC}">
                <c16:uniqueId val="{00000007-5CA5-47B9-82FA-53F2A5CED87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Sheet3!$A$4:$A$8</c:f>
              <c:strCache>
                <c:ptCount val="4"/>
                <c:pt idx="0">
                  <c:v>Cash</c:v>
                </c:pt>
                <c:pt idx="1">
                  <c:v>Credit</c:v>
                </c:pt>
                <c:pt idx="2">
                  <c:v>Debit</c:v>
                </c:pt>
                <c:pt idx="3">
                  <c:v>Giftcard</c:v>
                </c:pt>
              </c:strCache>
            </c:strRef>
          </c:cat>
          <c:val>
            <c:numRef>
              <c:f>Sheet3!$B$4:$B$8</c:f>
              <c:numCache>
                <c:formatCode>0</c:formatCode>
                <c:ptCount val="4"/>
                <c:pt idx="0">
                  <c:v>17</c:v>
                </c:pt>
                <c:pt idx="1">
                  <c:v>32</c:v>
                </c:pt>
                <c:pt idx="2">
                  <c:v>43</c:v>
                </c:pt>
                <c:pt idx="3">
                  <c:v>26</c:v>
                </c:pt>
              </c:numCache>
            </c:numRef>
          </c:val>
          <c:extLst>
            <c:ext xmlns:c16="http://schemas.microsoft.com/office/drawing/2014/chart" uri="{C3380CC4-5D6E-409C-BE32-E72D297353CC}">
              <c16:uniqueId val="{00000000-E475-4562-94EE-C642EB00E903}"/>
            </c:ext>
          </c:extLst>
        </c:ser>
        <c:ser>
          <c:idx val="1"/>
          <c:order val="1"/>
          <c:tx>
            <c:strRef>
              <c:f>Sheet3!$C$3</c:f>
              <c:strCache>
                <c:ptCount val="1"/>
                <c:pt idx="0">
                  <c:v>Sum of Sales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CA5-47B9-82FA-53F2A5CED87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CA5-47B9-82FA-53F2A5CED87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5CA5-47B9-82FA-53F2A5CED87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5CA5-47B9-82FA-53F2A5CED87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Sheet3!$A$4:$A$8</c:f>
              <c:strCache>
                <c:ptCount val="4"/>
                <c:pt idx="0">
                  <c:v>Cash</c:v>
                </c:pt>
                <c:pt idx="1">
                  <c:v>Credit</c:v>
                </c:pt>
                <c:pt idx="2">
                  <c:v>Debit</c:v>
                </c:pt>
                <c:pt idx="3">
                  <c:v>Giftcard</c:v>
                </c:pt>
              </c:strCache>
            </c:strRef>
          </c:cat>
          <c:val>
            <c:numRef>
              <c:f>Sheet3!$C$4:$C$8</c:f>
              <c:numCache>
                <c:formatCode>"$"#,##0.00_);[Red]\("$"#,##0.00\)</c:formatCode>
                <c:ptCount val="4"/>
                <c:pt idx="0">
                  <c:v>354.89</c:v>
                </c:pt>
                <c:pt idx="1">
                  <c:v>806.32000000000016</c:v>
                </c:pt>
                <c:pt idx="2">
                  <c:v>753.52</c:v>
                </c:pt>
                <c:pt idx="3">
                  <c:v>418.87999999999994</c:v>
                </c:pt>
              </c:numCache>
            </c:numRef>
          </c:val>
          <c:extLst>
            <c:ext xmlns:c16="http://schemas.microsoft.com/office/drawing/2014/chart" uri="{C3380CC4-5D6E-409C-BE32-E72D297353CC}">
              <c16:uniqueId val="{00000001-E475-4562-94EE-C642EB00E903}"/>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[RETAIL360.xlsx]Sheet8!PivotTable4</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 Sales V/S Returns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solidFill>
              <a:schemeClr val="tx1"/>
            </a:solid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Sheet8!$A$3</c:f>
              <c:strCache>
                <c:ptCount val="1"/>
                <c:pt idx="0">
                  <c:v>Sum of Quantity Sold</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Pt>
            <c:idx val="0"/>
            <c:invertIfNegative val="0"/>
            <c:bubble3D val="0"/>
            <c:spPr>
              <a:solidFill>
                <a:srgbClr val="FFC00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42D-49A7-BB89-87A4273835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c:f>
              <c:strCache>
                <c:ptCount val="1"/>
                <c:pt idx="0">
                  <c:v>Total</c:v>
                </c:pt>
              </c:strCache>
            </c:strRef>
          </c:cat>
          <c:val>
            <c:numRef>
              <c:f>Sheet8!$A$4</c:f>
              <c:numCache>
                <c:formatCode>0</c:formatCode>
                <c:ptCount val="1"/>
                <c:pt idx="0">
                  <c:v>118</c:v>
                </c:pt>
              </c:numCache>
            </c:numRef>
          </c:val>
          <c:extLst>
            <c:ext xmlns:c16="http://schemas.microsoft.com/office/drawing/2014/chart" uri="{C3380CC4-5D6E-409C-BE32-E72D297353CC}">
              <c16:uniqueId val="{00000000-542D-49A7-BB89-87A4273835F8}"/>
            </c:ext>
          </c:extLst>
        </c:ser>
        <c:ser>
          <c:idx val="1"/>
          <c:order val="1"/>
          <c:tx>
            <c:strRef>
              <c:f>Sheet8!$B$3</c:f>
              <c:strCache>
                <c:ptCount val="1"/>
                <c:pt idx="0">
                  <c:v>Sum of Quantity Returned</c:v>
                </c:pt>
              </c:strCache>
            </c:strRef>
          </c:tx>
          <c:spPr>
            <a:solidFill>
              <a:srgbClr val="FFC00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c:f>
              <c:strCache>
                <c:ptCount val="1"/>
                <c:pt idx="0">
                  <c:v>Total</c:v>
                </c:pt>
              </c:strCache>
            </c:strRef>
          </c:cat>
          <c:val>
            <c:numRef>
              <c:f>Sheet8!$B$4</c:f>
              <c:numCache>
                <c:formatCode>General</c:formatCode>
                <c:ptCount val="1"/>
                <c:pt idx="0">
                  <c:v>29</c:v>
                </c:pt>
              </c:numCache>
            </c:numRef>
          </c:val>
          <c:extLst>
            <c:ext xmlns:c16="http://schemas.microsoft.com/office/drawing/2014/chart" uri="{C3380CC4-5D6E-409C-BE32-E72D297353CC}">
              <c16:uniqueId val="{00000004-542D-49A7-BB89-87A4273835F8}"/>
            </c:ext>
          </c:extLst>
        </c:ser>
        <c:dLbls>
          <c:dLblPos val="outEnd"/>
          <c:showLegendKey val="0"/>
          <c:showVal val="1"/>
          <c:showCatName val="0"/>
          <c:showSerName val="0"/>
          <c:showPercent val="0"/>
          <c:showBubbleSize val="0"/>
        </c:dLbls>
        <c:gapWidth val="100"/>
        <c:overlap val="-24"/>
        <c:axId val="250218432"/>
        <c:axId val="250208352"/>
      </c:barChart>
      <c:catAx>
        <c:axId val="2502184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r>
                  <a:rPr lang="en-CA" b="1"/>
                  <a:t>PRODUCT CATEGORY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50208352"/>
        <c:crosses val="autoZero"/>
        <c:auto val="1"/>
        <c:lblAlgn val="ctr"/>
        <c:lblOffset val="100"/>
        <c:tickLblSkip val="1"/>
        <c:noMultiLvlLbl val="0"/>
      </c:catAx>
      <c:valAx>
        <c:axId val="2502083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5021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[RETAIL360.xlsx]Sheet4!PivotTable3</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Sales by Product Category</a:t>
            </a:r>
          </a:p>
        </c:rich>
      </c:tx>
      <c:layout>
        <c:manualLayout>
          <c:xMode val="edge"/>
          <c:yMode val="edge"/>
          <c:x val="0.30051584763622263"/>
          <c:y val="8.2312627588218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rgbClr val="FF990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Sheet4!$A$4:$A$7</c:f>
              <c:strCache>
                <c:ptCount val="3"/>
                <c:pt idx="0">
                  <c:v>Kids</c:v>
                </c:pt>
                <c:pt idx="1">
                  <c:v>Ladies</c:v>
                </c:pt>
                <c:pt idx="2">
                  <c:v>Mens</c:v>
                </c:pt>
              </c:strCache>
            </c:strRef>
          </c:cat>
          <c:val>
            <c:numRef>
              <c:f>Sheet4!$B$4:$B$7</c:f>
              <c:numCache>
                <c:formatCode>"$"#,##0.00_);[Red]\("$"#,##0.00\)</c:formatCode>
                <c:ptCount val="3"/>
                <c:pt idx="0">
                  <c:v>736.23000000000013</c:v>
                </c:pt>
                <c:pt idx="1">
                  <c:v>930.21999999999991</c:v>
                </c:pt>
                <c:pt idx="2">
                  <c:v>667.16000000000008</c:v>
                </c:pt>
              </c:numCache>
            </c:numRef>
          </c:val>
          <c:extLst>
            <c:ext xmlns:c16="http://schemas.microsoft.com/office/drawing/2014/chart" uri="{C3380CC4-5D6E-409C-BE32-E72D297353CC}">
              <c16:uniqueId val="{00000000-05FB-4C95-B3F5-8C772C6D3D08}"/>
            </c:ext>
          </c:extLst>
        </c:ser>
        <c:dLbls>
          <c:dLblPos val="outEnd"/>
          <c:showLegendKey val="0"/>
          <c:showVal val="1"/>
          <c:showCatName val="0"/>
          <c:showSerName val="0"/>
          <c:showPercent val="0"/>
          <c:showBubbleSize val="0"/>
        </c:dLbls>
        <c:gapWidth val="115"/>
        <c:overlap val="-20"/>
        <c:axId val="213714480"/>
        <c:axId val="213727920"/>
      </c:barChart>
      <c:catAx>
        <c:axId val="21371448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PRODUCT CATEGORY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3727920"/>
        <c:crosses val="autoZero"/>
        <c:auto val="1"/>
        <c:lblAlgn val="ctr"/>
        <c:lblOffset val="100"/>
        <c:noMultiLvlLbl val="0"/>
      </c:catAx>
      <c:valAx>
        <c:axId val="213727920"/>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SALES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371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[RETAIL360.xlsx]Sheet10!PivotTable6</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Return over Months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Sheet10!$B$3</c:f>
              <c:strCache>
                <c:ptCount val="1"/>
                <c:pt idx="0">
                  <c:v>Total</c:v>
                </c:pt>
              </c:strCache>
            </c:strRef>
          </c:tx>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Sheet10!$A$4:$A$14</c:f>
              <c:strCache>
                <c:ptCount val="10"/>
                <c:pt idx="0">
                  <c:v>Feb</c:v>
                </c:pt>
                <c:pt idx="1">
                  <c:v>Apr</c:v>
                </c:pt>
                <c:pt idx="2">
                  <c:v>May</c:v>
                </c:pt>
                <c:pt idx="3">
                  <c:v>Jun</c:v>
                </c:pt>
                <c:pt idx="4">
                  <c:v>Jul</c:v>
                </c:pt>
                <c:pt idx="5">
                  <c:v>Aug</c:v>
                </c:pt>
                <c:pt idx="6">
                  <c:v>Sep</c:v>
                </c:pt>
                <c:pt idx="7">
                  <c:v>Nov</c:v>
                </c:pt>
                <c:pt idx="8">
                  <c:v>Dec</c:v>
                </c:pt>
                <c:pt idx="9">
                  <c:v>(blank)</c:v>
                </c:pt>
              </c:strCache>
            </c:strRef>
          </c:cat>
          <c:val>
            <c:numRef>
              <c:f>Sheet10!$B$4:$B$14</c:f>
              <c:numCache>
                <c:formatCode>General</c:formatCode>
                <c:ptCount val="10"/>
                <c:pt idx="0">
                  <c:v>2</c:v>
                </c:pt>
                <c:pt idx="1">
                  <c:v>3</c:v>
                </c:pt>
                <c:pt idx="2">
                  <c:v>3</c:v>
                </c:pt>
                <c:pt idx="3">
                  <c:v>1</c:v>
                </c:pt>
                <c:pt idx="4">
                  <c:v>5</c:v>
                </c:pt>
                <c:pt idx="5">
                  <c:v>4</c:v>
                </c:pt>
                <c:pt idx="6">
                  <c:v>3</c:v>
                </c:pt>
                <c:pt idx="7">
                  <c:v>3</c:v>
                </c:pt>
                <c:pt idx="8">
                  <c:v>5</c:v>
                </c:pt>
              </c:numCache>
            </c:numRef>
          </c:val>
          <c:smooth val="0"/>
          <c:extLst>
            <c:ext xmlns:c16="http://schemas.microsoft.com/office/drawing/2014/chart" uri="{C3380CC4-5D6E-409C-BE32-E72D297353CC}">
              <c16:uniqueId val="{00000000-D2E3-433C-9510-4758E10D1747}"/>
            </c:ext>
          </c:extLst>
        </c:ser>
        <c:dLbls>
          <c:dLblPos val="t"/>
          <c:showLegendKey val="0"/>
          <c:showVal val="1"/>
          <c:showCatName val="0"/>
          <c:showSerName val="0"/>
          <c:showPercent val="0"/>
          <c:showBubbleSize val="0"/>
        </c:dLbls>
        <c:marker val="1"/>
        <c:smooth val="0"/>
        <c:axId val="250235232"/>
        <c:axId val="250224672"/>
      </c:lineChart>
      <c:catAx>
        <c:axId val="2502352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t>Months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224672"/>
        <c:crosses val="autoZero"/>
        <c:auto val="1"/>
        <c:lblAlgn val="ctr"/>
        <c:lblOffset val="100"/>
        <c:noMultiLvlLbl val="0"/>
      </c:catAx>
      <c:valAx>
        <c:axId val="25022467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b="1"/>
                  <a:t>Quantity Returned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235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[RETAIL360.xlsx]Sheet16!PivotTable22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CA"/>
              <a:t>Sales</a:t>
            </a:r>
            <a:r>
              <a:rPr lang="en-CA" baseline="0"/>
              <a:t> and Returns by Months</a:t>
            </a:r>
            <a:endParaRPr lang="en-CA"/>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Sheet16!$B$3</c:f>
              <c:strCache>
                <c:ptCount val="1"/>
                <c:pt idx="0">
                  <c:v>Sum of Quantity Sold</c:v>
                </c:pt>
              </c:strCache>
            </c:strRef>
          </c:tx>
          <c:spPr>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Sheet16!$B$4:$B$16</c:f>
              <c:numCache>
                <c:formatCode>0</c:formatCode>
                <c:ptCount val="12"/>
                <c:pt idx="0">
                  <c:v>6</c:v>
                </c:pt>
                <c:pt idx="1">
                  <c:v>2</c:v>
                </c:pt>
                <c:pt idx="2">
                  <c:v>15</c:v>
                </c:pt>
                <c:pt idx="3">
                  <c:v>5</c:v>
                </c:pt>
                <c:pt idx="4">
                  <c:v>23</c:v>
                </c:pt>
                <c:pt idx="5">
                  <c:v>15</c:v>
                </c:pt>
                <c:pt idx="6">
                  <c:v>4</c:v>
                </c:pt>
                <c:pt idx="7">
                  <c:v>11</c:v>
                </c:pt>
                <c:pt idx="8">
                  <c:v>11</c:v>
                </c:pt>
                <c:pt idx="9">
                  <c:v>7</c:v>
                </c:pt>
                <c:pt idx="10">
                  <c:v>9</c:v>
                </c:pt>
                <c:pt idx="11">
                  <c:v>10</c:v>
                </c:pt>
              </c:numCache>
            </c:numRef>
          </c:val>
          <c:smooth val="0"/>
          <c:extLst>
            <c:ext xmlns:c16="http://schemas.microsoft.com/office/drawing/2014/chart" uri="{C3380CC4-5D6E-409C-BE32-E72D297353CC}">
              <c16:uniqueId val="{00000000-69DC-4FF9-B95B-74E0C09C66D8}"/>
            </c:ext>
          </c:extLst>
        </c:ser>
        <c:ser>
          <c:idx val="1"/>
          <c:order val="1"/>
          <c:tx>
            <c:strRef>
              <c:f>Sheet16!$C$3</c:f>
              <c:strCache>
                <c:ptCount val="1"/>
                <c:pt idx="0">
                  <c:v>Sum of Quantity Returned</c:v>
                </c:pt>
              </c:strCache>
            </c:strRef>
          </c:tx>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Sheet16!$C$4:$C$16</c:f>
              <c:numCache>
                <c:formatCode>General</c:formatCode>
                <c:ptCount val="12"/>
                <c:pt idx="1">
                  <c:v>2</c:v>
                </c:pt>
                <c:pt idx="2">
                  <c:v>3</c:v>
                </c:pt>
                <c:pt idx="3">
                  <c:v>1</c:v>
                </c:pt>
                <c:pt idx="4">
                  <c:v>3</c:v>
                </c:pt>
                <c:pt idx="5">
                  <c:v>5</c:v>
                </c:pt>
                <c:pt idx="7">
                  <c:v>5</c:v>
                </c:pt>
                <c:pt idx="8">
                  <c:v>2</c:v>
                </c:pt>
                <c:pt idx="9">
                  <c:v>2</c:v>
                </c:pt>
                <c:pt idx="10">
                  <c:v>1</c:v>
                </c:pt>
                <c:pt idx="11">
                  <c:v>5</c:v>
                </c:pt>
              </c:numCache>
            </c:numRef>
          </c:val>
          <c:smooth val="0"/>
          <c:extLst>
            <c:ext xmlns:c16="http://schemas.microsoft.com/office/drawing/2014/chart" uri="{C3380CC4-5D6E-409C-BE32-E72D297353CC}">
              <c16:uniqueId val="{00000001-69DC-4FF9-B95B-74E0C09C66D8}"/>
            </c:ext>
          </c:extLst>
        </c:ser>
        <c:dLbls>
          <c:dLblPos val="t"/>
          <c:showLegendKey val="0"/>
          <c:showVal val="1"/>
          <c:showCatName val="0"/>
          <c:showSerName val="0"/>
          <c:showPercent val="0"/>
          <c:showBubbleSize val="0"/>
        </c:dLbls>
        <c:marker val="1"/>
        <c:smooth val="0"/>
        <c:axId val="428378320"/>
        <c:axId val="428380720"/>
      </c:lineChart>
      <c:catAx>
        <c:axId val="428378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MONTHS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8380720"/>
        <c:crosses val="autoZero"/>
        <c:auto val="1"/>
        <c:lblAlgn val="ctr"/>
        <c:lblOffset val="100"/>
        <c:noMultiLvlLbl val="0"/>
      </c:catAx>
      <c:valAx>
        <c:axId val="428380720"/>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a:t>QUANTITY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837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[RETAIL360.xlsx]Sheet19!PivotTable23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solidFill>
                <a:latin typeface="+mn-lt"/>
                <a:ea typeface="+mn-ea"/>
                <a:cs typeface="+mn-cs"/>
              </a:defRPr>
            </a:pPr>
            <a:r>
              <a:rPr lang="en-US" sz="1600" b="1" i="0" u="none" strike="noStrike" kern="1200" baseline="0">
                <a:solidFill>
                  <a:sysClr val="windowText" lastClr="000000"/>
                </a:solidFill>
              </a:rPr>
              <a:t>Returns by Product Category</a:t>
            </a:r>
          </a:p>
        </c:rich>
      </c:tx>
      <c:layout>
        <c:manualLayout>
          <c:xMode val="edge"/>
          <c:yMode val="edge"/>
          <c:x val="0.24798600174978122"/>
          <c:y val="0.1424978127734033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Sheet19!$B$3</c:f>
              <c:strCache>
                <c:ptCount val="1"/>
                <c:pt idx="0">
                  <c:v>Total</c:v>
                </c:pt>
              </c:strCache>
            </c:strRef>
          </c:tx>
          <c:spPr>
            <a:solidFill>
              <a:srgbClr val="FF990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Sheet19!$A$4:$A$7</c:f>
              <c:strCache>
                <c:ptCount val="3"/>
                <c:pt idx="0">
                  <c:v>Kids</c:v>
                </c:pt>
                <c:pt idx="1">
                  <c:v>Ladies</c:v>
                </c:pt>
                <c:pt idx="2">
                  <c:v>Mens</c:v>
                </c:pt>
              </c:strCache>
            </c:strRef>
          </c:cat>
          <c:val>
            <c:numRef>
              <c:f>Sheet19!$B$4:$B$7</c:f>
              <c:numCache>
                <c:formatCode>"$"#,##0.00</c:formatCode>
                <c:ptCount val="3"/>
                <c:pt idx="0">
                  <c:v>181.76</c:v>
                </c:pt>
                <c:pt idx="1">
                  <c:v>224.15</c:v>
                </c:pt>
                <c:pt idx="2">
                  <c:v>262.43</c:v>
                </c:pt>
              </c:numCache>
            </c:numRef>
          </c:val>
          <c:extLst>
            <c:ext xmlns:c16="http://schemas.microsoft.com/office/drawing/2014/chart" uri="{C3380CC4-5D6E-409C-BE32-E72D297353CC}">
              <c16:uniqueId val="{00000000-0FBB-4FAB-B7B9-5195D851EE38}"/>
            </c:ext>
          </c:extLst>
        </c:ser>
        <c:dLbls>
          <c:dLblPos val="outEnd"/>
          <c:showLegendKey val="0"/>
          <c:showVal val="1"/>
          <c:showCatName val="0"/>
          <c:showSerName val="0"/>
          <c:showPercent val="0"/>
          <c:showBubbleSize val="0"/>
        </c:dLbls>
        <c:gapWidth val="115"/>
        <c:overlap val="-20"/>
        <c:axId val="510536656"/>
        <c:axId val="510537136"/>
      </c:barChart>
      <c:catAx>
        <c:axId val="51053665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Product Category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0537136"/>
        <c:crosses val="autoZero"/>
        <c:auto val="1"/>
        <c:lblAlgn val="ctr"/>
        <c:lblOffset val="100"/>
        <c:noMultiLvlLbl val="0"/>
      </c:catAx>
      <c:valAx>
        <c:axId val="510537136"/>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Amount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053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[RETAIL360.xlsx]Sheet21!PivotTable25</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Profit by Product Category</a:t>
            </a:r>
          </a:p>
        </c:rich>
      </c:tx>
      <c:layout>
        <c:manualLayout>
          <c:xMode val="edge"/>
          <c:yMode val="edge"/>
          <c:x val="0.26617344706911639"/>
          <c:y val="6.84237386993292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Sheet21!$B$3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Sheet21!$A$4:$A$7</c:f>
              <c:strCache>
                <c:ptCount val="3"/>
                <c:pt idx="0">
                  <c:v>Kids</c:v>
                </c:pt>
                <c:pt idx="1">
                  <c:v>Ladies</c:v>
                </c:pt>
                <c:pt idx="2">
                  <c:v>Mens</c:v>
                </c:pt>
              </c:strCache>
            </c:strRef>
          </c:cat>
          <c:val>
            <c:numRef>
              <c:f>Sheet21!$B$4:$B$7</c:f>
              <c:numCache>
                <c:formatCode>"$"#,##0.00</c:formatCode>
                <c:ptCount val="3"/>
                <c:pt idx="0">
                  <c:v>220.86899999999997</c:v>
                </c:pt>
                <c:pt idx="1">
                  <c:v>279.06599999999997</c:v>
                </c:pt>
                <c:pt idx="2">
                  <c:v>200.148</c:v>
                </c:pt>
              </c:numCache>
            </c:numRef>
          </c:val>
          <c:extLst>
            <c:ext xmlns:c16="http://schemas.microsoft.com/office/drawing/2014/chart" uri="{C3380CC4-5D6E-409C-BE32-E72D297353CC}">
              <c16:uniqueId val="{00000000-F545-4F3E-97A2-A852B9CDB023}"/>
            </c:ext>
          </c:extLst>
        </c:ser>
        <c:dLbls>
          <c:dLblPos val="outEnd"/>
          <c:showLegendKey val="0"/>
          <c:showVal val="1"/>
          <c:showCatName val="0"/>
          <c:showSerName val="0"/>
          <c:showPercent val="0"/>
          <c:showBubbleSize val="0"/>
        </c:dLbls>
        <c:gapWidth val="100"/>
        <c:overlap val="-24"/>
        <c:axId val="242503056"/>
        <c:axId val="96722496"/>
      </c:barChart>
      <c:catAx>
        <c:axId val="2425030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a:t>Product Category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alpha val="99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722496"/>
        <c:crosses val="autoZero"/>
        <c:auto val="1"/>
        <c:lblAlgn val="ctr"/>
        <c:lblOffset val="100"/>
        <c:noMultiLvlLbl val="0"/>
      </c:catAx>
      <c:valAx>
        <c:axId val="9672249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a:t>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250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CA"/>
              <a:t>Sales by Loyal Card Members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lotArea>
      <c:layout/>
      <c:pieChart>
        <c:varyColors val="1"/>
        <c:ser>
          <c:idx val="0"/>
          <c:order val="0"/>
          <c:spPr>
            <a:ln>
              <a:solidFill>
                <a:schemeClr val="tx1"/>
              </a:solidFill>
            </a:ln>
          </c:spPr>
          <c:dPt>
            <c:idx val="0"/>
            <c:bubble3D val="0"/>
            <c:spPr>
              <a:solidFill>
                <a:schemeClr val="accent4">
                  <a:lumMod val="60000"/>
                  <a:lumOff val="40000"/>
                </a:schemeClr>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2E7-40A8-A78D-6B954F47869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6B3-41C7-9A12-35F65E1E71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(Sheet1!$P$17,Sheet1!$P$20)</c:f>
              <c:strCache>
                <c:ptCount val="2"/>
                <c:pt idx="0">
                  <c:v>Total Sales with Loyalty Card Member </c:v>
                </c:pt>
                <c:pt idx="1">
                  <c:v>Total Sales without Loyalty Card Member </c:v>
                </c:pt>
              </c:strCache>
            </c:strRef>
          </c:cat>
          <c:val>
            <c:numRef>
              <c:f>(Sheet1!$Q$17,Sheet1!$Q$20)</c:f>
              <c:numCache>
                <c:formatCode>"$"#,##0.00_);[Red]\("$"#,##0.00\)</c:formatCode>
                <c:ptCount val="2"/>
                <c:pt idx="0">
                  <c:v>1517.79</c:v>
                </c:pt>
                <c:pt idx="1">
                  <c:v>815.81999999999971</c:v>
                </c:pt>
              </c:numCache>
            </c:numRef>
          </c:val>
          <c:extLst>
            <c:ext xmlns:c16="http://schemas.microsoft.com/office/drawing/2014/chart" uri="{C3380CC4-5D6E-409C-BE32-E72D297353CC}">
              <c16:uniqueId val="{00000000-C2E7-40A8-A78D-6B954F47869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Returns by Loyal Card Members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ln>
              <a:solidFill>
                <a:schemeClr val="tx1"/>
              </a:solidFill>
            </a:ln>
          </c:spPr>
          <c:dPt>
            <c:idx val="0"/>
            <c:bubble3D val="0"/>
            <c:spPr>
              <a:solidFill>
                <a:srgbClr val="FFFF0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D06-4D00-BAE0-4D8622659C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CD06-4D00-BAE0-4D8622659C3D}"/>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D06-4D00-BAE0-4D8622659C3D}"/>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D06-4D00-BAE0-4D8622659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(Sheet1!$P$11,Sheet1!$P$22)</c:f>
              <c:strCache>
                <c:ptCount val="2"/>
                <c:pt idx="0">
                  <c:v>Total Number of Returns = </c:v>
                </c:pt>
                <c:pt idx="1">
                  <c:v>Number of returns with loyalty card</c:v>
                </c:pt>
              </c:strCache>
            </c:strRef>
          </c:cat>
          <c:val>
            <c:numRef>
              <c:f>(Sheet1!$Q$11,Sheet1!$Q$22)</c:f>
              <c:numCache>
                <c:formatCode>General</c:formatCode>
                <c:ptCount val="2"/>
                <c:pt idx="0">
                  <c:v>17</c:v>
                </c:pt>
                <c:pt idx="1">
                  <c:v>11</c:v>
                </c:pt>
              </c:numCache>
            </c:numRef>
          </c:val>
          <c:extLst>
            <c:ext xmlns:c16="http://schemas.microsoft.com/office/drawing/2014/chart" uri="{C3380CC4-5D6E-409C-BE32-E72D297353CC}">
              <c16:uniqueId val="{00000000-CD06-4D00-BAE0-4D8622659C3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[RETAIL360.xlsx]Sheet2!PivotTable1</c:name>
    <c:fmtId val="14"/>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sx="1000" sy="1000" algn="t" rotWithShape="0">
                    <a:prstClr val="black"/>
                  </a:outerShdw>
                </a:effectLst>
                <a:latin typeface="+mn-lt"/>
                <a:ea typeface="+mn-ea"/>
                <a:cs typeface="+mn-cs"/>
              </a:defRPr>
            </a:pPr>
            <a:r>
              <a:rPr lang="en-US">
                <a:effectLst>
                  <a:outerShdw blurRad="50800" dist="38100" dir="5400000" sx="1000" sy="1000" algn="t" rotWithShape="0">
                    <a:prstClr val="black"/>
                  </a:outerShdw>
                </a:effectLst>
              </a:rPr>
              <a:t>Quantity </a:t>
            </a:r>
            <a:r>
              <a:rPr lang="en-US" b="1">
                <a:effectLst>
                  <a:outerShdw blurRad="50800" dist="38100" dir="5400000" sx="1000" sy="1000" algn="t" rotWithShape="0">
                    <a:prstClr val="black"/>
                  </a:outerShdw>
                </a:effectLst>
              </a:rPr>
              <a:t>Sold</a:t>
            </a:r>
            <a:r>
              <a:rPr lang="en-US" baseline="0">
                <a:effectLst>
                  <a:outerShdw blurRad="50800" dist="38100" dir="5400000" sx="1000" sy="1000" algn="t" rotWithShape="0">
                    <a:prstClr val="black"/>
                  </a:outerShdw>
                </a:effectLst>
              </a:rPr>
              <a:t> by Product Category</a:t>
            </a:r>
            <a:endParaRPr lang="en-US">
              <a:effectLst>
                <a:outerShdw blurRad="50800" dist="38100" dir="5400000" sx="1000" sy="1000" algn="t" rotWithShape="0">
                  <a:prstClr val="black"/>
                </a:outerShdw>
              </a:effectLst>
            </a:endParaRPr>
          </a:p>
        </c:rich>
      </c:tx>
      <c:layout>
        <c:manualLayout>
          <c:xMode val="edge"/>
          <c:yMode val="edge"/>
          <c:x val="0.11704155730533683"/>
          <c:y val="0.1195346789558461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sx="1000" sy="1000" algn="t" rotWithShape="0">
                  <a:prstClr val="black"/>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Kids</c:v>
                </c:pt>
                <c:pt idx="1">
                  <c:v>Ladies</c:v>
                </c:pt>
                <c:pt idx="2">
                  <c:v>Mens</c:v>
                </c:pt>
              </c:strCache>
            </c:strRef>
          </c:cat>
          <c:val>
            <c:numRef>
              <c:f>Sheet2!$B$4:$B$7</c:f>
              <c:numCache>
                <c:formatCode>0</c:formatCode>
                <c:ptCount val="3"/>
                <c:pt idx="0">
                  <c:v>33</c:v>
                </c:pt>
                <c:pt idx="1">
                  <c:v>50</c:v>
                </c:pt>
                <c:pt idx="2">
                  <c:v>35</c:v>
                </c:pt>
              </c:numCache>
            </c:numRef>
          </c:val>
          <c:extLst>
            <c:ext xmlns:c16="http://schemas.microsoft.com/office/drawing/2014/chart" uri="{C3380CC4-5D6E-409C-BE32-E72D297353CC}">
              <c16:uniqueId val="{00000000-FD88-4C4E-9E6E-5C7162C2B7A7}"/>
            </c:ext>
          </c:extLst>
        </c:ser>
        <c:dLbls>
          <c:dLblPos val="outEnd"/>
          <c:showLegendKey val="0"/>
          <c:showVal val="1"/>
          <c:showCatName val="0"/>
          <c:showSerName val="0"/>
          <c:showPercent val="0"/>
          <c:showBubbleSize val="0"/>
        </c:dLbls>
        <c:gapWidth val="100"/>
        <c:overlap val="-24"/>
        <c:axId val="96548320"/>
        <c:axId val="96550240"/>
      </c:barChart>
      <c:catAx>
        <c:axId val="965483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PRODUCT CATEGORY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550240"/>
        <c:crosses val="autoZero"/>
        <c:auto val="1"/>
        <c:lblAlgn val="ctr"/>
        <c:lblOffset val="100"/>
        <c:noMultiLvlLbl val="0"/>
      </c:catAx>
      <c:valAx>
        <c:axId val="965502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Quantity Sold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54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[RETAIL360.xlsx]Sheet8!PivotTable4</c:name>
    <c:fmtId val="7"/>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 Sales V/S Returns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solidFill>
              <a:schemeClr val="tx1"/>
            </a:solidFill>
          </a:ln>
          <a:effectLst>
            <a:outerShdw blurRad="57150" dist="19050" dir="5400000" algn="ctr" rotWithShape="0">
              <a:srgbClr val="000000">
                <a:alpha val="63000"/>
              </a:srgbClr>
            </a:outerShdw>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solidFill>
              <a:schemeClr val="tx1"/>
            </a:solidFill>
          </a:ln>
          <a:effectLst>
            <a:outerShdw blurRad="57150" dist="19050" dir="5400000" algn="ctr" rotWithShape="0">
              <a:srgbClr val="000000">
                <a:alpha val="63000"/>
              </a:srgbClr>
            </a:outerShdw>
          </a:effectLst>
        </c:spPr>
      </c:pivotFmt>
      <c:pivotFmt>
        <c:idx val="7"/>
        <c:spPr>
          <a:solidFill>
            <a:srgbClr val="FFC0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solidFill>
              <a:schemeClr val="tx1"/>
            </a:solidFill>
          </a:ln>
          <a:effectLst>
            <a:outerShdw blurRad="57150" dist="19050" dir="5400000" algn="ctr" rotWithShape="0">
              <a:srgbClr val="000000">
                <a:alpha val="63000"/>
              </a:srgbClr>
            </a:outerShdw>
          </a:effectLst>
        </c:spPr>
      </c:pivotFmt>
      <c:pivotFmt>
        <c:idx val="10"/>
        <c:spPr>
          <a:solidFill>
            <a:srgbClr val="FFC0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Sheet8!$A$3</c:f>
              <c:strCache>
                <c:ptCount val="1"/>
                <c:pt idx="0">
                  <c:v>Sum of Quantity Sold</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Pt>
            <c:idx val="0"/>
            <c:invertIfNegative val="0"/>
            <c:bubble3D val="0"/>
            <c:spPr>
              <a:solidFill>
                <a:srgbClr val="FFC00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A43-4B96-8AF2-FFA24CB5F8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c:f>
              <c:strCache>
                <c:ptCount val="1"/>
                <c:pt idx="0">
                  <c:v>Total</c:v>
                </c:pt>
              </c:strCache>
            </c:strRef>
          </c:cat>
          <c:val>
            <c:numRef>
              <c:f>Sheet8!$A$4</c:f>
              <c:numCache>
                <c:formatCode>0</c:formatCode>
                <c:ptCount val="1"/>
                <c:pt idx="0">
                  <c:v>118</c:v>
                </c:pt>
              </c:numCache>
            </c:numRef>
          </c:val>
          <c:extLst>
            <c:ext xmlns:c16="http://schemas.microsoft.com/office/drawing/2014/chart" uri="{C3380CC4-5D6E-409C-BE32-E72D297353CC}">
              <c16:uniqueId val="{00000002-7A43-4B96-8AF2-FFA24CB5F860}"/>
            </c:ext>
          </c:extLst>
        </c:ser>
        <c:ser>
          <c:idx val="1"/>
          <c:order val="1"/>
          <c:tx>
            <c:strRef>
              <c:f>Sheet8!$B$3</c:f>
              <c:strCache>
                <c:ptCount val="1"/>
                <c:pt idx="0">
                  <c:v>Sum of Quantity Returned</c:v>
                </c:pt>
              </c:strCache>
            </c:strRef>
          </c:tx>
          <c:spPr>
            <a:solidFill>
              <a:srgbClr val="FFC00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c:f>
              <c:strCache>
                <c:ptCount val="1"/>
                <c:pt idx="0">
                  <c:v>Total</c:v>
                </c:pt>
              </c:strCache>
            </c:strRef>
          </c:cat>
          <c:val>
            <c:numRef>
              <c:f>Sheet8!$B$4</c:f>
              <c:numCache>
                <c:formatCode>General</c:formatCode>
                <c:ptCount val="1"/>
                <c:pt idx="0">
                  <c:v>29</c:v>
                </c:pt>
              </c:numCache>
            </c:numRef>
          </c:val>
          <c:extLst>
            <c:ext xmlns:c16="http://schemas.microsoft.com/office/drawing/2014/chart" uri="{C3380CC4-5D6E-409C-BE32-E72D297353CC}">
              <c16:uniqueId val="{00000003-7A43-4B96-8AF2-FFA24CB5F860}"/>
            </c:ext>
          </c:extLst>
        </c:ser>
        <c:dLbls>
          <c:dLblPos val="outEnd"/>
          <c:showLegendKey val="0"/>
          <c:showVal val="1"/>
          <c:showCatName val="0"/>
          <c:showSerName val="0"/>
          <c:showPercent val="0"/>
          <c:showBubbleSize val="0"/>
        </c:dLbls>
        <c:gapWidth val="100"/>
        <c:overlap val="-24"/>
        <c:axId val="250218432"/>
        <c:axId val="250208352"/>
      </c:barChart>
      <c:catAx>
        <c:axId val="2502184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r>
                  <a:rPr lang="en-CA" b="1"/>
                  <a:t>PRODUCT CATEGORY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50208352"/>
        <c:crosses val="autoZero"/>
        <c:auto val="1"/>
        <c:lblAlgn val="ctr"/>
        <c:lblOffset val="100"/>
        <c:tickLblSkip val="1"/>
        <c:noMultiLvlLbl val="0"/>
      </c:catAx>
      <c:valAx>
        <c:axId val="2502083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5021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[RETAIL360.xlsx]Sheet19!PivotTable23</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solidFill>
                <a:latin typeface="+mn-lt"/>
                <a:ea typeface="+mn-ea"/>
                <a:cs typeface="+mn-cs"/>
              </a:defRPr>
            </a:pPr>
            <a:r>
              <a:rPr lang="en-US" sz="1600" b="1" i="0" u="none" strike="noStrike" kern="1200" baseline="0">
                <a:solidFill>
                  <a:sysClr val="windowText" lastClr="000000"/>
                </a:solidFill>
              </a:rPr>
              <a:t>Returns by Product Category</a:t>
            </a:r>
          </a:p>
        </c:rich>
      </c:tx>
      <c:layout>
        <c:manualLayout>
          <c:xMode val="edge"/>
          <c:yMode val="edge"/>
          <c:x val="0.24798600174978122"/>
          <c:y val="0.1424978127734033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solidFill>
            <a:srgbClr val="FF9900"/>
          </a:solidFill>
          <a:ln>
            <a:solidFill>
              <a:schemeClr val="tx1"/>
            </a:solid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Sheet19!$B$3</c:f>
              <c:strCache>
                <c:ptCount val="1"/>
                <c:pt idx="0">
                  <c:v>Total</c:v>
                </c:pt>
              </c:strCache>
            </c:strRef>
          </c:tx>
          <c:spPr>
            <a:solidFill>
              <a:srgbClr val="FF990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Sheet19!$A$4:$A$7</c:f>
              <c:strCache>
                <c:ptCount val="3"/>
                <c:pt idx="0">
                  <c:v>Kids</c:v>
                </c:pt>
                <c:pt idx="1">
                  <c:v>Ladies</c:v>
                </c:pt>
                <c:pt idx="2">
                  <c:v>Mens</c:v>
                </c:pt>
              </c:strCache>
            </c:strRef>
          </c:cat>
          <c:val>
            <c:numRef>
              <c:f>Sheet19!$B$4:$B$7</c:f>
              <c:numCache>
                <c:formatCode>"$"#,##0.00</c:formatCode>
                <c:ptCount val="3"/>
                <c:pt idx="0">
                  <c:v>181.76</c:v>
                </c:pt>
                <c:pt idx="1">
                  <c:v>224.15</c:v>
                </c:pt>
                <c:pt idx="2">
                  <c:v>262.43</c:v>
                </c:pt>
              </c:numCache>
            </c:numRef>
          </c:val>
          <c:extLst>
            <c:ext xmlns:c16="http://schemas.microsoft.com/office/drawing/2014/chart" uri="{C3380CC4-5D6E-409C-BE32-E72D297353CC}">
              <c16:uniqueId val="{00000000-18EA-4881-8D03-96A6CDF583B4}"/>
            </c:ext>
          </c:extLst>
        </c:ser>
        <c:dLbls>
          <c:dLblPos val="outEnd"/>
          <c:showLegendKey val="0"/>
          <c:showVal val="1"/>
          <c:showCatName val="0"/>
          <c:showSerName val="0"/>
          <c:showPercent val="0"/>
          <c:showBubbleSize val="0"/>
        </c:dLbls>
        <c:gapWidth val="115"/>
        <c:overlap val="-20"/>
        <c:axId val="510536656"/>
        <c:axId val="510537136"/>
      </c:barChart>
      <c:catAx>
        <c:axId val="51053665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Product Category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0537136"/>
        <c:crosses val="autoZero"/>
        <c:auto val="1"/>
        <c:lblAlgn val="ctr"/>
        <c:lblOffset val="100"/>
        <c:noMultiLvlLbl val="0"/>
      </c:catAx>
      <c:valAx>
        <c:axId val="510537136"/>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Amount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053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Returns by Loyal Card Members</a:t>
            </a:r>
          </a:p>
        </c:rich>
      </c:tx>
      <c:overlay val="0"/>
      <c:spPr>
        <a:noFill/>
        <a:ln>
          <a:noFill/>
        </a:ln>
        <a:effectLst/>
      </c:spPr>
    </c:title>
    <c:autoTitleDeleted val="0"/>
    <c:plotArea>
      <c:layout/>
      <c:pieChart>
        <c:varyColors val="1"/>
        <c:ser>
          <c:idx val="1"/>
          <c:order val="0"/>
          <c:spPr>
            <a:ln>
              <a:solidFill>
                <a:schemeClr val="tx1"/>
              </a:solidFill>
            </a:ln>
          </c:spPr>
          <c:dPt>
            <c:idx val="0"/>
            <c:bubble3D val="0"/>
            <c:spPr>
              <a:solidFill>
                <a:schemeClr val="accent4">
                  <a:lumMod val="60000"/>
                  <a:lumOff val="40000"/>
                </a:schemeClr>
              </a:solidFill>
              <a:ln>
                <a:solidFill>
                  <a:schemeClr val="tx1"/>
                </a:solidFill>
              </a:ln>
            </c:spPr>
            <c:extLst>
              <c:ext xmlns:c16="http://schemas.microsoft.com/office/drawing/2014/chart" uri="{C3380CC4-5D6E-409C-BE32-E72D297353CC}">
                <c16:uniqueId val="{0000000C-5247-4CC5-B7C1-EC4F0D13CD02}"/>
              </c:ext>
            </c:extLst>
          </c:dPt>
          <c:dPt>
            <c:idx val="1"/>
            <c:bubble3D val="0"/>
            <c:extLst>
              <c:ext xmlns:c16="http://schemas.microsoft.com/office/drawing/2014/chart" uri="{C3380CC4-5D6E-409C-BE32-E72D297353CC}">
                <c16:uniqueId val="{0000000D-5247-4CC5-B7C1-EC4F0D13CD02}"/>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(Sheet1!$P$17,Sheet1!$P$20)</c:f>
              <c:strCache>
                <c:ptCount val="2"/>
                <c:pt idx="0">
                  <c:v>Total Sales with Loyalty Card Member </c:v>
                </c:pt>
                <c:pt idx="1">
                  <c:v>Total Sales without Loyalty Card Member </c:v>
                </c:pt>
              </c:strCache>
            </c:strRef>
          </c:cat>
          <c:val>
            <c:numRef>
              <c:f>(Sheet1!$Q$17,Sheet1!$Q$20)</c:f>
              <c:numCache>
                <c:formatCode>"$"#,##0.00_);[Red]\("$"#,##0.00\)</c:formatCode>
                <c:ptCount val="2"/>
                <c:pt idx="0">
                  <c:v>1517.79</c:v>
                </c:pt>
                <c:pt idx="1">
                  <c:v>815.81999999999971</c:v>
                </c:pt>
              </c:numCache>
            </c:numRef>
          </c:val>
          <c:extLst>
            <c:ext xmlns:c16="http://schemas.microsoft.com/office/drawing/2014/chart" uri="{C3380CC4-5D6E-409C-BE32-E72D297353CC}">
              <c16:uniqueId val="{0000000B-5247-4CC5-B7C1-EC4F0D13CD02}"/>
            </c:ext>
          </c:extLst>
        </c:ser>
        <c:ser>
          <c:idx val="0"/>
          <c:order val="1"/>
          <c:spPr>
            <a:ln>
              <a:solidFill>
                <a:schemeClr val="tx1"/>
              </a:solidFill>
            </a:ln>
          </c:spPr>
          <c:dPt>
            <c:idx val="0"/>
            <c:bubble3D val="0"/>
            <c:spPr>
              <a:solidFill>
                <a:srgbClr val="FFFF00"/>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247-4CC5-B7C1-EC4F0D13CD0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247-4CC5-B7C1-EC4F0D13CD02}"/>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247-4CC5-B7C1-EC4F0D13CD02}"/>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247-4CC5-B7C1-EC4F0D13CD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(Sheet1!$P$11,Sheet1!$P$22)</c:f>
              <c:strCache>
                <c:ptCount val="2"/>
                <c:pt idx="0">
                  <c:v>Total Number of Returns = </c:v>
                </c:pt>
                <c:pt idx="1">
                  <c:v>Number of returns with loyalty card</c:v>
                </c:pt>
              </c:strCache>
            </c:strRef>
          </c:cat>
          <c:val>
            <c:numRef>
              <c:f>(Sheet1!$Q$11,Sheet1!$Q$22)</c:f>
              <c:numCache>
                <c:formatCode>General</c:formatCode>
                <c:ptCount val="2"/>
                <c:pt idx="0">
                  <c:v>17</c:v>
                </c:pt>
                <c:pt idx="1">
                  <c:v>11</c:v>
                </c:pt>
              </c:numCache>
            </c:numRef>
          </c:val>
          <c:extLst>
            <c:ext xmlns:c16="http://schemas.microsoft.com/office/drawing/2014/chart" uri="{C3380CC4-5D6E-409C-BE32-E72D297353CC}">
              <c16:uniqueId val="{0000000A-5247-4CC5-B7C1-EC4F0D13CD0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CA"/>
              <a:t>Sales by Loyal Card Members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lotArea>
      <c:layout/>
      <c:pieChart>
        <c:varyColors val="1"/>
        <c:ser>
          <c:idx val="0"/>
          <c:order val="0"/>
          <c:spPr>
            <a:ln>
              <a:solidFill>
                <a:schemeClr val="tx1"/>
              </a:solidFill>
            </a:ln>
          </c:spPr>
          <c:dPt>
            <c:idx val="0"/>
            <c:bubble3D val="0"/>
            <c:spPr>
              <a:solidFill>
                <a:schemeClr val="accent4">
                  <a:lumMod val="60000"/>
                  <a:lumOff val="40000"/>
                </a:schemeClr>
              </a:soli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752-42E5-9E1C-5680D3ABCAF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752-42E5-9E1C-5680D3ABCA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(Sheet1!$P$17,Sheet1!$P$20)</c:f>
              <c:strCache>
                <c:ptCount val="2"/>
                <c:pt idx="0">
                  <c:v>Total Sales with Loyalty Card Member </c:v>
                </c:pt>
                <c:pt idx="1">
                  <c:v>Total Sales without Loyalty Card Member </c:v>
                </c:pt>
              </c:strCache>
            </c:strRef>
          </c:cat>
          <c:val>
            <c:numRef>
              <c:f>(Sheet1!$Q$17,Sheet1!$Q$20)</c:f>
              <c:numCache>
                <c:formatCode>"$"#,##0.00_);[Red]\("$"#,##0.00\)</c:formatCode>
                <c:ptCount val="2"/>
                <c:pt idx="0">
                  <c:v>1517.79</c:v>
                </c:pt>
                <c:pt idx="1">
                  <c:v>815.81999999999971</c:v>
                </c:pt>
              </c:numCache>
            </c:numRef>
          </c:val>
          <c:extLst>
            <c:ext xmlns:c16="http://schemas.microsoft.com/office/drawing/2014/chart" uri="{C3380CC4-5D6E-409C-BE32-E72D297353CC}">
              <c16:uniqueId val="{00000004-5752-42E5-9E1C-5680D3ABCAF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[RETAIL360.xlsx]Sheet4!PivotTable3</c:name>
    <c:fmtId val="1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Sales by Product Category</a:t>
            </a:r>
          </a:p>
        </c:rich>
      </c:tx>
      <c:layout>
        <c:manualLayout>
          <c:xMode val="edge"/>
          <c:yMode val="edge"/>
          <c:x val="0.30051584763622263"/>
          <c:y val="8.231262758821814E-2"/>
        </c:manualLayout>
      </c:layout>
      <c:overlay val="0"/>
      <c:spPr>
        <a:noFill/>
        <a:ln>
          <a:noFill/>
        </a:ln>
        <a:effectLst/>
      </c:spPr>
    </c:title>
    <c:autoTitleDeleted val="0"/>
    <c:pivotFmts>
      <c:pivotFmt>
        <c:idx val="0"/>
        <c:spPr>
          <a:solidFill>
            <a:srgbClr val="FF9900"/>
          </a:solidFill>
          <a:ln>
            <a:solidFill>
              <a:schemeClr val="tx1"/>
            </a:solid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990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rgbClr val="FF990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Sheet4!$A$4:$A$7</c:f>
              <c:strCache>
                <c:ptCount val="3"/>
                <c:pt idx="0">
                  <c:v>Kids</c:v>
                </c:pt>
                <c:pt idx="1">
                  <c:v>Ladies</c:v>
                </c:pt>
                <c:pt idx="2">
                  <c:v>Mens</c:v>
                </c:pt>
              </c:strCache>
            </c:strRef>
          </c:cat>
          <c:val>
            <c:numRef>
              <c:f>Sheet4!$B$4:$B$7</c:f>
              <c:numCache>
                <c:formatCode>"$"#,##0.00_);[Red]\("$"#,##0.00\)</c:formatCode>
                <c:ptCount val="3"/>
                <c:pt idx="0">
                  <c:v>736.23000000000013</c:v>
                </c:pt>
                <c:pt idx="1">
                  <c:v>930.21999999999991</c:v>
                </c:pt>
                <c:pt idx="2">
                  <c:v>667.16000000000008</c:v>
                </c:pt>
              </c:numCache>
            </c:numRef>
          </c:val>
          <c:extLst>
            <c:ext xmlns:c16="http://schemas.microsoft.com/office/drawing/2014/chart" uri="{C3380CC4-5D6E-409C-BE32-E72D297353CC}">
              <c16:uniqueId val="{00000003-495D-4FC2-819D-FFB37AFEAAC2}"/>
            </c:ext>
          </c:extLst>
        </c:ser>
        <c:dLbls>
          <c:dLblPos val="outEnd"/>
          <c:showLegendKey val="0"/>
          <c:showVal val="1"/>
          <c:showCatName val="0"/>
          <c:showSerName val="0"/>
          <c:showPercent val="0"/>
          <c:showBubbleSize val="0"/>
        </c:dLbls>
        <c:gapWidth val="115"/>
        <c:overlap val="-20"/>
        <c:axId val="213714480"/>
        <c:axId val="213727920"/>
      </c:barChart>
      <c:catAx>
        <c:axId val="21371448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PRODUCT CATEGORY</a:t>
                </a:r>
              </a:p>
            </c:rich>
          </c:tx>
          <c:overlay val="0"/>
          <c:spPr>
            <a:noFill/>
            <a:ln>
              <a:noFill/>
            </a:ln>
            <a:effectLst/>
          </c:sp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3727920"/>
        <c:crosses val="autoZero"/>
        <c:auto val="1"/>
        <c:lblAlgn val="ctr"/>
        <c:lblOffset val="100"/>
        <c:noMultiLvlLbl val="0"/>
      </c:catAx>
      <c:valAx>
        <c:axId val="213727920"/>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SALES</a:t>
                </a:r>
              </a:p>
            </c:rich>
          </c:tx>
          <c:overlay val="0"/>
          <c:spPr>
            <a:noFill/>
            <a:ln>
              <a:noFill/>
            </a:ln>
            <a:effectLst/>
          </c:sp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371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[RETAIL360.xlsx]Sheet21!PivotTable25</c:name>
    <c:fmtId val="9"/>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Profit by Product Category</a:t>
            </a:r>
          </a:p>
        </c:rich>
      </c:tx>
      <c:layout>
        <c:manualLayout>
          <c:xMode val="edge"/>
          <c:yMode val="edge"/>
          <c:x val="0.26617344706911639"/>
          <c:y val="6.84237386993292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Sheet21!$B$3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Sheet21!$A$4:$A$7</c:f>
              <c:strCache>
                <c:ptCount val="3"/>
                <c:pt idx="0">
                  <c:v>Kids</c:v>
                </c:pt>
                <c:pt idx="1">
                  <c:v>Ladies</c:v>
                </c:pt>
                <c:pt idx="2">
                  <c:v>Mens</c:v>
                </c:pt>
              </c:strCache>
            </c:strRef>
          </c:cat>
          <c:val>
            <c:numRef>
              <c:f>Sheet21!$B$4:$B$7</c:f>
              <c:numCache>
                <c:formatCode>"$"#,##0.00</c:formatCode>
                <c:ptCount val="3"/>
                <c:pt idx="0">
                  <c:v>220.86899999999997</c:v>
                </c:pt>
                <c:pt idx="1">
                  <c:v>279.06599999999997</c:v>
                </c:pt>
                <c:pt idx="2">
                  <c:v>200.148</c:v>
                </c:pt>
              </c:numCache>
            </c:numRef>
          </c:val>
          <c:extLst>
            <c:ext xmlns:c16="http://schemas.microsoft.com/office/drawing/2014/chart" uri="{C3380CC4-5D6E-409C-BE32-E72D297353CC}">
              <c16:uniqueId val="{00000000-B2E7-45C2-AB86-823718A731DD}"/>
            </c:ext>
          </c:extLst>
        </c:ser>
        <c:dLbls>
          <c:dLblPos val="outEnd"/>
          <c:showLegendKey val="0"/>
          <c:showVal val="1"/>
          <c:showCatName val="0"/>
          <c:showSerName val="0"/>
          <c:showPercent val="0"/>
          <c:showBubbleSize val="0"/>
        </c:dLbls>
        <c:gapWidth val="100"/>
        <c:overlap val="-24"/>
        <c:axId val="242503056"/>
        <c:axId val="96722496"/>
      </c:barChart>
      <c:catAx>
        <c:axId val="2425030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a:t>Product Category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alpha val="99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6722496"/>
        <c:crosses val="autoZero"/>
        <c:auto val="1"/>
        <c:lblAlgn val="ctr"/>
        <c:lblOffset val="100"/>
        <c:noMultiLvlLbl val="0"/>
      </c:catAx>
      <c:valAx>
        <c:axId val="9672249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a:t>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250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[RETAIL360.xlsx]Sheet16!PivotTable22</c:name>
    <c:fmtId val="8"/>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CA"/>
              <a:t>Sales</a:t>
            </a:r>
            <a:r>
              <a:rPr lang="en-CA" baseline="0"/>
              <a:t> and Returns by Months</a:t>
            </a:r>
            <a:endParaRPr lang="en-CA"/>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Sheet16!$B$3</c:f>
              <c:strCache>
                <c:ptCount val="1"/>
                <c:pt idx="0">
                  <c:v>Sum of Quantity Sold</c:v>
                </c:pt>
              </c:strCache>
            </c:strRef>
          </c:tx>
          <c:spPr>
            <a:ln w="34925" cap="rnd">
              <a:solidFill>
                <a:srgbClr val="FF99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Sheet16!$B$4:$B$16</c:f>
              <c:numCache>
                <c:formatCode>0</c:formatCode>
                <c:ptCount val="12"/>
                <c:pt idx="0">
                  <c:v>6</c:v>
                </c:pt>
                <c:pt idx="1">
                  <c:v>2</c:v>
                </c:pt>
                <c:pt idx="2">
                  <c:v>15</c:v>
                </c:pt>
                <c:pt idx="3">
                  <c:v>5</c:v>
                </c:pt>
                <c:pt idx="4">
                  <c:v>23</c:v>
                </c:pt>
                <c:pt idx="5">
                  <c:v>15</c:v>
                </c:pt>
                <c:pt idx="6">
                  <c:v>4</c:v>
                </c:pt>
                <c:pt idx="7">
                  <c:v>11</c:v>
                </c:pt>
                <c:pt idx="8">
                  <c:v>11</c:v>
                </c:pt>
                <c:pt idx="9">
                  <c:v>7</c:v>
                </c:pt>
                <c:pt idx="10">
                  <c:v>9</c:v>
                </c:pt>
                <c:pt idx="11">
                  <c:v>10</c:v>
                </c:pt>
              </c:numCache>
            </c:numRef>
          </c:val>
          <c:smooth val="0"/>
          <c:extLst>
            <c:ext xmlns:c16="http://schemas.microsoft.com/office/drawing/2014/chart" uri="{C3380CC4-5D6E-409C-BE32-E72D297353CC}">
              <c16:uniqueId val="{00000000-F15F-4FFF-923C-5C8CDCB207FF}"/>
            </c:ext>
          </c:extLst>
        </c:ser>
        <c:ser>
          <c:idx val="1"/>
          <c:order val="1"/>
          <c:tx>
            <c:strRef>
              <c:f>Sheet16!$C$3</c:f>
              <c:strCache>
                <c:ptCount val="1"/>
                <c:pt idx="0">
                  <c:v>Sum of Quantity Returned</c:v>
                </c:pt>
              </c:strCache>
            </c:strRef>
          </c:tx>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rgbClr val="FFFF00"/>
              </a:solidFill>
              <a:ln w="9525">
                <a:solidFill>
                  <a:srgbClr val="FFFF00"/>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Sheet16!$C$4:$C$16</c:f>
              <c:numCache>
                <c:formatCode>General</c:formatCode>
                <c:ptCount val="12"/>
                <c:pt idx="1">
                  <c:v>2</c:v>
                </c:pt>
                <c:pt idx="2">
                  <c:v>3</c:v>
                </c:pt>
                <c:pt idx="3">
                  <c:v>1</c:v>
                </c:pt>
                <c:pt idx="4">
                  <c:v>3</c:v>
                </c:pt>
                <c:pt idx="5">
                  <c:v>5</c:v>
                </c:pt>
                <c:pt idx="7">
                  <c:v>5</c:v>
                </c:pt>
                <c:pt idx="8">
                  <c:v>2</c:v>
                </c:pt>
                <c:pt idx="9">
                  <c:v>2</c:v>
                </c:pt>
                <c:pt idx="10">
                  <c:v>1</c:v>
                </c:pt>
                <c:pt idx="11">
                  <c:v>5</c:v>
                </c:pt>
              </c:numCache>
            </c:numRef>
          </c:val>
          <c:smooth val="0"/>
          <c:extLst>
            <c:ext xmlns:c16="http://schemas.microsoft.com/office/drawing/2014/chart" uri="{C3380CC4-5D6E-409C-BE32-E72D297353CC}">
              <c16:uniqueId val="{00000001-F15F-4FFF-923C-5C8CDCB207FF}"/>
            </c:ext>
          </c:extLst>
        </c:ser>
        <c:dLbls>
          <c:dLblPos val="t"/>
          <c:showLegendKey val="0"/>
          <c:showVal val="1"/>
          <c:showCatName val="0"/>
          <c:showSerName val="0"/>
          <c:showPercent val="0"/>
          <c:showBubbleSize val="0"/>
        </c:dLbls>
        <c:marker val="1"/>
        <c:smooth val="0"/>
        <c:axId val="428378320"/>
        <c:axId val="428380720"/>
      </c:lineChart>
      <c:catAx>
        <c:axId val="428378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CA" b="1"/>
                  <a:t>MONTHS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8380720"/>
        <c:crosses val="autoZero"/>
        <c:auto val="1"/>
        <c:lblAlgn val="ctr"/>
        <c:lblOffset val="100"/>
        <c:noMultiLvlLbl val="0"/>
      </c:catAx>
      <c:valAx>
        <c:axId val="428380720"/>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a:t>QUANTITY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837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[RETAIL360.xlsx]Sheet3!PivotTable2</c:name>
    <c:fmtId val="6"/>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Sales by Payment Method</a:t>
            </a:r>
          </a:p>
        </c:rich>
      </c:tx>
      <c:layout>
        <c:manualLayout>
          <c:xMode val="edge"/>
          <c:yMode val="edge"/>
          <c:x val="0.19755592118149409"/>
          <c:y val="8.611912834739074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lumOff val="40000"/>
            </a:schemeClr>
          </a:solidFill>
          <a:ln>
            <a:solidFill>
              <a:schemeClr val="tx1"/>
            </a:solidFill>
          </a:ln>
          <a:effectLst>
            <a:softEdge rad="0"/>
          </a:effectLst>
        </c:spPr>
      </c:pivotFmt>
      <c:pivotFmt>
        <c:idx val="3"/>
        <c:spPr>
          <a:solidFill>
            <a:schemeClr val="accent4">
              <a:lumMod val="60000"/>
              <a:lumOff val="40000"/>
            </a:schemeClr>
          </a:solidFill>
          <a:ln>
            <a:solidFill>
              <a:schemeClr val="tx1"/>
            </a:solidFill>
          </a:ln>
          <a:effectLst>
            <a:softEdge rad="0"/>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2">
              <a:lumMod val="60000"/>
              <a:lumOff val="40000"/>
            </a:schemeClr>
          </a:solidFill>
          <a:ln>
            <a:solidFill>
              <a:schemeClr val="tx1"/>
            </a:solidFill>
          </a:ln>
          <a:effectLst>
            <a:softEdge rad="0"/>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25"/>
        <c:spPr>
          <a:solidFill>
            <a:schemeClr val="accent4">
              <a:lumMod val="60000"/>
              <a:lumOff val="40000"/>
            </a:schemeClr>
          </a:solidFill>
          <a:ln>
            <a:solidFill>
              <a:schemeClr val="tx1"/>
            </a:solidFill>
          </a:ln>
          <a:effectLst>
            <a:softEdge rad="0"/>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2">
              <a:lumMod val="60000"/>
              <a:lumOff val="40000"/>
            </a:schemeClr>
          </a:solidFill>
          <a:ln>
            <a:solidFill>
              <a:schemeClr val="tx1"/>
            </a:solidFill>
          </a:ln>
          <a:effectLst>
            <a:softEdge rad="0"/>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35"/>
        <c:spPr>
          <a:solidFill>
            <a:schemeClr val="accent4">
              <a:lumMod val="60000"/>
              <a:lumOff val="40000"/>
            </a:schemeClr>
          </a:solidFill>
          <a:ln>
            <a:solidFill>
              <a:schemeClr val="tx1"/>
            </a:solidFill>
          </a:ln>
          <a:effectLst>
            <a:softEdge rad="0"/>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softEdge rad="0"/>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Sheet3!$B$3</c:f>
              <c:strCache>
                <c:ptCount val="1"/>
                <c:pt idx="0">
                  <c:v>Sum of Quantity Sold</c:v>
                </c:pt>
              </c:strCache>
            </c:strRef>
          </c:tx>
          <c:spPr>
            <a:ln>
              <a:solidFill>
                <a:schemeClr val="tx1"/>
              </a:solidFill>
            </a:ln>
            <a:effectLst>
              <a:softEdge rad="0"/>
            </a:effectLst>
          </c:spPr>
          <c:dPt>
            <c:idx val="0"/>
            <c:bubble3D val="0"/>
            <c:spPr>
              <a:solidFill>
                <a:schemeClr val="accent2">
                  <a:lumMod val="60000"/>
                  <a:lumOff val="40000"/>
                </a:schemeClr>
              </a:solidFill>
              <a:ln>
                <a:solidFill>
                  <a:schemeClr val="tx1"/>
                </a:solidFill>
              </a:ln>
              <a:effectLst>
                <a:softEdge rad="0"/>
              </a:effectLst>
            </c:spPr>
            <c:extLst>
              <c:ext xmlns:c16="http://schemas.microsoft.com/office/drawing/2014/chart" uri="{C3380CC4-5D6E-409C-BE32-E72D297353CC}">
                <c16:uniqueId val="{00000001-8DCF-405E-938B-F369C9DD22D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softEdge rad="0"/>
              </a:effectLst>
            </c:spPr>
            <c:extLst>
              <c:ext xmlns:c16="http://schemas.microsoft.com/office/drawing/2014/chart" uri="{C3380CC4-5D6E-409C-BE32-E72D297353CC}">
                <c16:uniqueId val="{00000003-8DCF-405E-938B-F369C9DD22D2}"/>
              </c:ext>
            </c:extLst>
          </c:dPt>
          <c:dPt>
            <c:idx val="2"/>
            <c:bubble3D val="0"/>
            <c:spPr>
              <a:solidFill>
                <a:schemeClr val="accent4">
                  <a:lumMod val="60000"/>
                  <a:lumOff val="40000"/>
                </a:schemeClr>
              </a:solidFill>
              <a:ln>
                <a:solidFill>
                  <a:schemeClr val="tx1"/>
                </a:solidFill>
              </a:ln>
              <a:effectLst>
                <a:softEdge rad="0"/>
              </a:effectLst>
            </c:spPr>
            <c:extLst>
              <c:ext xmlns:c16="http://schemas.microsoft.com/office/drawing/2014/chart" uri="{C3380CC4-5D6E-409C-BE32-E72D297353CC}">
                <c16:uniqueId val="{00000005-8DCF-405E-938B-F369C9DD22D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softEdge rad="0"/>
              </a:effectLst>
            </c:spPr>
            <c:extLst>
              <c:ext xmlns:c16="http://schemas.microsoft.com/office/drawing/2014/chart" uri="{C3380CC4-5D6E-409C-BE32-E72D297353CC}">
                <c16:uniqueId val="{00000007-8DCF-405E-938B-F369C9DD22D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Sheet3!$A$4:$A$8</c:f>
              <c:strCache>
                <c:ptCount val="4"/>
                <c:pt idx="0">
                  <c:v>Cash</c:v>
                </c:pt>
                <c:pt idx="1">
                  <c:v>Credit</c:v>
                </c:pt>
                <c:pt idx="2">
                  <c:v>Debit</c:v>
                </c:pt>
                <c:pt idx="3">
                  <c:v>Giftcard</c:v>
                </c:pt>
              </c:strCache>
            </c:strRef>
          </c:cat>
          <c:val>
            <c:numRef>
              <c:f>Sheet3!$B$4:$B$8</c:f>
              <c:numCache>
                <c:formatCode>0</c:formatCode>
                <c:ptCount val="4"/>
                <c:pt idx="0">
                  <c:v>17</c:v>
                </c:pt>
                <c:pt idx="1">
                  <c:v>32</c:v>
                </c:pt>
                <c:pt idx="2">
                  <c:v>43</c:v>
                </c:pt>
                <c:pt idx="3">
                  <c:v>26</c:v>
                </c:pt>
              </c:numCache>
            </c:numRef>
          </c:val>
          <c:extLst>
            <c:ext xmlns:c16="http://schemas.microsoft.com/office/drawing/2014/chart" uri="{C3380CC4-5D6E-409C-BE32-E72D297353CC}">
              <c16:uniqueId val="{00000008-8DCF-405E-938B-F369C9DD22D2}"/>
            </c:ext>
          </c:extLst>
        </c:ser>
        <c:ser>
          <c:idx val="1"/>
          <c:order val="1"/>
          <c:tx>
            <c:strRef>
              <c:f>Sheet3!$C$3</c:f>
              <c:strCache>
                <c:ptCount val="1"/>
                <c:pt idx="0">
                  <c:v>Sum of Sales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8DCF-405E-938B-F369C9DD22D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8DCF-405E-938B-F369C9DD22D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8DCF-405E-938B-F369C9DD22D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8DCF-405E-938B-F369C9DD22D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Sheet3!$A$4:$A$8</c:f>
              <c:strCache>
                <c:ptCount val="4"/>
                <c:pt idx="0">
                  <c:v>Cash</c:v>
                </c:pt>
                <c:pt idx="1">
                  <c:v>Credit</c:v>
                </c:pt>
                <c:pt idx="2">
                  <c:v>Debit</c:v>
                </c:pt>
                <c:pt idx="3">
                  <c:v>Giftcard</c:v>
                </c:pt>
              </c:strCache>
            </c:strRef>
          </c:cat>
          <c:val>
            <c:numRef>
              <c:f>Sheet3!$C$4:$C$8</c:f>
              <c:numCache>
                <c:formatCode>"$"#,##0.00_);[Red]\("$"#,##0.00\)</c:formatCode>
                <c:ptCount val="4"/>
                <c:pt idx="0">
                  <c:v>354.89</c:v>
                </c:pt>
                <c:pt idx="1">
                  <c:v>806.32000000000016</c:v>
                </c:pt>
                <c:pt idx="2">
                  <c:v>753.52</c:v>
                </c:pt>
                <c:pt idx="3">
                  <c:v>418.87999999999994</c:v>
                </c:pt>
              </c:numCache>
            </c:numRef>
          </c:val>
          <c:extLst>
            <c:ext xmlns:c16="http://schemas.microsoft.com/office/drawing/2014/chart" uri="{C3380CC4-5D6E-409C-BE32-E72D297353CC}">
              <c16:uniqueId val="{00000011-8DCF-405E-938B-F369C9DD22D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4">
  <a:schemeClr val="accent4"/>
</cs:colorStyle>
</file>

<file path=xl/charts/colors12.xml><?xml version="1.0" encoding="utf-8"?>
<cs:colorStyle xmlns:cs="http://schemas.microsoft.com/office/drawing/2012/chartStyle" xmlns:a="http://schemas.openxmlformats.org/drawingml/2006/main" meth="withinLinearReversed" id="24">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Reversed" id="24">
  <a:schemeClr val="accent4"/>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7.png"/><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16.xml"/><Relationship Id="rId17" Type="http://schemas.openxmlformats.org/officeDocument/2006/relationships/chart" Target="../charts/chart19.xml"/><Relationship Id="rId2" Type="http://schemas.openxmlformats.org/officeDocument/2006/relationships/image" Target="../media/image1.png"/><Relationship Id="rId16" Type="http://schemas.openxmlformats.org/officeDocument/2006/relationships/chart" Target="../charts/chart18.xml"/><Relationship Id="rId1" Type="http://schemas.openxmlformats.org/officeDocument/2006/relationships/chart" Target="../charts/chart11.xml"/><Relationship Id="rId6" Type="http://schemas.openxmlformats.org/officeDocument/2006/relationships/image" Target="../media/image5.png"/><Relationship Id="rId11" Type="http://schemas.openxmlformats.org/officeDocument/2006/relationships/chart" Target="../charts/chart15.xml"/><Relationship Id="rId5" Type="http://schemas.openxmlformats.org/officeDocument/2006/relationships/image" Target="../media/image4.svg"/><Relationship Id="rId15" Type="http://schemas.openxmlformats.org/officeDocument/2006/relationships/chart" Target="../charts/chart17.xml"/><Relationship Id="rId10" Type="http://schemas.openxmlformats.org/officeDocument/2006/relationships/chart" Target="../charts/chart14.xml"/><Relationship Id="rId4" Type="http://schemas.openxmlformats.org/officeDocument/2006/relationships/image" Target="../media/image3.png"/><Relationship Id="rId9" Type="http://schemas.openxmlformats.org/officeDocument/2006/relationships/chart" Target="../charts/chart13.xml"/><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3</xdr:col>
      <xdr:colOff>487680</xdr:colOff>
      <xdr:row>2</xdr:row>
      <xdr:rowOff>179070</xdr:rowOff>
    </xdr:from>
    <xdr:to>
      <xdr:col>11</xdr:col>
      <xdr:colOff>182880</xdr:colOff>
      <xdr:row>17</xdr:row>
      <xdr:rowOff>179070</xdr:rowOff>
    </xdr:to>
    <xdr:graphicFrame macro="">
      <xdr:nvGraphicFramePr>
        <xdr:cNvPr id="2" name="Chart 1">
          <a:extLst>
            <a:ext uri="{FF2B5EF4-FFF2-40B4-BE49-F238E27FC236}">
              <a16:creationId xmlns:a16="http://schemas.microsoft.com/office/drawing/2014/main" id="{F5551EA8-2550-AF61-A17C-ADC437F1C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563880</xdr:colOff>
      <xdr:row>2</xdr:row>
      <xdr:rowOff>34290</xdr:rowOff>
    </xdr:from>
    <xdr:to>
      <xdr:col>12</xdr:col>
      <xdr:colOff>182880</xdr:colOff>
      <xdr:row>19</xdr:row>
      <xdr:rowOff>137160</xdr:rowOff>
    </xdr:to>
    <xdr:graphicFrame macro="">
      <xdr:nvGraphicFramePr>
        <xdr:cNvPr id="2" name="Chart 1">
          <a:extLst>
            <a:ext uri="{FF2B5EF4-FFF2-40B4-BE49-F238E27FC236}">
              <a16:creationId xmlns:a16="http://schemas.microsoft.com/office/drawing/2014/main" id="{CE49B122-8E8D-38D1-84E4-0B4B771FC8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1005840</xdr:colOff>
      <xdr:row>2</xdr:row>
      <xdr:rowOff>41910</xdr:rowOff>
    </xdr:from>
    <xdr:to>
      <xdr:col>9</xdr:col>
      <xdr:colOff>320040</xdr:colOff>
      <xdr:row>17</xdr:row>
      <xdr:rowOff>41910</xdr:rowOff>
    </xdr:to>
    <xdr:graphicFrame macro="">
      <xdr:nvGraphicFramePr>
        <xdr:cNvPr id="2" name="Chart 1">
          <a:extLst>
            <a:ext uri="{FF2B5EF4-FFF2-40B4-BE49-F238E27FC236}">
              <a16:creationId xmlns:a16="http://schemas.microsoft.com/office/drawing/2014/main" id="{AE41C4BD-4C4A-7FCC-C90A-DA9866BD6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281940</xdr:colOff>
      <xdr:row>3</xdr:row>
      <xdr:rowOff>133350</xdr:rowOff>
    </xdr:from>
    <xdr:to>
      <xdr:col>12</xdr:col>
      <xdr:colOff>518160</xdr:colOff>
      <xdr:row>18</xdr:row>
      <xdr:rowOff>133350</xdr:rowOff>
    </xdr:to>
    <xdr:graphicFrame macro="">
      <xdr:nvGraphicFramePr>
        <xdr:cNvPr id="2" name="Chart 1">
          <a:extLst>
            <a:ext uri="{FF2B5EF4-FFF2-40B4-BE49-F238E27FC236}">
              <a16:creationId xmlns:a16="http://schemas.microsoft.com/office/drawing/2014/main" id="{36537775-50CA-2311-5735-46CBC03FC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274320</xdr:colOff>
      <xdr:row>2</xdr:row>
      <xdr:rowOff>64770</xdr:rowOff>
    </xdr:from>
    <xdr:to>
      <xdr:col>12</xdr:col>
      <xdr:colOff>0</xdr:colOff>
      <xdr:row>18</xdr:row>
      <xdr:rowOff>45720</xdr:rowOff>
    </xdr:to>
    <xdr:graphicFrame macro="">
      <xdr:nvGraphicFramePr>
        <xdr:cNvPr id="2" name="Chart 1">
          <a:extLst>
            <a:ext uri="{FF2B5EF4-FFF2-40B4-BE49-F238E27FC236}">
              <a16:creationId xmlns:a16="http://schemas.microsoft.com/office/drawing/2014/main" id="{5561B439-4016-DD6A-3635-0FD9949F25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297179</xdr:colOff>
      <xdr:row>0</xdr:row>
      <xdr:rowOff>140970</xdr:rowOff>
    </xdr:from>
    <xdr:to>
      <xdr:col>14</xdr:col>
      <xdr:colOff>437213</xdr:colOff>
      <xdr:row>19</xdr:row>
      <xdr:rowOff>37475</xdr:rowOff>
    </xdr:to>
    <xdr:graphicFrame macro="">
      <xdr:nvGraphicFramePr>
        <xdr:cNvPr id="2" name="Chart 1">
          <a:extLst>
            <a:ext uri="{FF2B5EF4-FFF2-40B4-BE49-F238E27FC236}">
              <a16:creationId xmlns:a16="http://schemas.microsoft.com/office/drawing/2014/main" id="{4EC6EFA8-21E2-594B-47FC-AA7EC827B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53340</xdr:colOff>
      <xdr:row>6</xdr:row>
      <xdr:rowOff>41910</xdr:rowOff>
    </xdr:from>
    <xdr:to>
      <xdr:col>10</xdr:col>
      <xdr:colOff>358140</xdr:colOff>
      <xdr:row>21</xdr:row>
      <xdr:rowOff>41910</xdr:rowOff>
    </xdr:to>
    <xdr:graphicFrame macro="">
      <xdr:nvGraphicFramePr>
        <xdr:cNvPr id="2" name="Chart 1">
          <a:extLst>
            <a:ext uri="{FF2B5EF4-FFF2-40B4-BE49-F238E27FC236}">
              <a16:creationId xmlns:a16="http://schemas.microsoft.com/office/drawing/2014/main" id="{D5814663-4A14-0D54-0C56-67A577056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601980</xdr:colOff>
      <xdr:row>2</xdr:row>
      <xdr:rowOff>41910</xdr:rowOff>
    </xdr:from>
    <xdr:to>
      <xdr:col>11</xdr:col>
      <xdr:colOff>297180</xdr:colOff>
      <xdr:row>17</xdr:row>
      <xdr:rowOff>41910</xdr:rowOff>
    </xdr:to>
    <xdr:graphicFrame macro="">
      <xdr:nvGraphicFramePr>
        <xdr:cNvPr id="2" name="Chart 1">
          <a:extLst>
            <a:ext uri="{FF2B5EF4-FFF2-40B4-BE49-F238E27FC236}">
              <a16:creationId xmlns:a16="http://schemas.microsoft.com/office/drawing/2014/main" id="{A4C8B31A-CAB7-8CFF-CD1E-6C235C3A7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15</xdr:col>
      <xdr:colOff>62631</xdr:colOff>
      <xdr:row>27</xdr:row>
      <xdr:rowOff>58455</xdr:rowOff>
    </xdr:from>
    <xdr:to>
      <xdr:col>18</xdr:col>
      <xdr:colOff>782877</xdr:colOff>
      <xdr:row>41</xdr:row>
      <xdr:rowOff>171189</xdr:rowOff>
    </xdr:to>
    <xdr:graphicFrame macro="">
      <xdr:nvGraphicFramePr>
        <xdr:cNvPr id="3" name="Chart 2">
          <a:extLst>
            <a:ext uri="{FF2B5EF4-FFF2-40B4-BE49-F238E27FC236}">
              <a16:creationId xmlns:a16="http://schemas.microsoft.com/office/drawing/2014/main" id="{F99B0F5F-D972-672B-F60E-F39D0E0F6E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41754</xdr:colOff>
      <xdr:row>43</xdr:row>
      <xdr:rowOff>89770</xdr:rowOff>
    </xdr:from>
    <xdr:to>
      <xdr:col>18</xdr:col>
      <xdr:colOff>762000</xdr:colOff>
      <xdr:row>58</xdr:row>
      <xdr:rowOff>14614</xdr:rowOff>
    </xdr:to>
    <xdr:graphicFrame macro="">
      <xdr:nvGraphicFramePr>
        <xdr:cNvPr id="4" name="Chart 3">
          <a:extLst>
            <a:ext uri="{FF2B5EF4-FFF2-40B4-BE49-F238E27FC236}">
              <a16:creationId xmlns:a16="http://schemas.microsoft.com/office/drawing/2014/main" id="{BCD2B5A9-C479-BCD2-A552-7997B6DE6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8</xdr:col>
      <xdr:colOff>1142462</xdr:colOff>
      <xdr:row>43</xdr:row>
      <xdr:rowOff>77357</xdr:rowOff>
    </xdr:from>
    <xdr:to>
      <xdr:col>11</xdr:col>
      <xdr:colOff>28864</xdr:colOff>
      <xdr:row>51</xdr:row>
      <xdr:rowOff>132773</xdr:rowOff>
    </xdr:to>
    <mc:AlternateContent xmlns:mc="http://schemas.openxmlformats.org/markup-compatibility/2006" xmlns:sle15="http://schemas.microsoft.com/office/drawing/2012/slicer">
      <mc:Choice Requires="sle15">
        <xdr:graphicFrame macro="">
          <xdr:nvGraphicFramePr>
            <xdr:cNvPr id="5" name="Payment Method">
              <a:extLst>
                <a:ext uri="{FF2B5EF4-FFF2-40B4-BE49-F238E27FC236}">
                  <a16:creationId xmlns:a16="http://schemas.microsoft.com/office/drawing/2014/main" id="{F040294E-BB72-58EE-E2E8-DC6A91995CC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8741295" y="8268857"/>
              <a:ext cx="2082569" cy="1579416"/>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342357</xdr:colOff>
      <xdr:row>51</xdr:row>
      <xdr:rowOff>32862</xdr:rowOff>
    </xdr:from>
    <xdr:to>
      <xdr:col>13</xdr:col>
      <xdr:colOff>1264</xdr:colOff>
      <xdr:row>70</xdr:row>
      <xdr:rowOff>140958</xdr:rowOff>
    </xdr:to>
    <mc:AlternateContent xmlns:mc="http://schemas.openxmlformats.org/markup-compatibility/2006" xmlns:sle15="http://schemas.microsoft.com/office/drawing/2012/slicer">
      <mc:Choice Requires="sle15">
        <xdr:graphicFrame macro="">
          <xdr:nvGraphicFramePr>
            <xdr:cNvPr id="6" name="Month">
              <a:extLst>
                <a:ext uri="{FF2B5EF4-FFF2-40B4-BE49-F238E27FC236}">
                  <a16:creationId xmlns:a16="http://schemas.microsoft.com/office/drawing/2014/main" id="{21861C82-ED38-19D0-38DC-2126DC63054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137357" y="9748362"/>
              <a:ext cx="1839074" cy="3727596"/>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354677</xdr:colOff>
      <xdr:row>43</xdr:row>
      <xdr:rowOff>83128</xdr:rowOff>
    </xdr:from>
    <xdr:to>
      <xdr:col>13</xdr:col>
      <xdr:colOff>8313</xdr:colOff>
      <xdr:row>50</xdr:row>
      <xdr:rowOff>41564</xdr:rowOff>
    </xdr:to>
    <mc:AlternateContent xmlns:mc="http://schemas.openxmlformats.org/markup-compatibility/2006" xmlns:sle15="http://schemas.microsoft.com/office/drawing/2012/slicer">
      <mc:Choice Requires="sle15">
        <xdr:graphicFrame macro="">
          <xdr:nvGraphicFramePr>
            <xdr:cNvPr id="7" name="Product Category">
              <a:extLst>
                <a:ext uri="{FF2B5EF4-FFF2-40B4-BE49-F238E27FC236}">
                  <a16:creationId xmlns:a16="http://schemas.microsoft.com/office/drawing/2014/main" id="{8673D82B-5623-9976-8727-D1F0247B7188}"/>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1149677" y="8274628"/>
              <a:ext cx="1833803" cy="1291936"/>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1276156</xdr:colOff>
      <xdr:row>52</xdr:row>
      <xdr:rowOff>141009</xdr:rowOff>
    </xdr:from>
    <xdr:to>
      <xdr:col>10</xdr:col>
      <xdr:colOff>957502</xdr:colOff>
      <xdr:row>68</xdr:row>
      <xdr:rowOff>84667</xdr:rowOff>
    </xdr:to>
    <mc:AlternateContent xmlns:mc="http://schemas.openxmlformats.org/markup-compatibility/2006" xmlns:sle15="http://schemas.microsoft.com/office/drawing/2012/slicer">
      <mc:Choice Requires="sle15">
        <xdr:graphicFrame macro="">
          <xdr:nvGraphicFramePr>
            <xdr:cNvPr id="8" name="Month of Return">
              <a:extLst>
                <a:ext uri="{FF2B5EF4-FFF2-40B4-BE49-F238E27FC236}">
                  <a16:creationId xmlns:a16="http://schemas.microsoft.com/office/drawing/2014/main" id="{5C6044E5-A55F-7635-D970-31E00792D832}"/>
                </a:ext>
              </a:extLst>
            </xdr:cNvPr>
            <xdr:cNvGraphicFramePr/>
          </xdr:nvGraphicFramePr>
          <xdr:xfrm>
            <a:off x="0" y="0"/>
            <a:ext cx="0" cy="0"/>
          </xdr:xfrm>
          <a:graphic>
            <a:graphicData uri="http://schemas.microsoft.com/office/drawing/2010/slicer">
              <sle:slicer xmlns:sle="http://schemas.microsoft.com/office/drawing/2010/slicer" name="Month of Return"/>
            </a:graphicData>
          </a:graphic>
        </xdr:graphicFrame>
      </mc:Choice>
      <mc:Fallback xmlns="">
        <xdr:sp macro="" textlink="">
          <xdr:nvSpPr>
            <xdr:cNvPr id="0" name=""/>
            <xdr:cNvSpPr>
              <a:spLocks noTextEdit="1"/>
            </xdr:cNvSpPr>
          </xdr:nvSpPr>
          <xdr:spPr>
            <a:xfrm>
              <a:off x="8874989" y="10047009"/>
              <a:ext cx="1819180" cy="2991658"/>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8</xdr:col>
      <xdr:colOff>223640</xdr:colOff>
      <xdr:row>81</xdr:row>
      <xdr:rowOff>115362</xdr:rowOff>
    </xdr:from>
    <xdr:to>
      <xdr:col>13</xdr:col>
      <xdr:colOff>256760</xdr:colOff>
      <xdr:row>89</xdr:row>
      <xdr:rowOff>46089</xdr:rowOff>
    </xdr:to>
    <mc:AlternateContent xmlns:mc="http://schemas.openxmlformats.org/markup-compatibility/2006" xmlns:tsle="http://schemas.microsoft.com/office/drawing/2012/timeslicer">
      <mc:Choice Requires="tsle">
        <xdr:graphicFrame macro="">
          <xdr:nvGraphicFramePr>
            <xdr:cNvPr id="9" name="Date of Return">
              <a:extLst>
                <a:ext uri="{FF2B5EF4-FFF2-40B4-BE49-F238E27FC236}">
                  <a16:creationId xmlns:a16="http://schemas.microsoft.com/office/drawing/2014/main" id="{071EBF18-094D-CDBA-22F5-A1E77A23EE13}"/>
                </a:ext>
              </a:extLst>
            </xdr:cNvPr>
            <xdr:cNvGraphicFramePr/>
          </xdr:nvGraphicFramePr>
          <xdr:xfrm>
            <a:off x="0" y="0"/>
            <a:ext cx="0" cy="0"/>
          </xdr:xfrm>
          <a:graphic>
            <a:graphicData uri="http://schemas.microsoft.com/office/drawing/2012/timeslicer">
              <tsle:timeslicer name="Date of Return"/>
            </a:graphicData>
          </a:graphic>
        </xdr:graphicFrame>
      </mc:Choice>
      <mc:Fallback xmlns="">
        <xdr:sp macro="" textlink="">
          <xdr:nvSpPr>
            <xdr:cNvPr id="0" name=""/>
            <xdr:cNvSpPr>
              <a:spLocks noTextEdit="1"/>
            </xdr:cNvSpPr>
          </xdr:nvSpPr>
          <xdr:spPr>
            <a:xfrm>
              <a:off x="7822473" y="15545862"/>
              <a:ext cx="5409454" cy="1454727"/>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8</xdr:col>
      <xdr:colOff>249997</xdr:colOff>
      <xdr:row>72</xdr:row>
      <xdr:rowOff>26170</xdr:rowOff>
    </xdr:from>
    <xdr:to>
      <xdr:col>13</xdr:col>
      <xdr:colOff>264123</xdr:colOff>
      <xdr:row>80</xdr:row>
      <xdr:rowOff>269</xdr:rowOff>
    </xdr:to>
    <mc:AlternateContent xmlns:mc="http://schemas.openxmlformats.org/markup-compatibility/2006" xmlns:tsle="http://schemas.microsoft.com/office/drawing/2012/timeslicer">
      <mc:Choice Requires="tsle">
        <xdr:graphicFrame macro="">
          <xdr:nvGraphicFramePr>
            <xdr:cNvPr id="10" name="Date of Sale">
              <a:extLst>
                <a:ext uri="{FF2B5EF4-FFF2-40B4-BE49-F238E27FC236}">
                  <a16:creationId xmlns:a16="http://schemas.microsoft.com/office/drawing/2014/main" id="{CA08B828-465B-F522-F445-7A703B5FBD0B}"/>
                </a:ext>
              </a:extLst>
            </xdr:cNvPr>
            <xdr:cNvGraphicFramePr/>
          </xdr:nvGraphicFramePr>
          <xdr:xfrm>
            <a:off x="0" y="0"/>
            <a:ext cx="0" cy="0"/>
          </xdr:xfrm>
          <a:graphic>
            <a:graphicData uri="http://schemas.microsoft.com/office/drawing/2012/timeslicer">
              <tsle:timeslicer name="Date of Sale"/>
            </a:graphicData>
          </a:graphic>
        </xdr:graphicFrame>
      </mc:Choice>
      <mc:Fallback xmlns="">
        <xdr:sp macro="" textlink="">
          <xdr:nvSpPr>
            <xdr:cNvPr id="0" name=""/>
            <xdr:cNvSpPr>
              <a:spLocks noTextEdit="1"/>
            </xdr:cNvSpPr>
          </xdr:nvSpPr>
          <xdr:spPr>
            <a:xfrm>
              <a:off x="7848830" y="13742170"/>
              <a:ext cx="5390460" cy="1487708"/>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523876</xdr:colOff>
      <xdr:row>1</xdr:row>
      <xdr:rowOff>76745</xdr:rowOff>
    </xdr:from>
    <xdr:to>
      <xdr:col>21</xdr:col>
      <xdr:colOff>492126</xdr:colOff>
      <xdr:row>9</xdr:row>
      <xdr:rowOff>174625</xdr:rowOff>
    </xdr:to>
    <xdr:sp macro="" textlink="">
      <xdr:nvSpPr>
        <xdr:cNvPr id="2" name="Rectangle 1" descr="njqn&#10;&#10;">
          <a:extLst>
            <a:ext uri="{FF2B5EF4-FFF2-40B4-BE49-F238E27FC236}">
              <a16:creationId xmlns:a16="http://schemas.microsoft.com/office/drawing/2014/main" id="{C6EFFB23-C839-76DB-2386-65260BD4EDC1}"/>
            </a:ext>
          </a:extLst>
        </xdr:cNvPr>
        <xdr:cNvSpPr/>
      </xdr:nvSpPr>
      <xdr:spPr>
        <a:xfrm>
          <a:off x="523876" y="267245"/>
          <a:ext cx="12636500" cy="1621880"/>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CA" sz="1800" kern="1200">
            <a:solidFill>
              <a:schemeClr val="bg1">
                <a:lumMod val="95000"/>
              </a:schemeClr>
            </a:solidFill>
            <a:effectLst>
              <a:outerShdw blurRad="50800" dist="50800" dir="5400000" algn="ctr" rotWithShape="0">
                <a:schemeClr val="accent1"/>
              </a:outerShdw>
            </a:effectLst>
            <a:latin typeface="Aptos Black" panose="020B0004020202020204" pitchFamily="34" charset="0"/>
          </a:endParaRPr>
        </a:p>
        <a:p>
          <a:pPr algn="ctr"/>
          <a:r>
            <a:rPr lang="en-CA" sz="6000" kern="1200">
              <a:solidFill>
                <a:schemeClr val="bg1">
                  <a:lumMod val="95000"/>
                </a:schemeClr>
              </a:solidFill>
              <a:effectLst>
                <a:outerShdw blurRad="50800" dist="50800" dir="5400000" algn="ctr" rotWithShape="0">
                  <a:schemeClr val="accent1"/>
                </a:outerShdw>
              </a:effectLst>
              <a:latin typeface="Aptos Black" panose="020B0004020202020204" pitchFamily="34" charset="0"/>
            </a:rPr>
            <a:t>  SALES  </a:t>
          </a:r>
          <a:r>
            <a:rPr lang="en-CA" sz="6000" kern="1200" baseline="0">
              <a:solidFill>
                <a:schemeClr val="bg1">
                  <a:lumMod val="95000"/>
                </a:schemeClr>
              </a:solidFill>
              <a:effectLst>
                <a:outerShdw blurRad="50800" dist="50800" dir="5400000" algn="ctr" rotWithShape="0">
                  <a:schemeClr val="accent1"/>
                </a:outerShdw>
              </a:effectLst>
              <a:latin typeface="Aptos Black" panose="020B0004020202020204" pitchFamily="34" charset="0"/>
            </a:rPr>
            <a:t> DASHBOARD    </a:t>
          </a:r>
          <a:endParaRPr lang="en-CA" sz="6000" kern="1200">
            <a:solidFill>
              <a:schemeClr val="bg1">
                <a:lumMod val="95000"/>
              </a:schemeClr>
            </a:solidFill>
            <a:effectLst>
              <a:outerShdw blurRad="50800" dist="50800" dir="5400000" algn="ctr" rotWithShape="0">
                <a:schemeClr val="accent1"/>
              </a:outerShdw>
            </a:effectLst>
            <a:latin typeface="Aptos Black" panose="020B0004020202020204" pitchFamily="34" charset="0"/>
          </a:endParaRPr>
        </a:p>
      </xdr:txBody>
    </xdr:sp>
    <xdr:clientData/>
  </xdr:twoCellAnchor>
  <xdr:twoCellAnchor>
    <xdr:from>
      <xdr:col>10</xdr:col>
      <xdr:colOff>590130</xdr:colOff>
      <xdr:row>50</xdr:row>
      <xdr:rowOff>77755</xdr:rowOff>
    </xdr:from>
    <xdr:to>
      <xdr:col>25</xdr:col>
      <xdr:colOff>326571</xdr:colOff>
      <xdr:row>66</xdr:row>
      <xdr:rowOff>62204</xdr:rowOff>
    </xdr:to>
    <xdr:sp macro="" textlink="">
      <xdr:nvSpPr>
        <xdr:cNvPr id="9" name="Rectangle 8">
          <a:extLst>
            <a:ext uri="{FF2B5EF4-FFF2-40B4-BE49-F238E27FC236}">
              <a16:creationId xmlns:a16="http://schemas.microsoft.com/office/drawing/2014/main" id="{44440EA7-C974-50BC-3E03-2BBFE9263C0D}"/>
            </a:ext>
          </a:extLst>
        </xdr:cNvPr>
        <xdr:cNvSpPr/>
      </xdr:nvSpPr>
      <xdr:spPr>
        <a:xfrm>
          <a:off x="6655028" y="9408367"/>
          <a:ext cx="8833788" cy="2970245"/>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11</xdr:col>
      <xdr:colOff>173682</xdr:colOff>
      <xdr:row>52</xdr:row>
      <xdr:rowOff>31103</xdr:rowOff>
    </xdr:from>
    <xdr:to>
      <xdr:col>25</xdr:col>
      <xdr:colOff>46653</xdr:colOff>
      <xdr:row>65</xdr:row>
      <xdr:rowOff>15552</xdr:rowOff>
    </xdr:to>
    <xdr:graphicFrame macro="">
      <xdr:nvGraphicFramePr>
        <xdr:cNvPr id="16" name="Chart 15">
          <a:extLst>
            <a:ext uri="{FF2B5EF4-FFF2-40B4-BE49-F238E27FC236}">
              <a16:creationId xmlns:a16="http://schemas.microsoft.com/office/drawing/2014/main" id="{78738BFF-1113-465F-A421-97455F844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285749</xdr:colOff>
      <xdr:row>56</xdr:row>
      <xdr:rowOff>17238</xdr:rowOff>
    </xdr:from>
    <xdr:to>
      <xdr:col>10</xdr:col>
      <xdr:colOff>127000</xdr:colOff>
      <xdr:row>66</xdr:row>
      <xdr:rowOff>79375</xdr:rowOff>
    </xdr:to>
    <xdr:sp macro="" textlink="">
      <xdr:nvSpPr>
        <xdr:cNvPr id="19" name="Rectangle 18">
          <a:extLst>
            <a:ext uri="{FF2B5EF4-FFF2-40B4-BE49-F238E27FC236}">
              <a16:creationId xmlns:a16="http://schemas.microsoft.com/office/drawing/2014/main" id="{27D73840-8B46-40D1-BCB8-9D5B0CC8EB1F}"/>
            </a:ext>
          </a:extLst>
        </xdr:cNvPr>
        <xdr:cNvSpPr/>
      </xdr:nvSpPr>
      <xdr:spPr>
        <a:xfrm>
          <a:off x="285749" y="10685238"/>
          <a:ext cx="5873751" cy="1967137"/>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6</xdr:col>
      <xdr:colOff>43301</xdr:colOff>
      <xdr:row>11</xdr:row>
      <xdr:rowOff>97463</xdr:rowOff>
    </xdr:from>
    <xdr:to>
      <xdr:col>15</xdr:col>
      <xdr:colOff>164133</xdr:colOff>
      <xdr:row>28</xdr:row>
      <xdr:rowOff>1</xdr:rowOff>
    </xdr:to>
    <xdr:sp macro="" textlink="">
      <xdr:nvSpPr>
        <xdr:cNvPr id="21" name="Rectangle 20">
          <a:extLst>
            <a:ext uri="{FF2B5EF4-FFF2-40B4-BE49-F238E27FC236}">
              <a16:creationId xmlns:a16="http://schemas.microsoft.com/office/drawing/2014/main" id="{3D2FA8CA-C01A-400D-AF11-A6951ECCD57C}"/>
            </a:ext>
          </a:extLst>
        </xdr:cNvPr>
        <xdr:cNvSpPr/>
      </xdr:nvSpPr>
      <xdr:spPr>
        <a:xfrm>
          <a:off x="3682240" y="2150198"/>
          <a:ext cx="5579240" cy="3074946"/>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22</xdr:col>
      <xdr:colOff>415471</xdr:colOff>
      <xdr:row>1</xdr:row>
      <xdr:rowOff>97972</xdr:rowOff>
    </xdr:from>
    <xdr:to>
      <xdr:col>30</xdr:col>
      <xdr:colOff>412750</xdr:colOff>
      <xdr:row>10</xdr:row>
      <xdr:rowOff>27215</xdr:rowOff>
    </xdr:to>
    <xdr:sp macro="" textlink="">
      <xdr:nvSpPr>
        <xdr:cNvPr id="30" name="Rectangle 29">
          <a:extLst>
            <a:ext uri="{FF2B5EF4-FFF2-40B4-BE49-F238E27FC236}">
              <a16:creationId xmlns:a16="http://schemas.microsoft.com/office/drawing/2014/main" id="{7A68C360-3BDC-49D3-9F7F-090E5C3991CC}"/>
            </a:ext>
          </a:extLst>
        </xdr:cNvPr>
        <xdr:cNvSpPr/>
      </xdr:nvSpPr>
      <xdr:spPr>
        <a:xfrm>
          <a:off x="13969343" y="276312"/>
          <a:ext cx="4925960" cy="1534307"/>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800" kern="1200">
            <a:solidFill>
              <a:srgbClr val="FFFF00"/>
            </a:solidFill>
            <a:latin typeface="Aptos Black" panose="020B0004020202020204" pitchFamily="34" charset="0"/>
          </a:endParaRPr>
        </a:p>
        <a:p>
          <a:pPr algn="l"/>
          <a:r>
            <a:rPr lang="en-CA" sz="2000" kern="1200">
              <a:solidFill>
                <a:srgbClr val="FFFF00"/>
              </a:solidFill>
              <a:latin typeface="Aptos Black" panose="020B0004020202020204" pitchFamily="34" charset="0"/>
            </a:rPr>
            <a:t>TOTAL SALES</a:t>
          </a:r>
        </a:p>
        <a:p>
          <a:pPr algn="l"/>
          <a:endParaRPr lang="en-CA" sz="800" kern="1200">
            <a:solidFill>
              <a:srgbClr val="FFFF00"/>
            </a:solidFill>
            <a:latin typeface="Aptos Black" panose="020B0004020202020204" pitchFamily="34" charset="0"/>
          </a:endParaRPr>
        </a:p>
        <a:p>
          <a:pPr algn="l"/>
          <a:r>
            <a:rPr lang="en-CA" sz="4400" b="0" i="0" u="none" strike="noStrike">
              <a:solidFill>
                <a:schemeClr val="lt1"/>
              </a:solidFill>
              <a:effectLst/>
              <a:latin typeface="Aptos Black" panose="020B0004020202020204" pitchFamily="34" charset="0"/>
              <a:ea typeface="+mn-ea"/>
              <a:cs typeface="+mn-cs"/>
            </a:rPr>
            <a:t> $</a:t>
          </a:r>
          <a:r>
            <a:rPr lang="en-CA" sz="4800" b="0" i="0" u="none" strike="noStrike">
              <a:solidFill>
                <a:schemeClr val="lt1"/>
              </a:solidFill>
              <a:effectLst/>
              <a:latin typeface="Aptos Black" panose="020B0004020202020204" pitchFamily="34" charset="0"/>
              <a:ea typeface="+mn-ea"/>
              <a:cs typeface="+mn-cs"/>
            </a:rPr>
            <a:t>2,333.61</a:t>
          </a:r>
          <a:r>
            <a:rPr lang="en-CA" sz="4400">
              <a:latin typeface="Aptos Black" panose="020B0004020202020204" pitchFamily="34" charset="0"/>
            </a:rPr>
            <a:t> </a:t>
          </a:r>
          <a:r>
            <a:rPr lang="en-CA" sz="4400" kern="1200">
              <a:solidFill>
                <a:srgbClr val="FFFF00"/>
              </a:solidFill>
              <a:latin typeface="Aptos Black" panose="020B0004020202020204" pitchFamily="34" charset="0"/>
            </a:rPr>
            <a:t> </a:t>
          </a:r>
        </a:p>
      </xdr:txBody>
    </xdr:sp>
    <xdr:clientData/>
  </xdr:twoCellAnchor>
  <xdr:twoCellAnchor editAs="oneCell">
    <xdr:from>
      <xdr:col>28</xdr:col>
      <xdr:colOff>158751</xdr:colOff>
      <xdr:row>2</xdr:row>
      <xdr:rowOff>174625</xdr:rowOff>
    </xdr:from>
    <xdr:to>
      <xdr:col>29</xdr:col>
      <xdr:colOff>460829</xdr:colOff>
      <xdr:row>8</xdr:row>
      <xdr:rowOff>6441</xdr:rowOff>
    </xdr:to>
    <xdr:pic>
      <xdr:nvPicPr>
        <xdr:cNvPr id="36" name="Graphic 35" descr="Money with solid fill">
          <a:extLst>
            <a:ext uri="{FF2B5EF4-FFF2-40B4-BE49-F238E27FC236}">
              <a16:creationId xmlns:a16="http://schemas.microsoft.com/office/drawing/2014/main" id="{10D327F5-50BC-D489-2F0D-7399B21556FD}"/>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7409134" y="531306"/>
          <a:ext cx="918163" cy="901858"/>
        </a:xfrm>
        <a:prstGeom prst="rect">
          <a:avLst/>
        </a:prstGeom>
      </xdr:spPr>
    </xdr:pic>
    <xdr:clientData/>
  </xdr:twoCellAnchor>
  <xdr:twoCellAnchor>
    <xdr:from>
      <xdr:col>31</xdr:col>
      <xdr:colOff>229960</xdr:colOff>
      <xdr:row>1</xdr:row>
      <xdr:rowOff>82551</xdr:rowOff>
    </xdr:from>
    <xdr:to>
      <xdr:col>39</xdr:col>
      <xdr:colOff>127000</xdr:colOff>
      <xdr:row>10</xdr:row>
      <xdr:rowOff>11794</xdr:rowOff>
    </xdr:to>
    <xdr:sp macro="" textlink="">
      <xdr:nvSpPr>
        <xdr:cNvPr id="37" name="Rectangle 36">
          <a:extLst>
            <a:ext uri="{FF2B5EF4-FFF2-40B4-BE49-F238E27FC236}">
              <a16:creationId xmlns:a16="http://schemas.microsoft.com/office/drawing/2014/main" id="{F188AF60-46A4-43A4-95D8-1A6FF794F7FF}"/>
            </a:ext>
          </a:extLst>
        </xdr:cNvPr>
        <xdr:cNvSpPr/>
      </xdr:nvSpPr>
      <xdr:spPr>
        <a:xfrm>
          <a:off x="19328598" y="260891"/>
          <a:ext cx="4825721" cy="1534307"/>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800" kern="1200">
            <a:solidFill>
              <a:srgbClr val="FFFF00"/>
            </a:solidFill>
            <a:latin typeface="Aptos Black" panose="020B0004020202020204" pitchFamily="34" charset="0"/>
          </a:endParaRPr>
        </a:p>
        <a:p>
          <a:pPr algn="l"/>
          <a:r>
            <a:rPr lang="en-CA" sz="2000" kern="1200">
              <a:solidFill>
                <a:srgbClr val="FFFF00"/>
              </a:solidFill>
              <a:latin typeface="Aptos Black" panose="020B0004020202020204" pitchFamily="34" charset="0"/>
            </a:rPr>
            <a:t>TOTAL RETURNS</a:t>
          </a:r>
        </a:p>
        <a:p>
          <a:pPr algn="l"/>
          <a:endParaRPr lang="en-CA" sz="800" kern="1200">
            <a:solidFill>
              <a:srgbClr val="FFFF00"/>
            </a:solidFill>
            <a:latin typeface="Aptos Black" panose="020B0004020202020204" pitchFamily="34" charset="0"/>
          </a:endParaRPr>
        </a:p>
        <a:p>
          <a:pPr algn="l"/>
          <a:r>
            <a:rPr lang="en-CA" sz="4800" b="0" i="0" u="none" strike="noStrike">
              <a:solidFill>
                <a:schemeClr val="lt1"/>
              </a:solidFill>
              <a:effectLst/>
              <a:latin typeface="Aptos Black" panose="020B0004020202020204" pitchFamily="34" charset="0"/>
              <a:ea typeface="+mn-ea"/>
              <a:cs typeface="+mn-cs"/>
            </a:rPr>
            <a:t> $668.34</a:t>
          </a:r>
          <a:r>
            <a:rPr lang="en-CA" sz="4800">
              <a:latin typeface="Aptos Black" panose="020B0004020202020204" pitchFamily="34" charset="0"/>
            </a:rPr>
            <a:t>  </a:t>
          </a:r>
          <a:r>
            <a:rPr lang="en-CA" sz="4800" kern="1200">
              <a:solidFill>
                <a:srgbClr val="FFFF00"/>
              </a:solidFill>
              <a:latin typeface="Aptos Black" panose="020B0004020202020204" pitchFamily="34" charset="0"/>
            </a:rPr>
            <a:t> </a:t>
          </a:r>
        </a:p>
      </xdr:txBody>
    </xdr:sp>
    <xdr:clientData/>
  </xdr:twoCellAnchor>
  <xdr:twoCellAnchor>
    <xdr:from>
      <xdr:col>39</xdr:col>
      <xdr:colOff>568067</xdr:colOff>
      <xdr:row>1</xdr:row>
      <xdr:rowOff>45905</xdr:rowOff>
    </xdr:from>
    <xdr:to>
      <xdr:col>47</xdr:col>
      <xdr:colOff>460374</xdr:colOff>
      <xdr:row>9</xdr:row>
      <xdr:rowOff>175660</xdr:rowOff>
    </xdr:to>
    <xdr:sp macro="" textlink="">
      <xdr:nvSpPr>
        <xdr:cNvPr id="38" name="Rectangle 37">
          <a:extLst>
            <a:ext uri="{FF2B5EF4-FFF2-40B4-BE49-F238E27FC236}">
              <a16:creationId xmlns:a16="http://schemas.microsoft.com/office/drawing/2014/main" id="{2D6D6AB9-FD86-4C70-B1A2-663E096C3EF8}"/>
            </a:ext>
          </a:extLst>
        </xdr:cNvPr>
        <xdr:cNvSpPr/>
      </xdr:nvSpPr>
      <xdr:spPr>
        <a:xfrm>
          <a:off x="24595386" y="224245"/>
          <a:ext cx="4820988" cy="1556479"/>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800" kern="1200">
            <a:solidFill>
              <a:srgbClr val="FFFF00"/>
            </a:solidFill>
            <a:latin typeface="Aptos Black" panose="020B0004020202020204" pitchFamily="34" charset="0"/>
          </a:endParaRPr>
        </a:p>
        <a:p>
          <a:pPr algn="l"/>
          <a:r>
            <a:rPr lang="en-CA" sz="2000" kern="1200">
              <a:solidFill>
                <a:srgbClr val="FFFF00"/>
              </a:solidFill>
              <a:latin typeface="Aptos Black" panose="020B0004020202020204" pitchFamily="34" charset="0"/>
            </a:rPr>
            <a:t>TOTAL PROFIT</a:t>
          </a:r>
        </a:p>
        <a:p>
          <a:pPr algn="l"/>
          <a:endParaRPr lang="en-CA" sz="800" kern="1200">
            <a:solidFill>
              <a:srgbClr val="FFFF00"/>
            </a:solidFill>
            <a:latin typeface="Aptos Black" panose="020B0004020202020204" pitchFamily="34" charset="0"/>
          </a:endParaRPr>
        </a:p>
        <a:p>
          <a:pPr algn="l"/>
          <a:r>
            <a:rPr lang="en-CA" sz="4800" b="0" i="0" u="none" strike="noStrike">
              <a:solidFill>
                <a:schemeClr val="lt1"/>
              </a:solidFill>
              <a:effectLst/>
              <a:latin typeface="Aptos Black" panose="020B0004020202020204" pitchFamily="34" charset="0"/>
              <a:ea typeface="+mn-ea"/>
              <a:cs typeface="+mn-cs"/>
            </a:rPr>
            <a:t> $700.08</a:t>
          </a:r>
          <a:r>
            <a:rPr lang="en-CA" sz="4800">
              <a:latin typeface="Aptos Black" panose="020B0004020202020204" pitchFamily="34" charset="0"/>
            </a:rPr>
            <a:t>  </a:t>
          </a:r>
          <a:r>
            <a:rPr lang="en-CA" sz="4800" kern="1200">
              <a:solidFill>
                <a:srgbClr val="FFFF00"/>
              </a:solidFill>
              <a:latin typeface="Aptos Black" panose="020B0004020202020204" pitchFamily="34" charset="0"/>
            </a:rPr>
            <a:t> </a:t>
          </a:r>
        </a:p>
      </xdr:txBody>
    </xdr:sp>
    <xdr:clientData/>
  </xdr:twoCellAnchor>
  <xdr:twoCellAnchor editAs="oneCell">
    <xdr:from>
      <xdr:col>36</xdr:col>
      <xdr:colOff>423790</xdr:colOff>
      <xdr:row>3</xdr:row>
      <xdr:rowOff>10741</xdr:rowOff>
    </xdr:from>
    <xdr:to>
      <xdr:col>38</xdr:col>
      <xdr:colOff>122019</xdr:colOff>
      <xdr:row>8</xdr:row>
      <xdr:rowOff>44272</xdr:rowOff>
    </xdr:to>
    <xdr:pic>
      <xdr:nvPicPr>
        <xdr:cNvPr id="40" name="Graphic 39" descr="Bar graph with downward trend with solid fill">
          <a:extLst>
            <a:ext uri="{FF2B5EF4-FFF2-40B4-BE49-F238E27FC236}">
              <a16:creationId xmlns:a16="http://schemas.microsoft.com/office/drawing/2014/main" id="{D33A5624-FDDD-8E46-2A5E-7206C712D80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2602854" y="545762"/>
          <a:ext cx="930399" cy="925233"/>
        </a:xfrm>
        <a:prstGeom prst="rect">
          <a:avLst/>
        </a:prstGeom>
      </xdr:spPr>
    </xdr:pic>
    <xdr:clientData/>
  </xdr:twoCellAnchor>
  <xdr:twoCellAnchor editAs="oneCell">
    <xdr:from>
      <xdr:col>45</xdr:col>
      <xdr:colOff>54686</xdr:colOff>
      <xdr:row>2</xdr:row>
      <xdr:rowOff>175310</xdr:rowOff>
    </xdr:from>
    <xdr:to>
      <xdr:col>46</xdr:col>
      <xdr:colOff>281054</xdr:colOff>
      <xdr:row>7</xdr:row>
      <xdr:rowOff>98879</xdr:rowOff>
    </xdr:to>
    <xdr:pic>
      <xdr:nvPicPr>
        <xdr:cNvPr id="41" name="Graphic 40" descr="Bar graph with upward trend with solid fill">
          <a:extLst>
            <a:ext uri="{FF2B5EF4-FFF2-40B4-BE49-F238E27FC236}">
              <a16:creationId xmlns:a16="http://schemas.microsoft.com/office/drawing/2014/main" id="{F4109D12-D1EA-44A9-AA60-D41EE5C2484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7778516" y="531991"/>
          <a:ext cx="842453" cy="815271"/>
        </a:xfrm>
        <a:prstGeom prst="rect">
          <a:avLst/>
        </a:prstGeom>
      </xdr:spPr>
    </xdr:pic>
    <xdr:clientData/>
  </xdr:twoCellAnchor>
  <xdr:twoCellAnchor>
    <xdr:from>
      <xdr:col>5</xdr:col>
      <xdr:colOff>575389</xdr:colOff>
      <xdr:row>32</xdr:row>
      <xdr:rowOff>148319</xdr:rowOff>
    </xdr:from>
    <xdr:to>
      <xdr:col>10</xdr:col>
      <xdr:colOff>171062</xdr:colOff>
      <xdr:row>43</xdr:row>
      <xdr:rowOff>47625</xdr:rowOff>
    </xdr:to>
    <xdr:sp macro="" textlink="">
      <xdr:nvSpPr>
        <xdr:cNvPr id="46" name="Rectangle 45">
          <a:extLst>
            <a:ext uri="{FF2B5EF4-FFF2-40B4-BE49-F238E27FC236}">
              <a16:creationId xmlns:a16="http://schemas.microsoft.com/office/drawing/2014/main" id="{C9CCE7D0-6D38-4899-B9A2-0D6B29FB443D}"/>
            </a:ext>
          </a:extLst>
        </xdr:cNvPr>
        <xdr:cNvSpPr/>
      </xdr:nvSpPr>
      <xdr:spPr>
        <a:xfrm>
          <a:off x="3607838" y="6119911"/>
          <a:ext cx="2628122" cy="1952041"/>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4800" kern="1200">
            <a:solidFill>
              <a:srgbClr val="FFFF00"/>
            </a:solidFill>
            <a:latin typeface="Aptos Black" panose="020B0004020202020204" pitchFamily="34" charset="0"/>
          </a:endParaRPr>
        </a:p>
      </xdr:txBody>
    </xdr:sp>
    <xdr:clientData/>
  </xdr:twoCellAnchor>
  <xdr:twoCellAnchor>
    <xdr:from>
      <xdr:col>0</xdr:col>
      <xdr:colOff>298449</xdr:colOff>
      <xdr:row>11</xdr:row>
      <xdr:rowOff>62594</xdr:rowOff>
    </xdr:from>
    <xdr:to>
      <xdr:col>5</xdr:col>
      <xdr:colOff>301624</xdr:colOff>
      <xdr:row>32</xdr:row>
      <xdr:rowOff>174625</xdr:rowOff>
    </xdr:to>
    <xdr:sp macro="" textlink="">
      <xdr:nvSpPr>
        <xdr:cNvPr id="49" name="Rectangle 48">
          <a:extLst>
            <a:ext uri="{FF2B5EF4-FFF2-40B4-BE49-F238E27FC236}">
              <a16:creationId xmlns:a16="http://schemas.microsoft.com/office/drawing/2014/main" id="{D671BDE7-0793-4351-8EDB-3A9FA8ADC929}"/>
            </a:ext>
          </a:extLst>
        </xdr:cNvPr>
        <xdr:cNvSpPr/>
      </xdr:nvSpPr>
      <xdr:spPr>
        <a:xfrm>
          <a:off x="298449" y="2158094"/>
          <a:ext cx="3019425" cy="4112531"/>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4800" kern="1200">
            <a:solidFill>
              <a:srgbClr val="FFFF00"/>
            </a:solidFill>
            <a:latin typeface="Aptos Black" panose="020B0004020202020204" pitchFamily="34" charset="0"/>
          </a:endParaRPr>
        </a:p>
      </xdr:txBody>
    </xdr:sp>
    <xdr:clientData/>
  </xdr:twoCellAnchor>
  <xdr:twoCellAnchor>
    <xdr:from>
      <xdr:col>0</xdr:col>
      <xdr:colOff>339724</xdr:colOff>
      <xdr:row>34</xdr:row>
      <xdr:rowOff>103869</xdr:rowOff>
    </xdr:from>
    <xdr:to>
      <xdr:col>5</xdr:col>
      <xdr:colOff>320675</xdr:colOff>
      <xdr:row>43</xdr:row>
      <xdr:rowOff>47625</xdr:rowOff>
    </xdr:to>
    <xdr:sp macro="" textlink="">
      <xdr:nvSpPr>
        <xdr:cNvPr id="50" name="Rectangle 49">
          <a:extLst>
            <a:ext uri="{FF2B5EF4-FFF2-40B4-BE49-F238E27FC236}">
              <a16:creationId xmlns:a16="http://schemas.microsoft.com/office/drawing/2014/main" id="{D3197930-00FF-4FA3-9A91-13AF1531E18A}"/>
            </a:ext>
          </a:extLst>
        </xdr:cNvPr>
        <xdr:cNvSpPr/>
      </xdr:nvSpPr>
      <xdr:spPr>
        <a:xfrm>
          <a:off x="339724" y="6580869"/>
          <a:ext cx="2997201" cy="1658256"/>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4800" kern="1200">
            <a:solidFill>
              <a:srgbClr val="FFFF00"/>
            </a:solidFill>
            <a:latin typeface="Aptos Black" panose="020B0004020202020204" pitchFamily="34" charset="0"/>
          </a:endParaRPr>
        </a:p>
      </xdr:txBody>
    </xdr:sp>
    <xdr:clientData/>
  </xdr:twoCellAnchor>
  <xdr:twoCellAnchor editAs="absolute">
    <xdr:from>
      <xdr:col>6</xdr:col>
      <xdr:colOff>168726</xdr:colOff>
      <xdr:row>34</xdr:row>
      <xdr:rowOff>65770</xdr:rowOff>
    </xdr:from>
    <xdr:to>
      <xdr:col>9</xdr:col>
      <xdr:colOff>513184</xdr:colOff>
      <xdr:row>41</xdr:row>
      <xdr:rowOff>171062</xdr:rowOff>
    </xdr:to>
    <mc:AlternateContent xmlns:mc="http://schemas.openxmlformats.org/markup-compatibility/2006">
      <mc:Choice xmlns:sle15="http://schemas.microsoft.com/office/drawing/2012/slicer" Requires="sle15">
        <xdr:graphicFrame macro="">
          <xdr:nvGraphicFramePr>
            <xdr:cNvPr id="51" name="Payment Method 1">
              <a:extLst>
                <a:ext uri="{FF2B5EF4-FFF2-40B4-BE49-F238E27FC236}">
                  <a16:creationId xmlns:a16="http://schemas.microsoft.com/office/drawing/2014/main" id="{78C2F72C-71BC-4A3F-9E78-601E5C79FF83}"/>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dr:sp macro="" textlink="">
          <xdr:nvSpPr>
            <xdr:cNvPr id="0" name=""/>
            <xdr:cNvSpPr>
              <a:spLocks noTextEdit="1"/>
            </xdr:cNvSpPr>
          </xdr:nvSpPr>
          <xdr:spPr>
            <a:xfrm>
              <a:off x="3788226" y="6542770"/>
              <a:ext cx="2154208" cy="1438792"/>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12699</xdr:colOff>
      <xdr:row>12</xdr:row>
      <xdr:rowOff>127000</xdr:rowOff>
    </xdr:from>
    <xdr:to>
      <xdr:col>5</xdr:col>
      <xdr:colOff>31750</xdr:colOff>
      <xdr:row>31</xdr:row>
      <xdr:rowOff>127000</xdr:rowOff>
    </xdr:to>
    <mc:AlternateContent xmlns:mc="http://schemas.openxmlformats.org/markup-compatibility/2006" xmlns:sle15="http://schemas.microsoft.com/office/drawing/2012/slicer">
      <mc:Choice Requires="sle15">
        <xdr:graphicFrame macro="">
          <xdr:nvGraphicFramePr>
            <xdr:cNvPr id="52" name="Month 1">
              <a:extLst>
                <a:ext uri="{FF2B5EF4-FFF2-40B4-BE49-F238E27FC236}">
                  <a16:creationId xmlns:a16="http://schemas.microsoft.com/office/drawing/2014/main" id="{9398DCBC-EC66-4423-9FB2-6535632C36D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15949" y="2413000"/>
              <a:ext cx="2432051" cy="3619500"/>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38098</xdr:colOff>
      <xdr:row>36</xdr:row>
      <xdr:rowOff>4904</xdr:rowOff>
    </xdr:from>
    <xdr:to>
      <xdr:col>5</xdr:col>
      <xdr:colOff>-1</xdr:colOff>
      <xdr:row>42</xdr:row>
      <xdr:rowOff>63500</xdr:rowOff>
    </xdr:to>
    <mc:AlternateContent xmlns:mc="http://schemas.openxmlformats.org/markup-compatibility/2006" xmlns:sle15="http://schemas.microsoft.com/office/drawing/2012/slicer">
      <mc:Choice Requires="sle15">
        <xdr:graphicFrame macro="">
          <xdr:nvGraphicFramePr>
            <xdr:cNvPr id="53" name="Product Category 1">
              <a:extLst>
                <a:ext uri="{FF2B5EF4-FFF2-40B4-BE49-F238E27FC236}">
                  <a16:creationId xmlns:a16="http://schemas.microsoft.com/office/drawing/2014/main" id="{33D1C459-DE0F-4F4E-B0AA-F02CBB5DC9E0}"/>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641348" y="6850744"/>
              <a:ext cx="2374901" cy="1213756"/>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476250</xdr:colOff>
      <xdr:row>57</xdr:row>
      <xdr:rowOff>31750</xdr:rowOff>
    </xdr:from>
    <xdr:to>
      <xdr:col>9</xdr:col>
      <xdr:colOff>444822</xdr:colOff>
      <xdr:row>64</xdr:row>
      <xdr:rowOff>119697</xdr:rowOff>
    </xdr:to>
    <mc:AlternateContent xmlns:mc="http://schemas.openxmlformats.org/markup-compatibility/2006" xmlns:tsle="http://schemas.microsoft.com/office/drawing/2012/timeslicer">
      <mc:Choice Requires="tsle">
        <xdr:graphicFrame macro="">
          <xdr:nvGraphicFramePr>
            <xdr:cNvPr id="54" name="Date of Sale 1">
              <a:extLst>
                <a:ext uri="{FF2B5EF4-FFF2-40B4-BE49-F238E27FC236}">
                  <a16:creationId xmlns:a16="http://schemas.microsoft.com/office/drawing/2014/main" id="{B586E31D-BA08-40C4-9CE8-B866647B98AA}"/>
                </a:ext>
              </a:extLst>
            </xdr:cNvPr>
            <xdr:cNvGraphicFramePr/>
          </xdr:nvGraphicFramePr>
          <xdr:xfrm>
            <a:off x="0" y="0"/>
            <a:ext cx="0" cy="0"/>
          </xdr:xfrm>
          <a:graphic>
            <a:graphicData uri="http://schemas.microsoft.com/office/drawing/2012/timeslicer">
              <tsle:timeslicer name="Date of Sale 1"/>
            </a:graphicData>
          </a:graphic>
        </xdr:graphicFrame>
      </mc:Choice>
      <mc:Fallback xmlns="">
        <xdr:sp macro="" textlink="">
          <xdr:nvSpPr>
            <xdr:cNvPr id="0" name=""/>
            <xdr:cNvSpPr>
              <a:spLocks noTextEdit="1"/>
            </xdr:cNvSpPr>
          </xdr:nvSpPr>
          <xdr:spPr>
            <a:xfrm>
              <a:off x="476250" y="10890250"/>
              <a:ext cx="5397822" cy="1421447"/>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xdr:from>
      <xdr:col>0</xdr:col>
      <xdr:colOff>295274</xdr:colOff>
      <xdr:row>44</xdr:row>
      <xdr:rowOff>74388</xdr:rowOff>
    </xdr:from>
    <xdr:to>
      <xdr:col>10</xdr:col>
      <xdr:colOff>136525</xdr:colOff>
      <xdr:row>54</xdr:row>
      <xdr:rowOff>136525</xdr:rowOff>
    </xdr:to>
    <xdr:sp macro="" textlink="">
      <xdr:nvSpPr>
        <xdr:cNvPr id="57" name="Rectangle 56">
          <a:extLst>
            <a:ext uri="{FF2B5EF4-FFF2-40B4-BE49-F238E27FC236}">
              <a16:creationId xmlns:a16="http://schemas.microsoft.com/office/drawing/2014/main" id="{2BBE7428-C3A1-4381-97E9-4DC6375D3B90}"/>
            </a:ext>
          </a:extLst>
        </xdr:cNvPr>
        <xdr:cNvSpPr/>
      </xdr:nvSpPr>
      <xdr:spPr>
        <a:xfrm>
          <a:off x="295274" y="8456388"/>
          <a:ext cx="5873751" cy="1967137"/>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editAs="oneCell">
    <xdr:from>
      <xdr:col>0</xdr:col>
      <xdr:colOff>539750</xdr:colOff>
      <xdr:row>45</xdr:row>
      <xdr:rowOff>111125</xdr:rowOff>
    </xdr:from>
    <xdr:to>
      <xdr:col>9</xdr:col>
      <xdr:colOff>524555</xdr:colOff>
      <xdr:row>52</xdr:row>
      <xdr:rowOff>166091</xdr:rowOff>
    </xdr:to>
    <mc:AlternateContent xmlns:mc="http://schemas.openxmlformats.org/markup-compatibility/2006" xmlns:tsle="http://schemas.microsoft.com/office/drawing/2012/timeslicer">
      <mc:Choice Requires="tsle">
        <xdr:graphicFrame macro="">
          <xdr:nvGraphicFramePr>
            <xdr:cNvPr id="58" name="Date of Return 1">
              <a:extLst>
                <a:ext uri="{FF2B5EF4-FFF2-40B4-BE49-F238E27FC236}">
                  <a16:creationId xmlns:a16="http://schemas.microsoft.com/office/drawing/2014/main" id="{B8F5F13D-AFCB-4B29-80EE-DB6E7E0394A0}"/>
                </a:ext>
              </a:extLst>
            </xdr:cNvPr>
            <xdr:cNvGraphicFramePr/>
          </xdr:nvGraphicFramePr>
          <xdr:xfrm>
            <a:off x="0" y="0"/>
            <a:ext cx="0" cy="0"/>
          </xdr:xfrm>
          <a:graphic>
            <a:graphicData uri="http://schemas.microsoft.com/office/drawing/2012/timeslicer">
              <tsle:timeslicer name="Date of Return 1"/>
            </a:graphicData>
          </a:graphic>
        </xdr:graphicFrame>
      </mc:Choice>
      <mc:Fallback xmlns="">
        <xdr:sp macro="" textlink="">
          <xdr:nvSpPr>
            <xdr:cNvPr id="0" name=""/>
            <xdr:cNvSpPr>
              <a:spLocks noTextEdit="1"/>
            </xdr:cNvSpPr>
          </xdr:nvSpPr>
          <xdr:spPr>
            <a:xfrm>
              <a:off x="539750" y="8683625"/>
              <a:ext cx="5414055" cy="1388466"/>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xdr:from>
      <xdr:col>15</xdr:col>
      <xdr:colOff>392845</xdr:colOff>
      <xdr:row>12</xdr:row>
      <xdr:rowOff>6058</xdr:rowOff>
    </xdr:from>
    <xdr:to>
      <xdr:col>25</xdr:col>
      <xdr:colOff>365124</xdr:colOff>
      <xdr:row>28</xdr:row>
      <xdr:rowOff>15551</xdr:rowOff>
    </xdr:to>
    <xdr:sp macro="" textlink="">
      <xdr:nvSpPr>
        <xdr:cNvPr id="59" name="Rectangle 58">
          <a:extLst>
            <a:ext uri="{FF2B5EF4-FFF2-40B4-BE49-F238E27FC236}">
              <a16:creationId xmlns:a16="http://schemas.microsoft.com/office/drawing/2014/main" id="{8023DD29-0152-41AE-8E05-C87F385DE74A}"/>
            </a:ext>
          </a:extLst>
        </xdr:cNvPr>
        <xdr:cNvSpPr/>
      </xdr:nvSpPr>
      <xdr:spPr>
        <a:xfrm>
          <a:off x="9490192" y="2245405"/>
          <a:ext cx="6037177" cy="2995289"/>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26</xdr:col>
      <xdr:colOff>116621</xdr:colOff>
      <xdr:row>11</xdr:row>
      <xdr:rowOff>79375</xdr:rowOff>
    </xdr:from>
    <xdr:to>
      <xdr:col>37</xdr:col>
      <xdr:colOff>444500</xdr:colOff>
      <xdr:row>37</xdr:row>
      <xdr:rowOff>81064</xdr:rowOff>
    </xdr:to>
    <xdr:sp macro="" textlink="">
      <xdr:nvSpPr>
        <xdr:cNvPr id="60" name="Rectangle 59">
          <a:extLst>
            <a:ext uri="{FF2B5EF4-FFF2-40B4-BE49-F238E27FC236}">
              <a16:creationId xmlns:a16="http://schemas.microsoft.com/office/drawing/2014/main" id="{DAB849D7-AB48-42A1-AF3C-EC914C58896D}"/>
            </a:ext>
          </a:extLst>
        </xdr:cNvPr>
        <xdr:cNvSpPr/>
      </xdr:nvSpPr>
      <xdr:spPr>
        <a:xfrm>
          <a:off x="16134834" y="2041120"/>
          <a:ext cx="7104815" cy="4638540"/>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38</xdr:col>
      <xdr:colOff>157895</xdr:colOff>
      <xdr:row>11</xdr:row>
      <xdr:rowOff>25108</xdr:rowOff>
    </xdr:from>
    <xdr:to>
      <xdr:col>47</xdr:col>
      <xdr:colOff>555624</xdr:colOff>
      <xdr:row>28</xdr:row>
      <xdr:rowOff>47625</xdr:rowOff>
    </xdr:to>
    <xdr:sp macro="" textlink="">
      <xdr:nvSpPr>
        <xdr:cNvPr id="61" name="Rectangle 60">
          <a:extLst>
            <a:ext uri="{FF2B5EF4-FFF2-40B4-BE49-F238E27FC236}">
              <a16:creationId xmlns:a16="http://schemas.microsoft.com/office/drawing/2014/main" id="{AE1FD0B3-6DE6-43E0-A9B6-C30F6728B84D}"/>
            </a:ext>
          </a:extLst>
        </xdr:cNvPr>
        <xdr:cNvSpPr/>
      </xdr:nvSpPr>
      <xdr:spPr>
        <a:xfrm>
          <a:off x="23569129" y="1986853"/>
          <a:ext cx="5942495" cy="3054304"/>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16</xdr:col>
      <xdr:colOff>186470</xdr:colOff>
      <xdr:row>13</xdr:row>
      <xdr:rowOff>69558</xdr:rowOff>
    </xdr:from>
    <xdr:to>
      <xdr:col>25</xdr:col>
      <xdr:colOff>-1</xdr:colOff>
      <xdr:row>25</xdr:row>
      <xdr:rowOff>171061</xdr:rowOff>
    </xdr:to>
    <xdr:graphicFrame macro="">
      <xdr:nvGraphicFramePr>
        <xdr:cNvPr id="62" name="Chart 61">
          <a:extLst>
            <a:ext uri="{FF2B5EF4-FFF2-40B4-BE49-F238E27FC236}">
              <a16:creationId xmlns:a16="http://schemas.microsoft.com/office/drawing/2014/main" id="{635F4FD9-1163-4FE4-8479-947C867D3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38</xdr:col>
      <xdr:colOff>492125</xdr:colOff>
      <xdr:row>12</xdr:row>
      <xdr:rowOff>142875</xdr:rowOff>
    </xdr:from>
    <xdr:to>
      <xdr:col>47</xdr:col>
      <xdr:colOff>206375</xdr:colOff>
      <xdr:row>27</xdr:row>
      <xdr:rowOff>28575</xdr:rowOff>
    </xdr:to>
    <xdr:graphicFrame macro="">
      <xdr:nvGraphicFramePr>
        <xdr:cNvPr id="64" name="Chart 63">
          <a:extLst>
            <a:ext uri="{FF2B5EF4-FFF2-40B4-BE49-F238E27FC236}">
              <a16:creationId xmlns:a16="http://schemas.microsoft.com/office/drawing/2014/main" id="{00E1EB7C-0B8C-44E3-A242-49ABBE08E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38</xdr:col>
      <xdr:colOff>304321</xdr:colOff>
      <xdr:row>30</xdr:row>
      <xdr:rowOff>84762</xdr:rowOff>
    </xdr:from>
    <xdr:to>
      <xdr:col>47</xdr:col>
      <xdr:colOff>555624</xdr:colOff>
      <xdr:row>47</xdr:row>
      <xdr:rowOff>148870</xdr:rowOff>
    </xdr:to>
    <xdr:sp macro="" textlink="">
      <xdr:nvSpPr>
        <xdr:cNvPr id="66" name="Rectangle 65">
          <a:extLst>
            <a:ext uri="{FF2B5EF4-FFF2-40B4-BE49-F238E27FC236}">
              <a16:creationId xmlns:a16="http://schemas.microsoft.com/office/drawing/2014/main" id="{35DEE3CF-AE5A-48EA-A7EC-1A910DFEFFBE}"/>
            </a:ext>
          </a:extLst>
        </xdr:cNvPr>
        <xdr:cNvSpPr/>
      </xdr:nvSpPr>
      <xdr:spPr>
        <a:xfrm>
          <a:off x="23715555" y="5434975"/>
          <a:ext cx="5796069" cy="3095895"/>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38</xdr:col>
      <xdr:colOff>345597</xdr:colOff>
      <xdr:row>49</xdr:row>
      <xdr:rowOff>23167</xdr:rowOff>
    </xdr:from>
    <xdr:to>
      <xdr:col>47</xdr:col>
      <xdr:colOff>466429</xdr:colOff>
      <xdr:row>66</xdr:row>
      <xdr:rowOff>47625</xdr:rowOff>
    </xdr:to>
    <xdr:sp macro="" textlink="">
      <xdr:nvSpPr>
        <xdr:cNvPr id="67" name="Rectangle 66">
          <a:extLst>
            <a:ext uri="{FF2B5EF4-FFF2-40B4-BE49-F238E27FC236}">
              <a16:creationId xmlns:a16="http://schemas.microsoft.com/office/drawing/2014/main" id="{E44CAB8E-C572-4E6F-A8AB-BA292364994A}"/>
            </a:ext>
          </a:extLst>
        </xdr:cNvPr>
        <xdr:cNvSpPr/>
      </xdr:nvSpPr>
      <xdr:spPr>
        <a:xfrm>
          <a:off x="23756831" y="8761848"/>
          <a:ext cx="5665598" cy="3056245"/>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39</xdr:col>
      <xdr:colOff>79375</xdr:colOff>
      <xdr:row>50</xdr:row>
      <xdr:rowOff>111125</xdr:rowOff>
    </xdr:from>
    <xdr:to>
      <xdr:col>47</xdr:col>
      <xdr:colOff>206375</xdr:colOff>
      <xdr:row>64</xdr:row>
      <xdr:rowOff>100282</xdr:rowOff>
    </xdr:to>
    <xdr:graphicFrame macro="">
      <xdr:nvGraphicFramePr>
        <xdr:cNvPr id="69" name="Chart 68">
          <a:extLst>
            <a:ext uri="{FF2B5EF4-FFF2-40B4-BE49-F238E27FC236}">
              <a16:creationId xmlns:a16="http://schemas.microsoft.com/office/drawing/2014/main" id="{1989DB7C-F813-4087-9A63-5B2D2CAA4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39</xdr:col>
      <xdr:colOff>31749</xdr:colOff>
      <xdr:row>31</xdr:row>
      <xdr:rowOff>142875</xdr:rowOff>
    </xdr:from>
    <xdr:to>
      <xdr:col>47</xdr:col>
      <xdr:colOff>238124</xdr:colOff>
      <xdr:row>45</xdr:row>
      <xdr:rowOff>132032</xdr:rowOff>
    </xdr:to>
    <xdr:graphicFrame macro="">
      <xdr:nvGraphicFramePr>
        <xdr:cNvPr id="72" name="Chart 71">
          <a:extLst>
            <a:ext uri="{FF2B5EF4-FFF2-40B4-BE49-F238E27FC236}">
              <a16:creationId xmlns:a16="http://schemas.microsoft.com/office/drawing/2014/main" id="{45546013-FF28-4839-8A63-87BFBC244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564713</xdr:colOff>
      <xdr:row>29</xdr:row>
      <xdr:rowOff>106775</xdr:rowOff>
    </xdr:from>
    <xdr:to>
      <xdr:col>25</xdr:col>
      <xdr:colOff>264367</xdr:colOff>
      <xdr:row>49</xdr:row>
      <xdr:rowOff>0</xdr:rowOff>
    </xdr:to>
    <xdr:sp macro="" textlink="">
      <xdr:nvSpPr>
        <xdr:cNvPr id="73" name="Rectangle 72">
          <a:extLst>
            <a:ext uri="{FF2B5EF4-FFF2-40B4-BE49-F238E27FC236}">
              <a16:creationId xmlns:a16="http://schemas.microsoft.com/office/drawing/2014/main" id="{E9675977-E9AA-42D9-B1B6-AD850B58DC03}"/>
            </a:ext>
          </a:extLst>
        </xdr:cNvPr>
        <xdr:cNvSpPr/>
      </xdr:nvSpPr>
      <xdr:spPr>
        <a:xfrm>
          <a:off x="6629611" y="5518530"/>
          <a:ext cx="8797001" cy="3625470"/>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26</xdr:col>
      <xdr:colOff>489921</xdr:colOff>
      <xdr:row>13</xdr:row>
      <xdr:rowOff>145604</xdr:rowOff>
    </xdr:from>
    <xdr:to>
      <xdr:col>36</xdr:col>
      <xdr:colOff>583659</xdr:colOff>
      <xdr:row>35</xdr:row>
      <xdr:rowOff>32425</xdr:rowOff>
    </xdr:to>
    <xdr:graphicFrame macro="">
      <xdr:nvGraphicFramePr>
        <xdr:cNvPr id="74" name="Chart 73">
          <a:extLst>
            <a:ext uri="{FF2B5EF4-FFF2-40B4-BE49-F238E27FC236}">
              <a16:creationId xmlns:a16="http://schemas.microsoft.com/office/drawing/2014/main" id="{E5DA053C-0F7F-4256-BEB5-1A58FA1486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xdr:col>
      <xdr:colOff>412749</xdr:colOff>
      <xdr:row>2</xdr:row>
      <xdr:rowOff>79374</xdr:rowOff>
    </xdr:from>
    <xdr:to>
      <xdr:col>3</xdr:col>
      <xdr:colOff>555624</xdr:colOff>
      <xdr:row>9</xdr:row>
      <xdr:rowOff>95249</xdr:rowOff>
    </xdr:to>
    <xdr:pic>
      <xdr:nvPicPr>
        <xdr:cNvPr id="76" name="Graphic 75" descr="Presentation with bar chart with solid fill">
          <a:extLst>
            <a:ext uri="{FF2B5EF4-FFF2-40B4-BE49-F238E27FC236}">
              <a16:creationId xmlns:a16="http://schemas.microsoft.com/office/drawing/2014/main" id="{C49DBEBC-3860-3ECF-F0E5-7C12BFC8D376}"/>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15999" y="460374"/>
          <a:ext cx="1349375" cy="1349375"/>
        </a:xfrm>
        <a:prstGeom prst="rect">
          <a:avLst/>
        </a:prstGeom>
      </xdr:spPr>
    </xdr:pic>
    <xdr:clientData/>
  </xdr:twoCellAnchor>
  <xdr:twoCellAnchor editAs="oneCell">
    <xdr:from>
      <xdr:col>18</xdr:col>
      <xdr:colOff>533399</xdr:colOff>
      <xdr:row>2</xdr:row>
      <xdr:rowOff>5808</xdr:rowOff>
    </xdr:from>
    <xdr:to>
      <xdr:col>21</xdr:col>
      <xdr:colOff>73024</xdr:colOff>
      <xdr:row>9</xdr:row>
      <xdr:rowOff>9524</xdr:rowOff>
    </xdr:to>
    <xdr:pic>
      <xdr:nvPicPr>
        <xdr:cNvPr id="77" name="Graphic 76" descr="Presentation with bar chart with solid fill">
          <a:extLst>
            <a:ext uri="{FF2B5EF4-FFF2-40B4-BE49-F238E27FC236}">
              <a16:creationId xmlns:a16="http://schemas.microsoft.com/office/drawing/2014/main" id="{E9BB070D-FB26-4CDD-9084-99D131B913B7}"/>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1622931" y="362489"/>
          <a:ext cx="1387880" cy="1252099"/>
        </a:xfrm>
        <a:prstGeom prst="rect">
          <a:avLst/>
        </a:prstGeom>
      </xdr:spPr>
    </xdr:pic>
    <xdr:clientData/>
  </xdr:twoCellAnchor>
  <xdr:twoCellAnchor>
    <xdr:from>
      <xdr:col>26</xdr:col>
      <xdr:colOff>171744</xdr:colOff>
      <xdr:row>40</xdr:row>
      <xdr:rowOff>4797</xdr:rowOff>
    </xdr:from>
    <xdr:to>
      <xdr:col>37</xdr:col>
      <xdr:colOff>499623</xdr:colOff>
      <xdr:row>66</xdr:row>
      <xdr:rowOff>6486</xdr:rowOff>
    </xdr:to>
    <xdr:sp macro="" textlink="">
      <xdr:nvSpPr>
        <xdr:cNvPr id="3" name="Rectangle 2">
          <a:extLst>
            <a:ext uri="{FF2B5EF4-FFF2-40B4-BE49-F238E27FC236}">
              <a16:creationId xmlns:a16="http://schemas.microsoft.com/office/drawing/2014/main" id="{6E31DFA5-932F-44EC-B72A-7B8BD761ED27}"/>
            </a:ext>
          </a:extLst>
        </xdr:cNvPr>
        <xdr:cNvSpPr/>
      </xdr:nvSpPr>
      <xdr:spPr>
        <a:xfrm>
          <a:off x="16189957" y="7138414"/>
          <a:ext cx="7104815" cy="4638540"/>
        </a:xfrm>
        <a:prstGeom prst="rect">
          <a:avLst/>
        </a:prstGeom>
        <a:solidFill>
          <a:srgbClr val="002060"/>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26</xdr:col>
      <xdr:colOff>599872</xdr:colOff>
      <xdr:row>42</xdr:row>
      <xdr:rowOff>-1</xdr:rowOff>
    </xdr:from>
    <xdr:to>
      <xdr:col>37</xdr:col>
      <xdr:colOff>97277</xdr:colOff>
      <xdr:row>63</xdr:row>
      <xdr:rowOff>129701</xdr:rowOff>
    </xdr:to>
    <xdr:graphicFrame macro="">
      <xdr:nvGraphicFramePr>
        <xdr:cNvPr id="4" name="Chart 3">
          <a:extLst>
            <a:ext uri="{FF2B5EF4-FFF2-40B4-BE49-F238E27FC236}">
              <a16:creationId xmlns:a16="http://schemas.microsoft.com/office/drawing/2014/main" id="{BA7F0BB8-820A-448A-8485-9232620CB6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330873</xdr:colOff>
      <xdr:row>31</xdr:row>
      <xdr:rowOff>62867</xdr:rowOff>
    </xdr:from>
    <xdr:to>
      <xdr:col>24</xdr:col>
      <xdr:colOff>482082</xdr:colOff>
      <xdr:row>46</xdr:row>
      <xdr:rowOff>171062</xdr:rowOff>
    </xdr:to>
    <xdr:graphicFrame macro="">
      <xdr:nvGraphicFramePr>
        <xdr:cNvPr id="5" name="Chart 4">
          <a:extLst>
            <a:ext uri="{FF2B5EF4-FFF2-40B4-BE49-F238E27FC236}">
              <a16:creationId xmlns:a16="http://schemas.microsoft.com/office/drawing/2014/main" id="{1AB5E5FE-3B4C-428B-8739-04ED99418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301625</xdr:colOff>
      <xdr:row>12</xdr:row>
      <xdr:rowOff>158751</xdr:rowOff>
    </xdr:from>
    <xdr:to>
      <xdr:col>14</xdr:col>
      <xdr:colOff>476250</xdr:colOff>
      <xdr:row>26</xdr:row>
      <xdr:rowOff>95251</xdr:rowOff>
    </xdr:to>
    <xdr:graphicFrame macro="">
      <xdr:nvGraphicFramePr>
        <xdr:cNvPr id="6" name="Chart 5">
          <a:extLst>
            <a:ext uri="{FF2B5EF4-FFF2-40B4-BE49-F238E27FC236}">
              <a16:creationId xmlns:a16="http://schemas.microsoft.com/office/drawing/2014/main" id="{B72F660A-6B17-4547-B7E7-E9A37F7CD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i Gajjar" refreshedDate="45604.62556226852" createdVersion="8" refreshedVersion="8" minRefreshableVersion="3" recordCount="40" xr:uid="{EF71F29A-5C70-4471-BCF8-1ED43359675E}">
  <cacheSource type="worksheet">
    <worksheetSource name="Table1"/>
  </cacheSource>
  <cacheFields count="17">
    <cacheField name="Date of Sale" numFmtId="14">
      <sharedItems containsSemiMixedTypes="0" containsNonDate="0" containsDate="1" containsString="0" minDate="2023-01-11T00:00:00" maxDate="2023-12-22T00:00:00" count="39">
        <d v="2023-01-11T00:00:00"/>
        <d v="2023-01-26T00:00:00"/>
        <d v="2023-02-05T00:00:00"/>
        <d v="2023-03-09T00:00:00"/>
        <d v="2023-03-10T00:00:00"/>
        <d v="2023-03-30T00:00:00"/>
        <d v="2023-03-31T00:00:00"/>
        <d v="2023-04-06T00:00:00"/>
        <d v="2023-04-26T00:00:00"/>
        <d v="2023-05-05T00:00:00"/>
        <d v="2023-05-13T00:00:00"/>
        <d v="2023-05-16T00:00:00"/>
        <d v="2023-05-17T00:00:00"/>
        <d v="2023-05-22T00:00:00"/>
        <d v="2023-05-31T00:00:00"/>
        <d v="2023-06-04T00:00:00"/>
        <d v="2023-06-10T00:00:00"/>
        <d v="2023-06-11T00:00:00"/>
        <d v="2023-06-23T00:00:00"/>
        <d v="2023-06-30T00:00:00"/>
        <d v="2023-07-08T00:00:00"/>
        <d v="2023-07-24T00:00:00"/>
        <d v="2023-08-02T00:00:00"/>
        <d v="2023-08-07T00:00:00"/>
        <d v="2023-08-09T00:00:00"/>
        <d v="2023-08-12T00:00:00"/>
        <d v="2023-08-22T00:00:00"/>
        <d v="2023-09-15T00:00:00"/>
        <d v="2023-09-19T00:00:00"/>
        <d v="2023-09-20T00:00:00"/>
        <d v="2023-09-24T00:00:00"/>
        <d v="2023-10-15T00:00:00"/>
        <d v="2023-10-29T00:00:00"/>
        <d v="2023-11-04T00:00:00"/>
        <d v="2023-11-06T00:00:00"/>
        <d v="2023-11-13T00:00:00"/>
        <d v="2023-12-07T00:00:00"/>
        <d v="2023-12-14T00:00:00"/>
        <d v="2023-12-21T00:00:00"/>
      </sharedItems>
      <fieldGroup par="16"/>
    </cacheField>
    <cacheField name="Month" numFmtId="0">
      <sharedItems count="12">
        <s v="Jan"/>
        <s v="Feb"/>
        <s v="Mar"/>
        <s v="Apr"/>
        <s v="May"/>
        <s v="Jun"/>
        <s v="Jul"/>
        <s v="Aug"/>
        <s v="Sep"/>
        <s v="Oct"/>
        <s v="Nov"/>
        <s v="Dec"/>
      </sharedItems>
    </cacheField>
    <cacheField name="Product ID" numFmtId="1">
      <sharedItems containsSemiMixedTypes="0" containsString="0" containsNumber="1" containsInteger="1" minValue="1" maxValue="3"/>
    </cacheField>
    <cacheField name="Product Category" numFmtId="0">
      <sharedItems count="3">
        <s v="Kids"/>
        <s v="Mens"/>
        <s v="Ladies"/>
      </sharedItems>
    </cacheField>
    <cacheField name="Quantity Sold" numFmtId="1">
      <sharedItems containsSemiMixedTypes="0" containsString="0" containsNumber="1" containsInteger="1" minValue="1" maxValue="5"/>
    </cacheField>
    <cacheField name="Sales Amount" numFmtId="8">
      <sharedItems containsSemiMixedTypes="0" containsString="0" containsNumber="1" minValue="17.29" maxValue="115.06"/>
    </cacheField>
    <cacheField name="Payment Method" numFmtId="0">
      <sharedItems count="4">
        <s v="Cash"/>
        <s v="Credit"/>
        <s v="Debit"/>
        <s v="Giftcard"/>
      </sharedItems>
    </cacheField>
    <cacheField name="Loyalty Card number" numFmtId="1">
      <sharedItems containsString="0" containsBlank="1" containsNumber="1" containsInteger="1" minValue="1255073882" maxValue="9118702867" count="27">
        <n v="2486528109"/>
        <n v="2342535774"/>
        <m/>
        <n v="7721246067"/>
        <n v="5554422486"/>
        <n v="6743299869"/>
        <n v="3850445364"/>
        <n v="5502774555"/>
        <n v="2652501486"/>
        <n v="1355904582"/>
        <n v="2073331547"/>
        <n v="8596130743"/>
        <n v="3118352332"/>
        <n v="8280338978"/>
        <n v="3457929844"/>
        <n v="3877037864"/>
        <n v="9118702867"/>
        <n v="4927978238"/>
        <n v="1885134876"/>
        <n v="3890364800"/>
        <n v="8206902646"/>
        <n v="1255073882"/>
        <n v="8716836836"/>
        <n v="5346132624"/>
        <n v="7024223578"/>
        <n v="5810216884"/>
        <n v="2656218436"/>
      </sharedItems>
    </cacheField>
    <cacheField name="Return ID" numFmtId="0">
      <sharedItems containsString="0" containsBlank="1" containsNumber="1" containsInteger="1" minValue="1126" maxValue="9192"/>
    </cacheField>
    <cacheField name="Date of Return" numFmtId="14">
      <sharedItems containsNonDate="0" containsDate="1" containsString="0" containsBlank="1" minDate="2023-02-18T00:00:00" maxDate="2023-12-28T00:00:00" count="18">
        <m/>
        <d v="2023-02-18T00:00:00"/>
        <d v="2023-04-02T00:00:00"/>
        <d v="2023-04-12T00:00:00"/>
        <d v="2023-05-01T00:00:00"/>
        <d v="2023-05-13T00:00:00"/>
        <d v="2023-06-19T00:00:00"/>
        <d v="2023-07-29T00:00:00"/>
        <d v="2023-07-13T00:00:00"/>
        <d v="2023-08-09T00:00:00"/>
        <d v="2023-08-11T00:00:00"/>
        <d v="2023-08-20T00:00:00"/>
        <d v="2023-09-10T00:00:00"/>
        <d v="2023-09-29T00:00:00"/>
        <d v="2023-11-05T00:00:00"/>
        <d v="2023-11-09T00:00:00"/>
        <d v="2023-12-19T00:00:00"/>
        <d v="2023-12-27T00:00:00"/>
      </sharedItems>
      <fieldGroup par="14"/>
    </cacheField>
    <cacheField name="Month of Return" numFmtId="14">
      <sharedItems containsNonDate="0" containsBlank="1" count="10">
        <m/>
        <s v="Feb"/>
        <s v="Apr"/>
        <s v="May"/>
        <s v="Jun"/>
        <s v="Jul"/>
        <s v="Aug"/>
        <s v="Sep"/>
        <s v="Nov"/>
        <s v="Dec"/>
      </sharedItems>
    </cacheField>
    <cacheField name="Quantity Returned" numFmtId="0">
      <sharedItems containsString="0" containsBlank="1" containsNumber="1" containsInteger="1" minValue="1" maxValue="4"/>
    </cacheField>
    <cacheField name="Return Amount" numFmtId="8">
      <sharedItems containsString="0" containsBlank="1" containsNumber="1" minValue="17.29" maxValue="77.540000000000006"/>
    </cacheField>
    <cacheField name="Days (Date of Return)" numFmtId="0" databaseField="0">
      <fieldGroup base="9">
        <rangePr groupBy="days" startDate="2023-02-18T00:00:00" endDate="2023-12-28T00:00:00"/>
        <groupItems count="368">
          <s v="&lt;2023-02-18"/>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3-12-28"/>
        </groupItems>
      </fieldGroup>
    </cacheField>
    <cacheField name="Months (Date of Return)" numFmtId="0" databaseField="0">
      <fieldGroup base="9">
        <rangePr groupBy="months" startDate="2023-02-18T00:00:00" endDate="2023-12-28T00:00:00"/>
        <groupItems count="14">
          <s v="&lt;2023-02-18"/>
          <s v="Jan"/>
          <s v="Feb"/>
          <s v="Mar"/>
          <s v="Apr"/>
          <s v="May"/>
          <s v="Jun"/>
          <s v="Jul"/>
          <s v="Aug"/>
          <s v="Sep"/>
          <s v="Oct"/>
          <s v="Nov"/>
          <s v="Dec"/>
          <s v="&gt;2023-12-28"/>
        </groupItems>
      </fieldGroup>
    </cacheField>
    <cacheField name="Days (Date of Sale)" numFmtId="0" databaseField="0">
      <fieldGroup base="0">
        <rangePr groupBy="days" startDate="2023-01-11T00:00:00" endDate="2023-12-22T00:00:00"/>
        <groupItems count="368">
          <s v="&lt;2023-01-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3-12-22"/>
        </groupItems>
      </fieldGroup>
    </cacheField>
    <cacheField name="Months (Date of Sale)" numFmtId="0" databaseField="0">
      <fieldGroup base="0">
        <rangePr groupBy="months" startDate="2023-01-11T00:00:00" endDate="2023-12-22T00:00:00"/>
        <groupItems count="14">
          <s v="&lt;2023-01-11"/>
          <s v="Jan"/>
          <s v="Feb"/>
          <s v="Mar"/>
          <s v="Apr"/>
          <s v="May"/>
          <s v="Jun"/>
          <s v="Jul"/>
          <s v="Aug"/>
          <s v="Sep"/>
          <s v="Oct"/>
          <s v="Nov"/>
          <s v="Dec"/>
          <s v="&gt;2023-12-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i Gajjar" refreshedDate="45604.737369907409" backgroundQuery="1" createdVersion="8" refreshedVersion="8" minRefreshableVersion="3" recordCount="0" supportSubquery="1" supportAdvancedDrill="1" xr:uid="{C65C3E26-4FA9-4EE1-AE87-DCD8C3220869}">
  <cacheSource type="external" connectionId="1"/>
  <cacheFields count="2">
    <cacheField name="[Table1].[Product Category].[Product Category]" caption="Product Category" numFmtId="0" hierarchy="3" level="1">
      <sharedItems count="3">
        <s v="Kids"/>
        <s v="Ladies"/>
        <s v="Mens"/>
      </sharedItems>
    </cacheField>
    <cacheField name="[Measures].[Sum of Profit]" caption="Sum of Profit" numFmtId="0" hierarchy="16" level="32767"/>
  </cacheFields>
  <cacheHierarchies count="17">
    <cacheHierarchy uniqueName="[Table1].[Date of Sale]" caption="Date of Sale" attribute="1" time="1" defaultMemberUniqueName="[Table1].[Date of Sale].[All]" allUniqueName="[Table1].[Date of Sale].[All]" dimensionUniqueName="[Table1]" displayFolder="" count="0" memberValueDatatype="7" unbalanced="0"/>
    <cacheHierarchy uniqueName="[Table1].[Month]" caption="Month" attribute="1" defaultMemberUniqueName="[Table1].[Month].[All]" allUniqueName="[Table1].[Month].[All]" dimensionUniqueName="[Table1]" displayFolder="" count="0" memberValueDatatype="130" unbalanced="0"/>
    <cacheHierarchy uniqueName="[Table1].[Product ID]" caption="Product ID" attribute="1" defaultMemberUniqueName="[Table1].[Product ID].[All]" allUniqueName="[Table1].[Product ID].[All]" dimensionUniqueName="[Table1]" displayFolder="" count="0" memberValueDatatype="20" unbalanced="0"/>
    <cacheHierarchy uniqueName="[Table1].[Product Category]" caption="Product Category" attribute="1" defaultMemberUniqueName="[Table1].[Product Category].[All]" allUniqueName="[Table1].[Product Category].[All]" dimensionUniqueName="[Table1]" displayFolder="" count="2" memberValueDatatype="130" unbalanced="0">
      <fieldsUsage count="2">
        <fieldUsage x="-1"/>
        <fieldUsage x="0"/>
      </fieldsUsage>
    </cacheHierarchy>
    <cacheHierarchy uniqueName="[Table1].[Quantity Sold]" caption="Quantity Sold" attribute="1" defaultMemberUniqueName="[Table1].[Quantity Sold].[All]" allUniqueName="[Table1].[Quantity Sold].[All]" dimensionUniqueName="[Table1]" displayFolder="" count="0" memberValueDatatype="20" unbalanced="0"/>
    <cacheHierarchy uniqueName="[Table1].[Sales Amount]" caption="Sales Amount" attribute="1" defaultMemberUniqueName="[Table1].[Sales Amount].[All]" allUniqueName="[Table1].[Sales Amount].[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Table1].[Payment Method]" caption="Payment Method" attribute="1" defaultMemberUniqueName="[Table1].[Payment Method].[All]" allUniqueName="[Table1].[Payment Method].[All]" dimensionUniqueName="[Table1]" displayFolder="" count="0" memberValueDatatype="130" unbalanced="0"/>
    <cacheHierarchy uniqueName="[Table1].[Loyalty Card number]" caption="Loyalty Card number" attribute="1" defaultMemberUniqueName="[Table1].[Loyalty Card number].[All]" allUniqueName="[Table1].[Loyalty Card number].[All]" dimensionUniqueName="[Table1]" displayFolder="" count="0" memberValueDatatype="5" unbalanced="0"/>
    <cacheHierarchy uniqueName="[Table1].[Return ID]" caption="Return ID" attribute="1" defaultMemberUniqueName="[Table1].[Return ID].[All]" allUniqueName="[Table1].[Return ID].[All]" dimensionUniqueName="[Table1]" displayFolder="" count="0" memberValueDatatype="20" unbalanced="0"/>
    <cacheHierarchy uniqueName="[Table1].[Date of Return]" caption="Date of Return" attribute="1" time="1" defaultMemberUniqueName="[Table1].[Date of Return].[All]" allUniqueName="[Table1].[Date of Return].[All]" dimensionUniqueName="[Table1]" displayFolder="" count="0" memberValueDatatype="7" unbalanced="0"/>
    <cacheHierarchy uniqueName="[Table1].[Month of Return]" caption="Month of Return" attribute="1" defaultMemberUniqueName="[Table1].[Month of Return].[All]" allUniqueName="[Table1].[Month of Return].[All]" dimensionUniqueName="[Table1]" displayFolder="" count="0" memberValueDatatype="130" unbalanced="0"/>
    <cacheHierarchy uniqueName="[Table1].[Quantity Returned]" caption="Quantity Returned" attribute="1" defaultMemberUniqueName="[Table1].[Quantity Returned].[All]" allUniqueName="[Table1].[Quantity Returned].[All]" dimensionUniqueName="[Table1]" displayFolder="" count="0" memberValueDatatype="20" unbalanced="0"/>
    <cacheHierarchy uniqueName="[Table1].[Return Amount]" caption="Return Amount" attribute="1" defaultMemberUniqueName="[Table1].[Return Amount].[All]" allUniqueName="[Table1].[Return Amoun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Profit]" caption="Sum of Profit" measure="1" displayFolder="" measureGroup="Table1"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i Gajjar" refreshedDate="45604.803957870368" backgroundQuery="1" createdVersion="3" refreshedVersion="8" minRefreshableVersion="3" recordCount="0" supportSubquery="1" supportAdvancedDrill="1" xr:uid="{9EC5CE6A-E734-42C0-9F53-7C628F3D16FD}">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Measures]" caption="Measures" attribute="1" keyAttribute="1" defaultMemberUniqueName="[Measures].[__No measures defined]" dimensionUniqueName="[Measures]" displayFolder="" measures="1" count="1" memberValueDatatype="130" unbalanced="0"/>
    <cacheHierarchy uniqueName="[Table1].[Date of Sale]" caption="Date of Sale" attribute="1" time="1" defaultMemberUniqueName="[Table1].[Date of Sale].[All]" allUniqueName="[Table1].[Date of Sale].[All]" dimensionUniqueName="[Table1]" displayFolder="" count="2" memberValueDatatype="7" unbalanced="0"/>
    <cacheHierarchy uniqueName="[Table1].[Month]" caption="Month" attribute="1" defaultMemberUniqueName="[Table1].[Month].[All]" allUniqueName="[Table1].[Month].[All]" dimensionUniqueName="[Table1]" displayFolder="" count="2" memberValueDatatype="130" unbalanced="0"/>
    <cacheHierarchy uniqueName="[Table1].[Product ID]" caption="Product ID" attribute="1" defaultMemberUniqueName="[Table1].[Product ID].[All]" allUniqueName="[Table1].[Product ID].[All]" dimensionUniqueName="[Table1]" displayFolder="" count="2" memberValueDatatype="20" unbalanced="0"/>
    <cacheHierarchy uniqueName="[Table1].[Product Category]" caption="Product Category" attribute="1" defaultMemberUniqueName="[Table1].[Product Category].[All]" allUniqueName="[Table1].[Product Category].[All]" dimensionUniqueName="[Table1]" displayFolder="" count="2" memberValueDatatype="130" unbalanced="0"/>
    <cacheHierarchy uniqueName="[Table1].[Quantity Sold]" caption="Quantity Sold" attribute="1" defaultMemberUniqueName="[Table1].[Quantity Sold].[All]" allUniqueName="[Table1].[Quantity Sold].[All]" dimensionUniqueName="[Table1]" displayFolder="" count="2" memberValueDatatype="20" unbalanced="0"/>
    <cacheHierarchy uniqueName="[Table1].[Sales Amount]" caption="Sales Amount" attribute="1" defaultMemberUniqueName="[Table1].[Sales Amount].[All]" allUniqueName="[Table1].[Sales Amount].[All]" dimensionUniqueName="[Table1]" displayFolder="" count="2" memberValueDatatype="5" unbalanced="0"/>
    <cacheHierarchy uniqueName="[Table1].[Profit]" caption="Profit" attribute="1" defaultMemberUniqueName="[Table1].[Profit].[All]" allUniqueName="[Table1].[Profit].[All]" dimensionUniqueName="[Table1]" displayFolder="" count="2" memberValueDatatype="5" unbalanced="0"/>
    <cacheHierarchy uniqueName="[Table1].[Payment Method]" caption="Payment Method" attribute="1" defaultMemberUniqueName="[Table1].[Payment Method].[All]" allUniqueName="[Table1].[Payment Method].[All]" dimensionUniqueName="[Table1]" displayFolder="" count="2" memberValueDatatype="130" unbalanced="0"/>
    <cacheHierarchy uniqueName="[Table1].[Loyalty Card number]" caption="Loyalty Card number" attribute="1" defaultMemberUniqueName="[Table1].[Loyalty Card number].[All]" allUniqueName="[Table1].[Loyalty Card number].[All]" dimensionUniqueName="[Table1]" displayFolder="" count="2" memberValueDatatype="5" unbalanced="0"/>
    <cacheHierarchy uniqueName="[Table1].[Return ID]" caption="Return ID" attribute="1" defaultMemberUniqueName="[Table1].[Return ID].[All]" allUniqueName="[Table1].[Return ID].[All]" dimensionUniqueName="[Table1]" displayFolder="" count="2" memberValueDatatype="20" unbalanced="0"/>
    <cacheHierarchy uniqueName="[Table1].[Date of Return]" caption="Date of Return" attribute="1" time="1" defaultMemberUniqueName="[Table1].[Date of Return].[All]" allUniqueName="[Table1].[Date of Return].[All]" dimensionUniqueName="[Table1]" displayFolder="" count="2" memberValueDatatype="7" unbalanced="0"/>
    <cacheHierarchy uniqueName="[Table1].[Month of Return]" caption="Month of Return" attribute="1" defaultMemberUniqueName="[Table1].[Month of Return].[All]" allUniqueName="[Table1].[Month of Return].[All]" dimensionUniqueName="[Table1]" displayFolder="" count="2" memberValueDatatype="130" unbalanced="0"/>
    <cacheHierarchy uniqueName="[Table1].[Quantity Returned]" caption="Quantity Returned" attribute="1" defaultMemberUniqueName="[Table1].[Quantity Returned].[All]" allUniqueName="[Table1].[Quantity Returned].[All]" dimensionUniqueName="[Table1]" displayFolder="" count="2" memberValueDatatype="20" unbalanced="0"/>
    <cacheHierarchy uniqueName="[Table1].[Return Amount]" caption="Return Amount" attribute="1" defaultMemberUniqueName="[Table1].[Return Amount].[All]" allUniqueName="[Table1].[Return Amount].[All]" dimensionUniqueName="[Table1]" displayFolder="" count="2"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Profit]" caption="Sum of Profit" measure="1" displayFolder="" measureGroup="Table1"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pivotCacheId="1500197019"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n v="1"/>
    <x v="0"/>
    <n v="3"/>
    <n v="76.3"/>
    <x v="0"/>
    <x v="0"/>
    <m/>
    <x v="0"/>
    <x v="0"/>
    <m/>
    <m/>
  </r>
  <r>
    <x v="1"/>
    <x v="0"/>
    <n v="2"/>
    <x v="1"/>
    <n v="3"/>
    <n v="52.8"/>
    <x v="1"/>
    <x v="1"/>
    <m/>
    <x v="0"/>
    <x v="0"/>
    <m/>
    <m/>
  </r>
  <r>
    <x v="2"/>
    <x v="1"/>
    <n v="1"/>
    <x v="0"/>
    <n v="2"/>
    <n v="37.450000000000003"/>
    <x v="0"/>
    <x v="2"/>
    <n v="6284"/>
    <x v="1"/>
    <x v="1"/>
    <n v="2"/>
    <n v="37.450000000000003"/>
  </r>
  <r>
    <x v="3"/>
    <x v="2"/>
    <n v="2"/>
    <x v="1"/>
    <n v="5"/>
    <n v="96.4"/>
    <x v="2"/>
    <x v="3"/>
    <m/>
    <x v="0"/>
    <x v="0"/>
    <m/>
    <m/>
  </r>
  <r>
    <x v="4"/>
    <x v="2"/>
    <n v="3"/>
    <x v="2"/>
    <n v="4"/>
    <n v="55.89"/>
    <x v="2"/>
    <x v="4"/>
    <m/>
    <x v="0"/>
    <x v="0"/>
    <m/>
    <m/>
  </r>
  <r>
    <x v="5"/>
    <x v="2"/>
    <n v="1"/>
    <x v="0"/>
    <n v="2"/>
    <n v="33.68"/>
    <x v="0"/>
    <x v="5"/>
    <n v="5965"/>
    <x v="2"/>
    <x v="2"/>
    <n v="1"/>
    <n v="18.55"/>
  </r>
  <r>
    <x v="6"/>
    <x v="2"/>
    <n v="1"/>
    <x v="0"/>
    <n v="4"/>
    <n v="101.23"/>
    <x v="3"/>
    <x v="2"/>
    <n v="5501"/>
    <x v="3"/>
    <x v="2"/>
    <n v="2"/>
    <n v="59.82"/>
  </r>
  <r>
    <x v="7"/>
    <x v="3"/>
    <n v="2"/>
    <x v="1"/>
    <n v="3"/>
    <n v="55.07"/>
    <x v="0"/>
    <x v="6"/>
    <n v="1468"/>
    <x v="4"/>
    <x v="3"/>
    <n v="1"/>
    <n v="18.73"/>
  </r>
  <r>
    <x v="8"/>
    <x v="3"/>
    <n v="1"/>
    <x v="0"/>
    <n v="2"/>
    <n v="31.51"/>
    <x v="0"/>
    <x v="2"/>
    <m/>
    <x v="0"/>
    <x v="0"/>
    <m/>
    <m/>
  </r>
  <r>
    <x v="9"/>
    <x v="4"/>
    <n v="3"/>
    <x v="2"/>
    <n v="4"/>
    <n v="31.26"/>
    <x v="2"/>
    <x v="7"/>
    <n v="4020"/>
    <x v="5"/>
    <x v="3"/>
    <n v="2"/>
    <n v="17.95"/>
  </r>
  <r>
    <x v="10"/>
    <x v="4"/>
    <n v="2"/>
    <x v="1"/>
    <n v="5"/>
    <n v="65.14"/>
    <x v="3"/>
    <x v="8"/>
    <m/>
    <x v="0"/>
    <x v="0"/>
    <m/>
    <m/>
  </r>
  <r>
    <x v="11"/>
    <x v="4"/>
    <n v="3"/>
    <x v="2"/>
    <n v="4"/>
    <n v="28.4"/>
    <x v="3"/>
    <x v="9"/>
    <m/>
    <x v="0"/>
    <x v="0"/>
    <m/>
    <m/>
  </r>
  <r>
    <x v="12"/>
    <x v="4"/>
    <n v="3"/>
    <x v="2"/>
    <n v="5"/>
    <n v="34.049999999999997"/>
    <x v="3"/>
    <x v="2"/>
    <m/>
    <x v="0"/>
    <x v="0"/>
    <m/>
    <m/>
  </r>
  <r>
    <x v="13"/>
    <x v="4"/>
    <n v="1"/>
    <x v="0"/>
    <n v="4"/>
    <n v="101.03"/>
    <x v="2"/>
    <x v="10"/>
    <m/>
    <x v="0"/>
    <x v="0"/>
    <m/>
    <m/>
  </r>
  <r>
    <x v="14"/>
    <x v="4"/>
    <n v="2"/>
    <x v="1"/>
    <n v="1"/>
    <n v="31.09"/>
    <x v="3"/>
    <x v="11"/>
    <n v="9192"/>
    <x v="6"/>
    <x v="4"/>
    <n v="1"/>
    <n v="31.09"/>
  </r>
  <r>
    <x v="15"/>
    <x v="5"/>
    <n v="2"/>
    <x v="1"/>
    <n v="2"/>
    <n v="98.87"/>
    <x v="2"/>
    <x v="2"/>
    <m/>
    <x v="0"/>
    <x v="0"/>
    <m/>
    <m/>
  </r>
  <r>
    <x v="16"/>
    <x v="5"/>
    <n v="3"/>
    <x v="2"/>
    <n v="2"/>
    <n v="115.06"/>
    <x v="1"/>
    <x v="2"/>
    <m/>
    <x v="0"/>
    <x v="0"/>
    <m/>
    <m/>
  </r>
  <r>
    <x v="17"/>
    <x v="5"/>
    <n v="3"/>
    <x v="2"/>
    <n v="2"/>
    <n v="108.45"/>
    <x v="1"/>
    <x v="12"/>
    <m/>
    <x v="0"/>
    <x v="0"/>
    <m/>
    <m/>
  </r>
  <r>
    <x v="18"/>
    <x v="5"/>
    <n v="2"/>
    <x v="1"/>
    <n v="5"/>
    <n v="67.239999999999995"/>
    <x v="2"/>
    <x v="2"/>
    <n v="5426"/>
    <x v="7"/>
    <x v="5"/>
    <n v="4"/>
    <n v="55"/>
  </r>
  <r>
    <x v="18"/>
    <x v="5"/>
    <n v="3"/>
    <x v="2"/>
    <n v="3"/>
    <n v="35.68"/>
    <x v="1"/>
    <x v="13"/>
    <m/>
    <x v="0"/>
    <x v="0"/>
    <m/>
    <m/>
  </r>
  <r>
    <x v="19"/>
    <x v="5"/>
    <n v="2"/>
    <x v="1"/>
    <n v="1"/>
    <n v="38.33"/>
    <x v="3"/>
    <x v="2"/>
    <n v="3323"/>
    <x v="8"/>
    <x v="5"/>
    <n v="1"/>
    <n v="38.33"/>
  </r>
  <r>
    <x v="20"/>
    <x v="6"/>
    <n v="3"/>
    <x v="2"/>
    <n v="3"/>
    <n v="60.63"/>
    <x v="1"/>
    <x v="14"/>
    <m/>
    <x v="0"/>
    <x v="0"/>
    <m/>
    <m/>
  </r>
  <r>
    <x v="21"/>
    <x v="6"/>
    <n v="3"/>
    <x v="2"/>
    <n v="1"/>
    <n v="28.79"/>
    <x v="2"/>
    <x v="2"/>
    <m/>
    <x v="0"/>
    <x v="0"/>
    <m/>
    <m/>
  </r>
  <r>
    <x v="22"/>
    <x v="7"/>
    <n v="3"/>
    <x v="2"/>
    <n v="2"/>
    <n v="45.21"/>
    <x v="2"/>
    <x v="15"/>
    <n v="4414"/>
    <x v="9"/>
    <x v="6"/>
    <n v="1"/>
    <n v="26.64"/>
  </r>
  <r>
    <x v="23"/>
    <x v="7"/>
    <n v="3"/>
    <x v="2"/>
    <n v="4"/>
    <n v="34.26"/>
    <x v="2"/>
    <x v="16"/>
    <m/>
    <x v="0"/>
    <x v="0"/>
    <m/>
    <m/>
  </r>
  <r>
    <x v="24"/>
    <x v="7"/>
    <n v="2"/>
    <x v="1"/>
    <n v="3"/>
    <n v="85.32"/>
    <x v="1"/>
    <x v="2"/>
    <n v="6428"/>
    <x v="10"/>
    <x v="6"/>
    <n v="2"/>
    <n v="77.540000000000006"/>
  </r>
  <r>
    <x v="25"/>
    <x v="7"/>
    <n v="1"/>
    <x v="0"/>
    <n v="1"/>
    <n v="17.29"/>
    <x v="3"/>
    <x v="17"/>
    <n v="1126"/>
    <x v="11"/>
    <x v="6"/>
    <n v="1"/>
    <n v="17.29"/>
  </r>
  <r>
    <x v="26"/>
    <x v="7"/>
    <n v="3"/>
    <x v="2"/>
    <n v="1"/>
    <n v="57.03"/>
    <x v="3"/>
    <x v="18"/>
    <n v="2232"/>
    <x v="12"/>
    <x v="7"/>
    <n v="1"/>
    <n v="57.03"/>
  </r>
  <r>
    <x v="27"/>
    <x v="8"/>
    <n v="1"/>
    <x v="0"/>
    <n v="3"/>
    <n v="88.01"/>
    <x v="1"/>
    <x v="19"/>
    <m/>
    <x v="0"/>
    <x v="0"/>
    <m/>
    <m/>
  </r>
  <r>
    <x v="28"/>
    <x v="8"/>
    <n v="2"/>
    <x v="1"/>
    <n v="3"/>
    <n v="30.58"/>
    <x v="1"/>
    <x v="2"/>
    <m/>
    <x v="0"/>
    <x v="0"/>
    <m/>
    <m/>
  </r>
  <r>
    <x v="29"/>
    <x v="8"/>
    <n v="3"/>
    <x v="2"/>
    <n v="4"/>
    <n v="76.48"/>
    <x v="1"/>
    <x v="2"/>
    <n v="6803"/>
    <x v="13"/>
    <x v="7"/>
    <n v="2"/>
    <n v="19.62"/>
  </r>
  <r>
    <x v="30"/>
    <x v="8"/>
    <n v="3"/>
    <x v="2"/>
    <n v="1"/>
    <n v="57.05"/>
    <x v="0"/>
    <x v="20"/>
    <m/>
    <x v="0"/>
    <x v="0"/>
    <m/>
    <m/>
  </r>
  <r>
    <x v="31"/>
    <x v="9"/>
    <n v="1"/>
    <x v="0"/>
    <n v="2"/>
    <n v="35.14"/>
    <x v="0"/>
    <x v="2"/>
    <m/>
    <x v="0"/>
    <x v="0"/>
    <m/>
    <m/>
  </r>
  <r>
    <x v="32"/>
    <x v="9"/>
    <n v="3"/>
    <x v="2"/>
    <n v="5"/>
    <n v="111.57"/>
    <x v="1"/>
    <x v="21"/>
    <n v="5885"/>
    <x v="14"/>
    <x v="8"/>
    <n v="2"/>
    <n v="56.59"/>
  </r>
  <r>
    <x v="33"/>
    <x v="10"/>
    <n v="1"/>
    <x v="0"/>
    <n v="2"/>
    <n v="108.39"/>
    <x v="2"/>
    <x v="22"/>
    <n v="5246"/>
    <x v="15"/>
    <x v="8"/>
    <n v="1"/>
    <n v="48.65"/>
  </r>
  <r>
    <x v="34"/>
    <x v="10"/>
    <n v="1"/>
    <x v="0"/>
    <n v="5"/>
    <n v="35.770000000000003"/>
    <x v="2"/>
    <x v="2"/>
    <m/>
    <x v="0"/>
    <x v="0"/>
    <m/>
    <m/>
  </r>
  <r>
    <x v="35"/>
    <x v="10"/>
    <n v="2"/>
    <x v="0"/>
    <n v="2"/>
    <n v="28.69"/>
    <x v="0"/>
    <x v="23"/>
    <m/>
    <x v="0"/>
    <x v="0"/>
    <m/>
    <m/>
  </r>
  <r>
    <x v="36"/>
    <x v="11"/>
    <n v="3"/>
    <x v="2"/>
    <n v="5"/>
    <n v="50.41"/>
    <x v="2"/>
    <x v="24"/>
    <n v="7251"/>
    <x v="16"/>
    <x v="9"/>
    <n v="4"/>
    <n v="46.32"/>
  </r>
  <r>
    <x v="37"/>
    <x v="11"/>
    <n v="2"/>
    <x v="1"/>
    <n v="4"/>
    <n v="46.32"/>
    <x v="3"/>
    <x v="25"/>
    <n v="8974"/>
    <x v="17"/>
    <x v="9"/>
    <n v="1"/>
    <n v="41.74"/>
  </r>
  <r>
    <x v="38"/>
    <x v="11"/>
    <n v="1"/>
    <x v="0"/>
    <n v="1"/>
    <n v="41.74"/>
    <x v="1"/>
    <x v="26"/>
    <m/>
    <x v="0"/>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6D64E4-0112-4E2D-A84B-7D4F3BED74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roduct Category">
  <location ref="A3:B7" firstHeaderRow="1" firstDataRow="1" firstDataCol="1"/>
  <pivotFields count="1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numFmtId="1" showAll="0"/>
    <pivotField axis="axisRow" showAll="0">
      <items count="4">
        <item x="0"/>
        <item x="2"/>
        <item x="1"/>
        <item t="default"/>
      </items>
    </pivotField>
    <pivotField dataField="1" numFmtId="1" showAll="0"/>
    <pivotField numFmtId="8" showAll="0"/>
    <pivotField showAll="0"/>
    <pivotField showAll="0"/>
    <pivotField showAll="0"/>
    <pivotField showAll="0">
      <items count="19">
        <item x="1"/>
        <item x="2"/>
        <item x="3"/>
        <item x="4"/>
        <item x="5"/>
        <item x="6"/>
        <item x="8"/>
        <item x="7"/>
        <item x="9"/>
        <item x="10"/>
        <item x="11"/>
        <item x="12"/>
        <item x="13"/>
        <item x="14"/>
        <item x="15"/>
        <item x="16"/>
        <item x="17"/>
        <item x="0"/>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4">
    <i>
      <x/>
    </i>
    <i>
      <x v="1"/>
    </i>
    <i>
      <x v="2"/>
    </i>
    <i t="grand">
      <x/>
    </i>
  </rowItems>
  <colItems count="1">
    <i/>
  </colItems>
  <dataFields count="1">
    <dataField name="Sum of Quantity Sold" fld="4" baseField="0" baseItem="0" numFmtId="1"/>
  </dataFields>
  <chartFormats count="2">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DFF7B4-7FDA-4B9A-819E-E5D8D5372D0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ayment Methods">
  <location ref="A3:C8" firstHeaderRow="0" firstDataRow="1" firstDataCol="1"/>
  <pivotFields count="1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numFmtId="1" showAll="0"/>
    <pivotField showAll="0"/>
    <pivotField dataField="1" numFmtId="1" showAll="0"/>
    <pivotField dataField="1" numFmtId="8" showAll="0"/>
    <pivotField axis="axisRow" showAll="0">
      <items count="5">
        <item x="0"/>
        <item x="1"/>
        <item x="2"/>
        <item x="3"/>
        <item t="default"/>
      </items>
    </pivotField>
    <pivotField showAll="0"/>
    <pivotField showAll="0"/>
    <pivotField showAll="0">
      <items count="19">
        <item x="1"/>
        <item x="2"/>
        <item x="3"/>
        <item x="4"/>
        <item x="5"/>
        <item x="6"/>
        <item x="8"/>
        <item x="7"/>
        <item x="9"/>
        <item x="10"/>
        <item x="11"/>
        <item x="12"/>
        <item x="13"/>
        <item x="14"/>
        <item x="15"/>
        <item x="16"/>
        <item x="17"/>
        <item x="0"/>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5">
    <i>
      <x/>
    </i>
    <i>
      <x v="1"/>
    </i>
    <i>
      <x v="2"/>
    </i>
    <i>
      <x v="3"/>
    </i>
    <i t="grand">
      <x/>
    </i>
  </rowItems>
  <colFields count="1">
    <field x="-2"/>
  </colFields>
  <colItems count="2">
    <i>
      <x/>
    </i>
    <i i="1">
      <x v="1"/>
    </i>
  </colItems>
  <dataFields count="2">
    <dataField name="Sum of Quantity Sold" fld="4" baseField="0" baseItem="0" numFmtId="1"/>
    <dataField name="Sum of Sales Amount" fld="5" baseField="0" baseItem="0" numFmtId="8"/>
  </dataFields>
  <chartFormats count="3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6" count="1" selected="0">
            <x v="0"/>
          </reference>
        </references>
      </pivotArea>
    </chartFormat>
    <chartFormat chart="4" format="16">
      <pivotArea type="data" outline="0" fieldPosition="0">
        <references count="2">
          <reference field="4294967294" count="1" selected="0">
            <x v="0"/>
          </reference>
          <reference field="6" count="1" selected="0">
            <x v="1"/>
          </reference>
        </references>
      </pivotArea>
    </chartFormat>
    <chartFormat chart="4" format="17">
      <pivotArea type="data" outline="0" fieldPosition="0">
        <references count="2">
          <reference field="4294967294" count="1" selected="0">
            <x v="0"/>
          </reference>
          <reference field="6" count="1" selected="0">
            <x v="2"/>
          </reference>
        </references>
      </pivotArea>
    </chartFormat>
    <chartFormat chart="4" format="18">
      <pivotArea type="data" outline="0" fieldPosition="0">
        <references count="2">
          <reference field="4294967294" count="1" selected="0">
            <x v="0"/>
          </reference>
          <reference field="6" count="1" selected="0">
            <x v="3"/>
          </reference>
        </references>
      </pivotArea>
    </chartFormat>
    <chartFormat chart="4" format="19" series="1">
      <pivotArea type="data" outline="0" fieldPosition="0">
        <references count="1">
          <reference field="4294967294" count="1" selected="0">
            <x v="1"/>
          </reference>
        </references>
      </pivotArea>
    </chartFormat>
    <chartFormat chart="4" format="20">
      <pivotArea type="data" outline="0" fieldPosition="0">
        <references count="2">
          <reference field="4294967294" count="1" selected="0">
            <x v="1"/>
          </reference>
          <reference field="6" count="1" selected="0">
            <x v="0"/>
          </reference>
        </references>
      </pivotArea>
    </chartFormat>
    <chartFormat chart="4" format="21">
      <pivotArea type="data" outline="0" fieldPosition="0">
        <references count="2">
          <reference field="4294967294" count="1" selected="0">
            <x v="1"/>
          </reference>
          <reference field="6" count="1" selected="0">
            <x v="1"/>
          </reference>
        </references>
      </pivotArea>
    </chartFormat>
    <chartFormat chart="4" format="22">
      <pivotArea type="data" outline="0" fieldPosition="0">
        <references count="2">
          <reference field="4294967294" count="1" selected="0">
            <x v="1"/>
          </reference>
          <reference field="6" count="1" selected="0">
            <x v="2"/>
          </reference>
        </references>
      </pivotArea>
    </chartFormat>
    <chartFormat chart="4" format="23">
      <pivotArea type="data" outline="0" fieldPosition="0">
        <references count="2">
          <reference field="4294967294" count="1" selected="0">
            <x v="1"/>
          </reference>
          <reference field="6" count="1" selected="0">
            <x v="3"/>
          </reference>
        </references>
      </pivotArea>
    </chartFormat>
    <chartFormat chart="0" format="16">
      <pivotArea type="data" outline="0" fieldPosition="0">
        <references count="2">
          <reference field="4294967294" count="1" selected="0">
            <x v="0"/>
          </reference>
          <reference field="6" count="1" selected="0">
            <x v="1"/>
          </reference>
        </references>
      </pivotArea>
    </chartFormat>
    <chartFormat chart="0" format="17">
      <pivotArea type="data" outline="0" fieldPosition="0">
        <references count="2">
          <reference field="4294967294" count="1" selected="0">
            <x v="0"/>
          </reference>
          <reference field="6" count="1" selected="0">
            <x v="3"/>
          </reference>
        </references>
      </pivotArea>
    </chartFormat>
    <chartFormat chart="0" format="18">
      <pivotArea type="data" outline="0" fieldPosition="0">
        <references count="2">
          <reference field="4294967294" count="1" selected="0">
            <x v="1"/>
          </reference>
          <reference field="6" count="1" selected="0">
            <x v="0"/>
          </reference>
        </references>
      </pivotArea>
    </chartFormat>
    <chartFormat chart="0" format="19">
      <pivotArea type="data" outline="0" fieldPosition="0">
        <references count="2">
          <reference field="4294967294" count="1" selected="0">
            <x v="1"/>
          </reference>
          <reference field="6" count="1" selected="0">
            <x v="1"/>
          </reference>
        </references>
      </pivotArea>
    </chartFormat>
    <chartFormat chart="0" format="20">
      <pivotArea type="data" outline="0" fieldPosition="0">
        <references count="2">
          <reference field="4294967294" count="1" selected="0">
            <x v="1"/>
          </reference>
          <reference field="6" count="1" selected="0">
            <x v="2"/>
          </reference>
        </references>
      </pivotArea>
    </chartFormat>
    <chartFormat chart="0" format="21">
      <pivotArea type="data" outline="0" fieldPosition="0">
        <references count="2">
          <reference field="4294967294" count="1" selected="0">
            <x v="1"/>
          </reference>
          <reference field="6" count="1" selected="0">
            <x v="3"/>
          </reference>
        </references>
      </pivotArea>
    </chartFormat>
    <chartFormat chart="6" format="32" series="1">
      <pivotArea type="data" outline="0" fieldPosition="0">
        <references count="1">
          <reference field="4294967294" count="1" selected="0">
            <x v="0"/>
          </reference>
        </references>
      </pivotArea>
    </chartFormat>
    <chartFormat chart="6" format="33">
      <pivotArea type="data" outline="0" fieldPosition="0">
        <references count="2">
          <reference field="4294967294" count="1" selected="0">
            <x v="0"/>
          </reference>
          <reference field="6" count="1" selected="0">
            <x v="0"/>
          </reference>
        </references>
      </pivotArea>
    </chartFormat>
    <chartFormat chart="6" format="34">
      <pivotArea type="data" outline="0" fieldPosition="0">
        <references count="2">
          <reference field="4294967294" count="1" selected="0">
            <x v="0"/>
          </reference>
          <reference field="6" count="1" selected="0">
            <x v="1"/>
          </reference>
        </references>
      </pivotArea>
    </chartFormat>
    <chartFormat chart="6" format="35">
      <pivotArea type="data" outline="0" fieldPosition="0">
        <references count="2">
          <reference field="4294967294" count="1" selected="0">
            <x v="0"/>
          </reference>
          <reference field="6" count="1" selected="0">
            <x v="2"/>
          </reference>
        </references>
      </pivotArea>
    </chartFormat>
    <chartFormat chart="6" format="36">
      <pivotArea type="data" outline="0" fieldPosition="0">
        <references count="2">
          <reference field="4294967294" count="1" selected="0">
            <x v="0"/>
          </reference>
          <reference field="6" count="1" selected="0">
            <x v="3"/>
          </reference>
        </references>
      </pivotArea>
    </chartFormat>
    <chartFormat chart="6" format="37" series="1">
      <pivotArea type="data" outline="0" fieldPosition="0">
        <references count="1">
          <reference field="4294967294" count="1" selected="0">
            <x v="1"/>
          </reference>
        </references>
      </pivotArea>
    </chartFormat>
    <chartFormat chart="6" format="38">
      <pivotArea type="data" outline="0" fieldPosition="0">
        <references count="2">
          <reference field="4294967294" count="1" selected="0">
            <x v="1"/>
          </reference>
          <reference field="6" count="1" selected="0">
            <x v="0"/>
          </reference>
        </references>
      </pivotArea>
    </chartFormat>
    <chartFormat chart="6" format="39">
      <pivotArea type="data" outline="0" fieldPosition="0">
        <references count="2">
          <reference field="4294967294" count="1" selected="0">
            <x v="1"/>
          </reference>
          <reference field="6" count="1" selected="0">
            <x v="1"/>
          </reference>
        </references>
      </pivotArea>
    </chartFormat>
    <chartFormat chart="6" format="40">
      <pivotArea type="data" outline="0" fieldPosition="0">
        <references count="2">
          <reference field="4294967294" count="1" selected="0">
            <x v="1"/>
          </reference>
          <reference field="6" count="1" selected="0">
            <x v="2"/>
          </reference>
        </references>
      </pivotArea>
    </chartFormat>
    <chartFormat chart="6" format="41">
      <pivotArea type="data" outline="0" fieldPosition="0">
        <references count="2">
          <reference field="4294967294" count="1" selected="0">
            <x v="1"/>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0256B3-F39E-4DB5-BF32-B645EB1614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roduct Category">
  <location ref="A3:B4" firstHeaderRow="0" firstDataRow="1" firstDataCol="0"/>
  <pivotFields count="1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numFmtId="1" showAll="0"/>
    <pivotField showAll="0">
      <items count="4">
        <item x="0"/>
        <item x="2"/>
        <item x="1"/>
        <item t="default"/>
      </items>
    </pivotField>
    <pivotField dataField="1" numFmtId="1" showAll="0"/>
    <pivotField numFmtId="8" showAll="0"/>
    <pivotField showAll="0"/>
    <pivotField showAll="0"/>
    <pivotField showAll="0"/>
    <pivotField showAll="0">
      <items count="19">
        <item x="1"/>
        <item x="2"/>
        <item x="3"/>
        <item x="4"/>
        <item x="5"/>
        <item x="6"/>
        <item x="8"/>
        <item x="7"/>
        <item x="9"/>
        <item x="10"/>
        <item x="11"/>
        <item x="12"/>
        <item x="13"/>
        <item x="14"/>
        <item x="15"/>
        <item x="16"/>
        <item x="17"/>
        <item x="0"/>
        <item t="default"/>
      </items>
    </pivotField>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Quantity Sold" fld="4" baseField="0" baseItem="0" numFmtId="1"/>
    <dataField name="Sum of Quantity Returned" fld="11" baseField="0" baseItem="0"/>
  </dataFields>
  <chartFormats count="6">
    <chartFormat chart="0" format="1"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589A46-D3B4-4BA0-81F2-D213320D60C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Product Category">
  <location ref="A3:B7" firstHeaderRow="1" firstDataRow="1" firstDataCol="1"/>
  <pivotFields count="1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numFmtId="1" showAll="0"/>
    <pivotField axis="axisRow" showAll="0">
      <items count="4">
        <item x="0"/>
        <item x="2"/>
        <item x="1"/>
        <item t="default"/>
      </items>
    </pivotField>
    <pivotField numFmtId="1" showAll="0"/>
    <pivotField dataField="1" numFmtId="8" showAll="0"/>
    <pivotField showAll="0"/>
    <pivotField showAll="0"/>
    <pivotField showAll="0"/>
    <pivotField showAll="0">
      <items count="19">
        <item x="1"/>
        <item x="2"/>
        <item x="3"/>
        <item x="4"/>
        <item x="5"/>
        <item x="6"/>
        <item x="8"/>
        <item x="7"/>
        <item x="9"/>
        <item x="10"/>
        <item x="11"/>
        <item x="12"/>
        <item x="13"/>
        <item x="14"/>
        <item x="15"/>
        <item x="16"/>
        <item x="17"/>
        <item x="0"/>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4">
    <i>
      <x/>
    </i>
    <i>
      <x v="1"/>
    </i>
    <i>
      <x v="2"/>
    </i>
    <i t="grand">
      <x/>
    </i>
  </rowItems>
  <colItems count="1">
    <i/>
  </colItems>
  <dataFields count="1">
    <dataField name="Sum of Sales Amount" fld="5" baseField="0" baseItem="0" numFmtId="8"/>
  </dataFields>
  <chartFormats count="3">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870B45-E046-424F-B30B-26E2DB11C33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s">
  <location ref="A3:B14" firstHeaderRow="1" firstDataRow="1" firstDataCol="1"/>
  <pivotFields count="1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13">
        <item x="0"/>
        <item x="1"/>
        <item x="2"/>
        <item x="3"/>
        <item x="4"/>
        <item x="5"/>
        <item x="6"/>
        <item x="7"/>
        <item x="8"/>
        <item x="9"/>
        <item x="10"/>
        <item x="11"/>
        <item t="default"/>
      </items>
    </pivotField>
    <pivotField numFmtId="1" showAll="0"/>
    <pivotField showAll="0"/>
    <pivotField numFmtId="1" showAll="0"/>
    <pivotField numFmtId="8" showAll="0"/>
    <pivotField showAll="0"/>
    <pivotField showAll="0"/>
    <pivotField showAll="0"/>
    <pivotField showAll="0">
      <items count="19">
        <item x="1"/>
        <item x="2"/>
        <item x="3"/>
        <item x="4"/>
        <item x="5"/>
        <item x="6"/>
        <item x="8"/>
        <item x="7"/>
        <item x="9"/>
        <item x="10"/>
        <item x="11"/>
        <item x="12"/>
        <item x="13"/>
        <item x="14"/>
        <item x="15"/>
        <item x="16"/>
        <item x="17"/>
        <item x="0"/>
        <item t="default"/>
      </items>
    </pivotField>
    <pivotField axis="axisRow" showAll="0">
      <items count="11">
        <item x="1"/>
        <item x="2"/>
        <item x="3"/>
        <item x="4"/>
        <item x="5"/>
        <item x="6"/>
        <item x="7"/>
        <item x="8"/>
        <item x="9"/>
        <item x="0"/>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0"/>
  </rowFields>
  <rowItems count="11">
    <i>
      <x/>
    </i>
    <i>
      <x v="1"/>
    </i>
    <i>
      <x v="2"/>
    </i>
    <i>
      <x v="3"/>
    </i>
    <i>
      <x v="4"/>
    </i>
    <i>
      <x v="5"/>
    </i>
    <i>
      <x v="6"/>
    </i>
    <i>
      <x v="7"/>
    </i>
    <i>
      <x v="8"/>
    </i>
    <i>
      <x v="9"/>
    </i>
    <i t="grand">
      <x/>
    </i>
  </rowItems>
  <colItems count="1">
    <i/>
  </colItems>
  <dataFields count="1">
    <dataField name="Sum of Quantity Returned"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AEF657-7DBA-417A-825E-8C6E7E393A67}"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onths">
  <location ref="A3:C16" firstHeaderRow="0" firstDataRow="1" firstDataCol="1"/>
  <pivotFields count="1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3">
        <item x="0"/>
        <item x="1"/>
        <item x="2"/>
        <item x="3"/>
        <item x="4"/>
        <item x="5"/>
        <item x="6"/>
        <item x="7"/>
        <item x="8"/>
        <item x="9"/>
        <item x="10"/>
        <item x="11"/>
        <item t="default"/>
      </items>
    </pivotField>
    <pivotField numFmtId="1" showAll="0"/>
    <pivotField showAll="0"/>
    <pivotField dataField="1" numFmtId="1" showAll="0"/>
    <pivotField numFmtId="8" showAll="0"/>
    <pivotField showAll="0"/>
    <pivotField showAll="0"/>
    <pivotField showAll="0"/>
    <pivotField showAll="0">
      <items count="19">
        <item x="1"/>
        <item x="2"/>
        <item x="3"/>
        <item x="4"/>
        <item x="5"/>
        <item x="6"/>
        <item x="8"/>
        <item x="7"/>
        <item x="9"/>
        <item x="10"/>
        <item x="11"/>
        <item x="12"/>
        <item x="13"/>
        <item x="14"/>
        <item x="15"/>
        <item x="16"/>
        <item x="17"/>
        <item x="0"/>
        <item t="default"/>
      </items>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Quantity Sold" fld="4" baseField="0" baseItem="0" numFmtId="1"/>
    <dataField name="Sum of Quantity Returned" fld="11"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 count="1" selected="0">
            <x v="8"/>
          </reference>
        </references>
      </pivotArea>
    </chartFormat>
    <chartFormat chart="6"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1"/>
          </reference>
        </references>
      </pivotArea>
    </chartFormat>
    <chartFormat chart="8" format="9"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A9EDCD-86F6-4935-BDA0-6FC83BA273AF}"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duct Category">
  <location ref="A3:B7" firstHeaderRow="1" firstDataRow="1" firstDataCol="1"/>
  <pivotFields count="1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numFmtId="1" showAll="0"/>
    <pivotField axis="axisRow" showAll="0">
      <items count="4">
        <item x="0"/>
        <item x="2"/>
        <item x="1"/>
        <item t="default"/>
      </items>
    </pivotField>
    <pivotField numFmtId="1" showAll="0"/>
    <pivotField numFmtId="8" showAll="0"/>
    <pivotField showAll="0"/>
    <pivotField showAll="0"/>
    <pivotField showAll="0"/>
    <pivotField showAll="0">
      <items count="19">
        <item x="1"/>
        <item x="2"/>
        <item x="3"/>
        <item x="4"/>
        <item x="5"/>
        <item x="6"/>
        <item x="8"/>
        <item x="7"/>
        <item x="9"/>
        <item x="10"/>
        <item x="11"/>
        <item x="12"/>
        <item x="13"/>
        <item x="14"/>
        <item x="15"/>
        <item x="16"/>
        <item x="17"/>
        <item x="0"/>
        <item t="default"/>
      </items>
    </pivotField>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4">
    <i>
      <x/>
    </i>
    <i>
      <x v="1"/>
    </i>
    <i>
      <x v="2"/>
    </i>
    <i t="grand">
      <x/>
    </i>
  </rowItems>
  <colItems count="1">
    <i/>
  </colItems>
  <dataFields count="1">
    <dataField name="Sum of Return Amount" fld="12" baseField="0" baseItem="0" numFmtId="164"/>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D54146-F763-47CF-BB95-3E2921D25012}"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Product Category">
  <location ref="A3:B7" firstHeaderRow="1" firstDataRow="1" firstDataCol="1"/>
  <pivotFields count="2">
    <pivotField axis="axisRow" allDrilled="1" showAll="0" dataSourceSort="1" defaultAttributeDrillState="1">
      <items count="4">
        <item x="0"/>
        <item x="1"/>
        <item x="2"/>
        <item t="default"/>
      </items>
    </pivotField>
    <pivotField dataField="1" subtotalTop="0" showAll="0" defaultSubtotal="0"/>
  </pivotFields>
  <rowFields count="1">
    <field x="0"/>
  </rowFields>
  <rowItems count="4">
    <i>
      <x/>
    </i>
    <i>
      <x v="1"/>
    </i>
    <i>
      <x v="2"/>
    </i>
    <i t="grand">
      <x/>
    </i>
  </rowItems>
  <colItems count="1">
    <i/>
  </colItems>
  <dataFields count="1">
    <dataField name="Sum of Profit" fld="1" baseField="0" baseItem="0" numFmtId="164"/>
  </dataFields>
  <chartFormats count="3">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ETAIL36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7A4B16E4-F2F8-4165-ADE2-64B1AABE4672}" sourceName="Payment Method">
  <extLst>
    <x:ext xmlns:x15="http://schemas.microsoft.com/office/spreadsheetml/2010/11/main" uri="{2F2917AC-EB37-4324-AD4E-5DD8C200BD13}">
      <x15:tableSlicerCache tableId="1"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E90195B-A4C5-4AB7-815F-103DE81BBF19}" sourceName="Month">
  <extLst>
    <x:ext xmlns:x15="http://schemas.microsoft.com/office/spreadsheetml/2010/11/main" uri="{2F2917AC-EB37-4324-AD4E-5DD8C200BD13}">
      <x15:tableSlicerCache tableId="1" column="1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600B29F6-C589-4624-81AD-18F59392700A}" sourceName="Product Category">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of_Return" xr10:uid="{23FD0E34-D375-418D-9B4A-3175D3113B36}" sourceName="Month of Return">
  <extLst>
    <x:ext xmlns:x15="http://schemas.microsoft.com/office/spreadsheetml/2010/11/main" uri="{2F2917AC-EB37-4324-AD4E-5DD8C200BD13}">
      <x15:tableSlicerCache tableId="1"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53C69A03-2DF3-4358-BB6C-27BCDC2D2056}" cache="Slicer_Payment_Method" caption="Payment Method" rowHeight="234950"/>
  <slicer name="Month" xr10:uid="{6566E540-DF72-4180-ADB0-124D28AA9A72}" cache="Slicer_Month" caption="Month" rowHeight="234950"/>
  <slicer name="Product Category" xr10:uid="{8FA55326-0200-4216-95A3-8A36D8DC1AE6}" cache="Slicer_Product_Category" caption="Product Category" rowHeight="234950"/>
  <slicer name="Month of Return" xr10:uid="{32358837-D733-481F-ABC5-F932B7D56D0A}" cache="Slicer_Month_of_Return" caption="Month of Retur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1" xr10:uid="{AAB59F74-1F13-4DC6-8B99-986F446B9BC2}" cache="Slicer_Payment_Method" caption="Payment Method" rowHeight="234950"/>
  <slicer name="Month 1" xr10:uid="{790129AA-81CB-4C52-B44C-3676BBC5E2FC}" cache="Slicer_Month" caption="Month" rowHeight="234950"/>
  <slicer name="Product Category 1" xr10:uid="{4B022C3F-FEDB-44EE-92CC-812C2E36242D}" cache="Slicer_Product_Category" caption="Product 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9F04FA-DEDB-4159-A5A0-FE369EA996F8}" name="Table1" displayName="Table1" ref="A1:N41" totalsRowShown="0" headerRowDxfId="15" dataDxfId="14">
  <autoFilter ref="A1:N41" xr:uid="{D09F04FA-DEDB-4159-A5A0-FE369EA996F8}"/>
  <sortState xmlns:xlrd2="http://schemas.microsoft.com/office/spreadsheetml/2017/richdata2" ref="A2:N41">
    <sortCondition ref="A2:A41"/>
  </sortState>
  <tableColumns count="14">
    <tableColumn id="1" xr3:uid="{6D061D42-69BD-4757-933E-16A799CACF0E}" name="Date of Sale" dataDxfId="13"/>
    <tableColumn id="12" xr3:uid="{D8EB08F3-71D5-4FA2-BC8B-5CC1AE60DDE6}" name="Month" dataDxfId="0">
      <calculatedColumnFormula>TEXT(A2, "MMM")</calculatedColumnFormula>
    </tableColumn>
    <tableColumn id="2" xr3:uid="{37AADE66-1CC5-4009-BBF9-A3D4CF5CC030}" name="Product ID" dataDxfId="12"/>
    <tableColumn id="3" xr3:uid="{B9D73427-E004-45BA-A9AC-7CA9493D1BB6}" name="Product Category" dataDxfId="11"/>
    <tableColumn id="4" xr3:uid="{689E5C39-0580-4B28-AE46-D87D16F6997A}" name="Quantity Sold" dataDxfId="10"/>
    <tableColumn id="5" xr3:uid="{3D963548-D453-4D57-82CA-818F0F7EBA17}" name="Sales Amount" dataDxfId="9"/>
    <tableColumn id="13" xr3:uid="{1B376A3D-3D20-4991-8433-091CA866D9C2}" name="Profit" dataDxfId="8">
      <calculatedColumnFormula>Table1[[#This Row],[Sales Amount]]*30%</calculatedColumnFormula>
    </tableColumn>
    <tableColumn id="6" xr3:uid="{D9D38A66-89A2-41BA-9EA6-AA4B12BD045E}" name="Payment Method" dataDxfId="7"/>
    <tableColumn id="7" xr3:uid="{5B1DAFE3-FF90-48B1-B0C7-4D2E929F223F}" name="Loyalty Card number" dataDxfId="6"/>
    <tableColumn id="8" xr3:uid="{827DFA59-A9E8-4E02-A0BA-23C020AF7D8F}" name="Return ID" dataDxfId="5"/>
    <tableColumn id="9" xr3:uid="{BBF43F52-4916-4E2A-A6F0-ADB0DA0D2676}" name="Date of Return" dataDxfId="4"/>
    <tableColumn id="14" xr3:uid="{91EA12E3-889A-45C7-984E-977D5AA19E54}" name="Month of Return" dataDxfId="3">
      <calculatedColumnFormula>TEXT(K2, "MMM")</calculatedColumnFormula>
    </tableColumn>
    <tableColumn id="10" xr3:uid="{8EC0FF24-92D2-4013-A819-3271AED42B98}" name="Quantity Returned" dataDxfId="2"/>
    <tableColumn id="11" xr3:uid="{80C2D957-B120-4675-AC7E-3BD359A51D41}" name="Return Amount"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_of_Return" xr10:uid="{B3081D66-5C81-4F25-98A2-53E2E141C2EA}" sourceName="[Table1].[Date of Return]">
  <state minimalRefreshVersion="6" lastRefreshVersion="6" pivotCacheId="1500197019"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_of_Sale" xr10:uid="{8C8DA31F-ACE5-4779-9CB9-406D8FE380B8}" sourceName="[Table1].[Date of Sale]">
  <state minimalRefreshVersion="6" lastRefreshVersion="6" pivotCacheId="1500197019"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Return" xr10:uid="{3AF4F756-5DA9-4789-83E1-9E5FECC6FD98}" cache="Timeline_Date_of_Return" caption="Date of Return" level="2" selectionLevel="2" scrollPosition="2023-01-01T00:00:00"/>
  <timeline name="Date of Sale" xr10:uid="{B793087A-EB51-424C-9FF9-890693B60934}" cache="Timeline_Date_of_Sale" caption="Date of Sale" level="2" selectionLevel="2" scrollPosition="2023-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Return 1" xr10:uid="{AD9E73DE-3EED-40C8-82AD-3EC9F6DC7627}" cache="Timeline_Date_of_Return" caption="Date of Return" level="2" selectionLevel="2" scrollPosition="2023-01-01T00:00:00"/>
  <timeline name="Date of Sale 1" xr10:uid="{DEC10191-6300-4C34-BE20-308C6BF7E655}" cache="Timeline_Date_of_Sale" caption="Date of Sale" level="2" selectionLevel="2" scrollPosition="2023-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9.xml"/><Relationship Id="rId1" Type="http://schemas.openxmlformats.org/officeDocument/2006/relationships/printerSettings" Target="../printerSettings/printerSettings1.bin"/><Relationship Id="rId5" Type="http://schemas.microsoft.com/office/2011/relationships/timeline" Target="../timelines/timeline1.xml"/><Relationship Id="rId4" Type="http://schemas.microsoft.com/office/2007/relationships/slicer" Target="../slicers/slicer1.xml"/></Relationships>
</file>

<file path=xl/worksheets/_rels/sheet10.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07089-B5B5-40DB-A0F7-23F291FE3E28}">
  <dimension ref="A3:B7"/>
  <sheetViews>
    <sheetView zoomScale="85" zoomScaleNormal="85" workbookViewId="0">
      <selection activeCell="K24" sqref="K24"/>
    </sheetView>
  </sheetViews>
  <sheetFormatPr defaultRowHeight="14.4" x14ac:dyDescent="0.3"/>
  <cols>
    <col min="1" max="1" width="19.33203125" customWidth="1"/>
    <col min="2" max="2" width="20.33203125" bestFit="1" customWidth="1"/>
  </cols>
  <sheetData>
    <row r="3" spans="1:2" x14ac:dyDescent="0.3">
      <c r="A3" s="11" t="s">
        <v>2</v>
      </c>
      <c r="B3" t="s">
        <v>33</v>
      </c>
    </row>
    <row r="4" spans="1:2" x14ac:dyDescent="0.3">
      <c r="A4" s="3" t="s">
        <v>11</v>
      </c>
      <c r="B4" s="12">
        <v>33</v>
      </c>
    </row>
    <row r="5" spans="1:2" x14ac:dyDescent="0.3">
      <c r="A5" s="3" t="s">
        <v>15</v>
      </c>
      <c r="B5" s="12">
        <v>50</v>
      </c>
    </row>
    <row r="6" spans="1:2" x14ac:dyDescent="0.3">
      <c r="A6" s="3" t="s">
        <v>14</v>
      </c>
      <c r="B6" s="12">
        <v>35</v>
      </c>
    </row>
    <row r="7" spans="1:2" x14ac:dyDescent="0.3">
      <c r="A7" s="3" t="s">
        <v>32</v>
      </c>
      <c r="B7" s="12">
        <v>118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E4A0-2C2F-4A58-8009-91D1070B41D7}">
  <dimension ref="A3:C8"/>
  <sheetViews>
    <sheetView workbookViewId="0">
      <selection activeCell="E25" sqref="E25"/>
    </sheetView>
  </sheetViews>
  <sheetFormatPr defaultRowHeight="14.4" x14ac:dyDescent="0.3"/>
  <cols>
    <col min="1" max="1" width="18.88671875" bestFit="1" customWidth="1"/>
    <col min="2" max="2" width="19.109375" bestFit="1" customWidth="1"/>
    <col min="3" max="3" width="19.21875" bestFit="1" customWidth="1"/>
  </cols>
  <sheetData>
    <row r="3" spans="1:3" x14ac:dyDescent="0.3">
      <c r="A3" s="11" t="s">
        <v>45</v>
      </c>
      <c r="B3" t="s">
        <v>33</v>
      </c>
      <c r="C3" t="s">
        <v>34</v>
      </c>
    </row>
    <row r="4" spans="1:3" x14ac:dyDescent="0.3">
      <c r="A4" s="3" t="s">
        <v>13</v>
      </c>
      <c r="B4" s="12">
        <v>17</v>
      </c>
      <c r="C4" s="13">
        <v>354.89</v>
      </c>
    </row>
    <row r="5" spans="1:3" x14ac:dyDescent="0.3">
      <c r="A5" s="3" t="s">
        <v>12</v>
      </c>
      <c r="B5" s="12">
        <v>32</v>
      </c>
      <c r="C5" s="13">
        <v>806.32000000000016</v>
      </c>
    </row>
    <row r="6" spans="1:3" x14ac:dyDescent="0.3">
      <c r="A6" s="3" t="s">
        <v>17</v>
      </c>
      <c r="B6" s="12">
        <v>43</v>
      </c>
      <c r="C6" s="13">
        <v>753.52</v>
      </c>
    </row>
    <row r="7" spans="1:3" x14ac:dyDescent="0.3">
      <c r="A7" s="3" t="s">
        <v>16</v>
      </c>
      <c r="B7" s="12">
        <v>26</v>
      </c>
      <c r="C7" s="13">
        <v>418.87999999999994</v>
      </c>
    </row>
    <row r="8" spans="1:3" x14ac:dyDescent="0.3">
      <c r="A8" s="3" t="s">
        <v>32</v>
      </c>
      <c r="B8" s="12">
        <v>118</v>
      </c>
      <c r="C8" s="13">
        <v>2333.61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BBA8-E15E-4932-A0FA-F4CAE10AF0C0}">
  <dimension ref="A3:B4"/>
  <sheetViews>
    <sheetView workbookViewId="0">
      <selection activeCell="D23" sqref="D23"/>
    </sheetView>
  </sheetViews>
  <sheetFormatPr defaultRowHeight="14.4" x14ac:dyDescent="0.3"/>
  <cols>
    <col min="1" max="1" width="19.109375" bestFit="1" customWidth="1"/>
    <col min="2" max="3" width="23.33203125" bestFit="1" customWidth="1"/>
  </cols>
  <sheetData>
    <row r="3" spans="1:2" x14ac:dyDescent="0.3">
      <c r="A3" t="s">
        <v>33</v>
      </c>
      <c r="B3" t="s">
        <v>46</v>
      </c>
    </row>
    <row r="4" spans="1:2" x14ac:dyDescent="0.3">
      <c r="A4" s="12">
        <v>118</v>
      </c>
      <c r="B4">
        <v>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A3D1E-2675-4DC2-A900-7BC8F57EF998}">
  <dimension ref="A3:B7"/>
  <sheetViews>
    <sheetView workbookViewId="0">
      <selection activeCell="P13" sqref="P13"/>
    </sheetView>
  </sheetViews>
  <sheetFormatPr defaultRowHeight="14.4" x14ac:dyDescent="0.3"/>
  <cols>
    <col min="1" max="1" width="18" bestFit="1" customWidth="1"/>
    <col min="2" max="2" width="19.21875" bestFit="1" customWidth="1"/>
  </cols>
  <sheetData>
    <row r="3" spans="1:2" x14ac:dyDescent="0.3">
      <c r="A3" s="11" t="s">
        <v>2</v>
      </c>
      <c r="B3" t="s">
        <v>34</v>
      </c>
    </row>
    <row r="4" spans="1:2" x14ac:dyDescent="0.3">
      <c r="A4" s="3" t="s">
        <v>11</v>
      </c>
      <c r="B4" s="13">
        <v>736.23000000000013</v>
      </c>
    </row>
    <row r="5" spans="1:2" x14ac:dyDescent="0.3">
      <c r="A5" s="3" t="s">
        <v>15</v>
      </c>
      <c r="B5" s="13">
        <v>930.21999999999991</v>
      </c>
    </row>
    <row r="6" spans="1:2" x14ac:dyDescent="0.3">
      <c r="A6" s="3" t="s">
        <v>14</v>
      </c>
      <c r="B6" s="13">
        <v>667.16000000000008</v>
      </c>
    </row>
    <row r="7" spans="1:2" x14ac:dyDescent="0.3">
      <c r="A7" s="3" t="s">
        <v>32</v>
      </c>
      <c r="B7" s="13">
        <v>2333.61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5D6D2-6244-4FEC-991D-DC2D3DC31094}">
  <dimension ref="A3:B14"/>
  <sheetViews>
    <sheetView zoomScale="96" workbookViewId="0">
      <selection activeCell="B5" sqref="B5"/>
    </sheetView>
  </sheetViews>
  <sheetFormatPr defaultRowHeight="14.4" x14ac:dyDescent="0.3"/>
  <cols>
    <col min="1" max="1" width="11.21875" bestFit="1" customWidth="1"/>
    <col min="2" max="2" width="24.33203125" bestFit="1" customWidth="1"/>
    <col min="3" max="3" width="19.88671875" bestFit="1" customWidth="1"/>
  </cols>
  <sheetData>
    <row r="3" spans="1:2" x14ac:dyDescent="0.3">
      <c r="A3" s="11" t="s">
        <v>49</v>
      </c>
      <c r="B3" t="s">
        <v>46</v>
      </c>
    </row>
    <row r="4" spans="1:2" x14ac:dyDescent="0.3">
      <c r="A4" s="3" t="s">
        <v>48</v>
      </c>
      <c r="B4">
        <v>2</v>
      </c>
    </row>
    <row r="5" spans="1:2" x14ac:dyDescent="0.3">
      <c r="A5" s="3" t="s">
        <v>41</v>
      </c>
      <c r="B5">
        <v>3</v>
      </c>
    </row>
    <row r="6" spans="1:2" x14ac:dyDescent="0.3">
      <c r="A6" s="3" t="s">
        <v>42</v>
      </c>
      <c r="B6">
        <v>3</v>
      </c>
    </row>
    <row r="7" spans="1:2" x14ac:dyDescent="0.3">
      <c r="A7" s="3" t="s">
        <v>39</v>
      </c>
      <c r="B7">
        <v>1</v>
      </c>
    </row>
    <row r="8" spans="1:2" x14ac:dyDescent="0.3">
      <c r="A8" s="3" t="s">
        <v>40</v>
      </c>
      <c r="B8">
        <v>5</v>
      </c>
    </row>
    <row r="9" spans="1:2" x14ac:dyDescent="0.3">
      <c r="A9" s="3" t="s">
        <v>31</v>
      </c>
      <c r="B9">
        <v>4</v>
      </c>
    </row>
    <row r="10" spans="1:2" x14ac:dyDescent="0.3">
      <c r="A10" s="3" t="s">
        <v>37</v>
      </c>
      <c r="B10">
        <v>3</v>
      </c>
    </row>
    <row r="11" spans="1:2" x14ac:dyDescent="0.3">
      <c r="A11" s="3" t="s">
        <v>44</v>
      </c>
      <c r="B11">
        <v>3</v>
      </c>
    </row>
    <row r="12" spans="1:2" x14ac:dyDescent="0.3">
      <c r="A12" s="3" t="s">
        <v>35</v>
      </c>
      <c r="B12">
        <v>5</v>
      </c>
    </row>
    <row r="13" spans="1:2" x14ac:dyDescent="0.3">
      <c r="A13" s="3" t="s">
        <v>47</v>
      </c>
    </row>
    <row r="14" spans="1:2" x14ac:dyDescent="0.3">
      <c r="A14" s="3" t="s">
        <v>32</v>
      </c>
      <c r="B14">
        <v>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A316-FAA8-4A1F-A5E9-E2FCD951957A}">
  <dimension ref="A3:C16"/>
  <sheetViews>
    <sheetView zoomScale="86" zoomScaleNormal="86" workbookViewId="0">
      <selection activeCell="A3" sqref="A3"/>
    </sheetView>
  </sheetViews>
  <sheetFormatPr defaultRowHeight="14.4" x14ac:dyDescent="0.3"/>
  <cols>
    <col min="1" max="1" width="12.5546875" bestFit="1" customWidth="1"/>
    <col min="2" max="2" width="19.109375" bestFit="1" customWidth="1"/>
    <col min="3" max="3" width="23.33203125" bestFit="1" customWidth="1"/>
  </cols>
  <sheetData>
    <row r="3" spans="1:3" x14ac:dyDescent="0.3">
      <c r="A3" s="11" t="s">
        <v>49</v>
      </c>
      <c r="B3" t="s">
        <v>33</v>
      </c>
      <c r="C3" t="s">
        <v>46</v>
      </c>
    </row>
    <row r="4" spans="1:3" x14ac:dyDescent="0.3">
      <c r="A4" s="3" t="s">
        <v>36</v>
      </c>
      <c r="B4" s="12">
        <v>6</v>
      </c>
    </row>
    <row r="5" spans="1:3" x14ac:dyDescent="0.3">
      <c r="A5" s="3" t="s">
        <v>48</v>
      </c>
      <c r="B5" s="12">
        <v>2</v>
      </c>
      <c r="C5">
        <v>2</v>
      </c>
    </row>
    <row r="6" spans="1:3" x14ac:dyDescent="0.3">
      <c r="A6" s="3" t="s">
        <v>38</v>
      </c>
      <c r="B6" s="12">
        <v>15</v>
      </c>
      <c r="C6">
        <v>3</v>
      </c>
    </row>
    <row r="7" spans="1:3" x14ac:dyDescent="0.3">
      <c r="A7" s="3" t="s">
        <v>41</v>
      </c>
      <c r="B7" s="12">
        <v>5</v>
      </c>
      <c r="C7">
        <v>1</v>
      </c>
    </row>
    <row r="8" spans="1:3" x14ac:dyDescent="0.3">
      <c r="A8" s="3" t="s">
        <v>42</v>
      </c>
      <c r="B8" s="12">
        <v>23</v>
      </c>
      <c r="C8">
        <v>3</v>
      </c>
    </row>
    <row r="9" spans="1:3" x14ac:dyDescent="0.3">
      <c r="A9" s="3" t="s">
        <v>39</v>
      </c>
      <c r="B9" s="12">
        <v>15</v>
      </c>
      <c r="C9">
        <v>5</v>
      </c>
    </row>
    <row r="10" spans="1:3" x14ac:dyDescent="0.3">
      <c r="A10" s="3" t="s">
        <v>40</v>
      </c>
      <c r="B10" s="12">
        <v>4</v>
      </c>
    </row>
    <row r="11" spans="1:3" x14ac:dyDescent="0.3">
      <c r="A11" s="3" t="s">
        <v>31</v>
      </c>
      <c r="B11" s="12">
        <v>11</v>
      </c>
      <c r="C11">
        <v>5</v>
      </c>
    </row>
    <row r="12" spans="1:3" x14ac:dyDescent="0.3">
      <c r="A12" s="3" t="s">
        <v>37</v>
      </c>
      <c r="B12" s="12">
        <v>11</v>
      </c>
      <c r="C12">
        <v>2</v>
      </c>
    </row>
    <row r="13" spans="1:3" x14ac:dyDescent="0.3">
      <c r="A13" s="3" t="s">
        <v>43</v>
      </c>
      <c r="B13" s="12">
        <v>7</v>
      </c>
      <c r="C13">
        <v>2</v>
      </c>
    </row>
    <row r="14" spans="1:3" x14ac:dyDescent="0.3">
      <c r="A14" s="3" t="s">
        <v>44</v>
      </c>
      <c r="B14" s="12">
        <v>9</v>
      </c>
      <c r="C14">
        <v>1</v>
      </c>
    </row>
    <row r="15" spans="1:3" x14ac:dyDescent="0.3">
      <c r="A15" s="3" t="s">
        <v>35</v>
      </c>
      <c r="B15" s="12">
        <v>10</v>
      </c>
      <c r="C15">
        <v>5</v>
      </c>
    </row>
    <row r="16" spans="1:3" x14ac:dyDescent="0.3">
      <c r="A16" s="3" t="s">
        <v>32</v>
      </c>
      <c r="B16" s="12">
        <v>118</v>
      </c>
      <c r="C16">
        <v>29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E66E-6490-4648-8068-3257F892076C}">
  <dimension ref="A3:B7"/>
  <sheetViews>
    <sheetView topLeftCell="B1" workbookViewId="0">
      <selection activeCell="A3" sqref="A3"/>
    </sheetView>
  </sheetViews>
  <sheetFormatPr defaultRowHeight="14.4" x14ac:dyDescent="0.3"/>
  <cols>
    <col min="1" max="1" width="12.5546875" bestFit="1" customWidth="1"/>
    <col min="2" max="2" width="20.6640625" bestFit="1" customWidth="1"/>
  </cols>
  <sheetData>
    <row r="3" spans="1:2" x14ac:dyDescent="0.3">
      <c r="A3" s="11" t="s">
        <v>2</v>
      </c>
      <c r="B3" t="s">
        <v>54</v>
      </c>
    </row>
    <row r="4" spans="1:2" x14ac:dyDescent="0.3">
      <c r="A4" s="3" t="s">
        <v>11</v>
      </c>
      <c r="B4" s="22">
        <v>181.76</v>
      </c>
    </row>
    <row r="5" spans="1:2" x14ac:dyDescent="0.3">
      <c r="A5" s="3" t="s">
        <v>15</v>
      </c>
      <c r="B5" s="22">
        <v>224.15</v>
      </c>
    </row>
    <row r="6" spans="1:2" x14ac:dyDescent="0.3">
      <c r="A6" s="3" t="s">
        <v>14</v>
      </c>
      <c r="B6" s="22">
        <v>262.43</v>
      </c>
    </row>
    <row r="7" spans="1:2" x14ac:dyDescent="0.3">
      <c r="A7" s="3" t="s">
        <v>32</v>
      </c>
      <c r="B7" s="22">
        <v>668.33999999999992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A11AE-0FF5-4063-B2FE-E921CC8B2CD0}">
  <dimension ref="A3:B7"/>
  <sheetViews>
    <sheetView workbookViewId="0">
      <selection activeCell="O18" sqref="O18"/>
    </sheetView>
  </sheetViews>
  <sheetFormatPr defaultRowHeight="14.4" x14ac:dyDescent="0.3"/>
  <cols>
    <col min="1" max="1" width="12.5546875" bestFit="1" customWidth="1"/>
    <col min="2" max="2" width="12.109375" bestFit="1" customWidth="1"/>
  </cols>
  <sheetData>
    <row r="3" spans="1:2" x14ac:dyDescent="0.3">
      <c r="A3" s="11" t="s">
        <v>2</v>
      </c>
      <c r="B3" t="s">
        <v>57</v>
      </c>
    </row>
    <row r="4" spans="1:2" x14ac:dyDescent="0.3">
      <c r="A4" s="3" t="s">
        <v>11</v>
      </c>
      <c r="B4" s="22">
        <v>220.86899999999997</v>
      </c>
    </row>
    <row r="5" spans="1:2" x14ac:dyDescent="0.3">
      <c r="A5" s="3" t="s">
        <v>15</v>
      </c>
      <c r="B5" s="22">
        <v>279.06599999999997</v>
      </c>
    </row>
    <row r="6" spans="1:2" x14ac:dyDescent="0.3">
      <c r="A6" s="3" t="s">
        <v>14</v>
      </c>
      <c r="B6" s="22">
        <v>200.148</v>
      </c>
    </row>
    <row r="7" spans="1:2" x14ac:dyDescent="0.3">
      <c r="A7" s="3" t="s">
        <v>32</v>
      </c>
      <c r="B7" s="22">
        <v>700.0830000000002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4"/>
  <sheetViews>
    <sheetView topLeftCell="J1" zoomScale="110" zoomScaleNormal="92" workbookViewId="0">
      <selection activeCell="P25" sqref="P25"/>
    </sheetView>
  </sheetViews>
  <sheetFormatPr defaultRowHeight="14.4" x14ac:dyDescent="0.3"/>
  <cols>
    <col min="1" max="1" width="12.88671875" customWidth="1"/>
    <col min="2" max="2" width="10.21875" customWidth="1"/>
    <col min="3" max="3" width="14.21875" customWidth="1"/>
    <col min="4" max="4" width="14.33203125" customWidth="1"/>
    <col min="5" max="5" width="14.44140625" customWidth="1"/>
    <col min="6" max="6" width="15.5546875" customWidth="1"/>
    <col min="7" max="7" width="11.5546875" customWidth="1"/>
    <col min="8" max="8" width="18" customWidth="1"/>
    <col min="9" max="9" width="19.5546875" customWidth="1"/>
    <col min="10" max="10" width="11.77734375" customWidth="1"/>
    <col min="11" max="11" width="15.5546875" customWidth="1"/>
    <col min="12" max="12" width="16" customWidth="1"/>
    <col min="13" max="13" width="15.77734375" customWidth="1"/>
    <col min="14" max="14" width="12.77734375" customWidth="1"/>
    <col min="16" max="16" width="37.33203125" customWidth="1"/>
    <col min="17" max="17" width="10" customWidth="1"/>
    <col min="19" max="19" width="22.6640625" customWidth="1"/>
    <col min="20" max="20" width="11.88671875" customWidth="1"/>
  </cols>
  <sheetData>
    <row r="1" spans="1:20" x14ac:dyDescent="0.3">
      <c r="A1" s="2" t="s">
        <v>0</v>
      </c>
      <c r="B1" s="2" t="s">
        <v>18</v>
      </c>
      <c r="C1" s="2" t="s">
        <v>1</v>
      </c>
      <c r="D1" s="2" t="s">
        <v>2</v>
      </c>
      <c r="E1" s="2" t="s">
        <v>3</v>
      </c>
      <c r="F1" s="2" t="s">
        <v>4</v>
      </c>
      <c r="G1" s="2" t="s">
        <v>55</v>
      </c>
      <c r="H1" s="2" t="s">
        <v>5</v>
      </c>
      <c r="I1" s="2" t="s">
        <v>6</v>
      </c>
      <c r="J1" s="2" t="s">
        <v>7</v>
      </c>
      <c r="K1" s="2" t="s">
        <v>8</v>
      </c>
      <c r="L1" s="2" t="s">
        <v>19</v>
      </c>
      <c r="M1" s="2" t="s">
        <v>9</v>
      </c>
      <c r="N1" s="2" t="s">
        <v>10</v>
      </c>
    </row>
    <row r="2" spans="1:20" x14ac:dyDescent="0.3">
      <c r="A2" s="1">
        <v>44937</v>
      </c>
      <c r="B2" s="3" t="str">
        <f t="shared" ref="B2:B41" si="0">TEXT(A2, "MMM")</f>
        <v>Jan</v>
      </c>
      <c r="C2" s="4">
        <v>1</v>
      </c>
      <c r="D2" s="3" t="s">
        <v>11</v>
      </c>
      <c r="E2" s="4">
        <v>3</v>
      </c>
      <c r="F2" s="5">
        <v>76.3</v>
      </c>
      <c r="G2" s="5">
        <f>Table1[[#This Row],[Sales Amount]]*30%</f>
        <v>22.889999999999997</v>
      </c>
      <c r="H2" s="3" t="s">
        <v>13</v>
      </c>
      <c r="I2" s="14" t="s">
        <v>60</v>
      </c>
      <c r="J2" s="14"/>
      <c r="K2" s="6"/>
      <c r="L2" s="6"/>
      <c r="M2" s="3"/>
      <c r="N2" s="5"/>
    </row>
    <row r="3" spans="1:20" x14ac:dyDescent="0.3">
      <c r="A3" s="1">
        <v>44952</v>
      </c>
      <c r="B3" s="3" t="str">
        <f t="shared" si="0"/>
        <v>Jan</v>
      </c>
      <c r="C3" s="4">
        <v>2</v>
      </c>
      <c r="D3" s="3" t="s">
        <v>14</v>
      </c>
      <c r="E3" s="4">
        <v>3</v>
      </c>
      <c r="F3" s="5">
        <v>52.8</v>
      </c>
      <c r="G3" s="5">
        <f>Table1[[#This Row],[Sales Amount]]*30%</f>
        <v>15.839999999999998</v>
      </c>
      <c r="H3" s="3" t="s">
        <v>12</v>
      </c>
      <c r="I3" s="14">
        <v>2342535774</v>
      </c>
      <c r="J3" s="14"/>
      <c r="K3" s="6"/>
      <c r="L3" s="6"/>
      <c r="M3" s="3"/>
      <c r="N3" s="5"/>
      <c r="P3" s="10" t="s">
        <v>20</v>
      </c>
      <c r="Q3" s="7" t="str" cm="1">
        <f t="array" ref="Q3">INDEX(B2:B41, MODE(MATCH(B2:B41, B2:B41, 0)))</f>
        <v>May</v>
      </c>
      <c r="R3" s="3"/>
      <c r="S3" s="10" t="s">
        <v>23</v>
      </c>
      <c r="T3" s="9">
        <f>SUM(Table1[Quantity Sold])</f>
        <v>118</v>
      </c>
    </row>
    <row r="4" spans="1:20" x14ac:dyDescent="0.3">
      <c r="A4" s="1">
        <v>44962</v>
      </c>
      <c r="B4" s="3" t="str">
        <f t="shared" si="0"/>
        <v>Feb</v>
      </c>
      <c r="C4" s="4">
        <v>1</v>
      </c>
      <c r="D4" s="3" t="s">
        <v>11</v>
      </c>
      <c r="E4" s="4">
        <v>2</v>
      </c>
      <c r="F4" s="5">
        <v>37.450000000000003</v>
      </c>
      <c r="G4" s="5">
        <f>Table1[[#This Row],[Sales Amount]]*30%</f>
        <v>11.235000000000001</v>
      </c>
      <c r="H4" s="3" t="s">
        <v>13</v>
      </c>
      <c r="I4" s="14"/>
      <c r="J4" s="14">
        <v>6284</v>
      </c>
      <c r="K4" s="6">
        <v>44975</v>
      </c>
      <c r="L4" s="6" t="str">
        <f>TEXT(K4, "MMM")</f>
        <v>Feb</v>
      </c>
      <c r="M4" s="3">
        <v>2</v>
      </c>
      <c r="N4" s="5">
        <v>37.450000000000003</v>
      </c>
      <c r="P4" s="10" t="s">
        <v>21</v>
      </c>
      <c r="Q4" s="7">
        <f>MODE(Table1[Product ID])</f>
        <v>3</v>
      </c>
      <c r="R4" s="3"/>
      <c r="S4" s="10" t="s">
        <v>30</v>
      </c>
      <c r="T4" s="8">
        <f>SUM(Table1[Sales Amount])</f>
        <v>2333.6099999999997</v>
      </c>
    </row>
    <row r="5" spans="1:20" x14ac:dyDescent="0.3">
      <c r="A5" s="1">
        <v>44994</v>
      </c>
      <c r="B5" s="3" t="str">
        <f t="shared" si="0"/>
        <v>Mar</v>
      </c>
      <c r="C5" s="4">
        <v>2</v>
      </c>
      <c r="D5" s="3" t="s">
        <v>14</v>
      </c>
      <c r="E5" s="4">
        <v>5</v>
      </c>
      <c r="F5" s="5">
        <v>96.4</v>
      </c>
      <c r="G5" s="5">
        <f>Table1[[#This Row],[Sales Amount]]*30%</f>
        <v>28.92</v>
      </c>
      <c r="H5" s="3" t="s">
        <v>17</v>
      </c>
      <c r="I5" s="14">
        <v>7721246067</v>
      </c>
      <c r="J5" s="14"/>
      <c r="K5" s="6"/>
      <c r="L5" s="6"/>
      <c r="M5" s="3"/>
      <c r="N5" s="5"/>
      <c r="P5" s="10" t="s">
        <v>22</v>
      </c>
      <c r="Q5" s="7" t="str" cm="1">
        <f t="array" ref="Q5">INDEX(D2:D41, MODE(MATCH(D2:D41, D2:D41, 0)))</f>
        <v>Ladies</v>
      </c>
      <c r="R5" s="3"/>
      <c r="S5" s="3"/>
      <c r="T5" s="3"/>
    </row>
    <row r="6" spans="1:20" x14ac:dyDescent="0.3">
      <c r="A6" s="1">
        <v>44995</v>
      </c>
      <c r="B6" s="3" t="str">
        <f t="shared" si="0"/>
        <v>Mar</v>
      </c>
      <c r="C6" s="4">
        <v>3</v>
      </c>
      <c r="D6" s="3" t="s">
        <v>15</v>
      </c>
      <c r="E6" s="4">
        <v>4</v>
      </c>
      <c r="F6" s="5">
        <v>55.89</v>
      </c>
      <c r="G6" s="5">
        <f>Table1[[#This Row],[Sales Amount]]*30%</f>
        <v>16.766999999999999</v>
      </c>
      <c r="H6" s="3" t="s">
        <v>17</v>
      </c>
      <c r="I6" s="14">
        <v>5554422486</v>
      </c>
      <c r="J6" s="14"/>
      <c r="K6" s="6"/>
      <c r="L6" s="6"/>
      <c r="M6" s="3"/>
      <c r="N6" s="5"/>
      <c r="P6" s="10" t="s">
        <v>24</v>
      </c>
      <c r="Q6" s="7" t="str" cm="1">
        <f t="array" ref="Q6">INDEX(H2:H41, MODE(MATCH(H2:H41, H2:H41, 0)))</f>
        <v>Debit</v>
      </c>
      <c r="R6" s="3"/>
      <c r="S6" s="3"/>
      <c r="T6" s="3"/>
    </row>
    <row r="7" spans="1:20" x14ac:dyDescent="0.3">
      <c r="A7" s="1">
        <v>45015</v>
      </c>
      <c r="B7" s="3" t="str">
        <f t="shared" si="0"/>
        <v>Mar</v>
      </c>
      <c r="C7" s="4">
        <v>1</v>
      </c>
      <c r="D7" s="3" t="s">
        <v>11</v>
      </c>
      <c r="E7" s="4">
        <v>2</v>
      </c>
      <c r="F7" s="5">
        <v>33.68</v>
      </c>
      <c r="G7" s="5">
        <f>Table1[[#This Row],[Sales Amount]]*30%</f>
        <v>10.103999999999999</v>
      </c>
      <c r="H7" s="3" t="s">
        <v>13</v>
      </c>
      <c r="I7" s="14">
        <v>6743299869</v>
      </c>
      <c r="J7" s="14">
        <v>5965</v>
      </c>
      <c r="K7" s="6">
        <v>45018</v>
      </c>
      <c r="L7" s="6" t="str">
        <f>TEXT(K7, "MMM")</f>
        <v>Apr</v>
      </c>
      <c r="M7" s="3">
        <v>1</v>
      </c>
      <c r="N7" s="5">
        <v>18.55</v>
      </c>
      <c r="P7" s="10" t="s">
        <v>25</v>
      </c>
      <c r="Q7" s="7">
        <f>COUNTA(Table1[Loyalty Card number])</f>
        <v>26</v>
      </c>
      <c r="R7" s="3"/>
      <c r="S7" s="3"/>
      <c r="T7" s="3"/>
    </row>
    <row r="8" spans="1:20" x14ac:dyDescent="0.3">
      <c r="A8" s="1">
        <v>45016</v>
      </c>
      <c r="B8" s="3" t="str">
        <f t="shared" si="0"/>
        <v>Mar</v>
      </c>
      <c r="C8" s="4">
        <v>1</v>
      </c>
      <c r="D8" s="3" t="s">
        <v>11</v>
      </c>
      <c r="E8" s="4">
        <v>4</v>
      </c>
      <c r="F8" s="5">
        <v>101.23</v>
      </c>
      <c r="G8" s="5">
        <f>Table1[[#This Row],[Sales Amount]]*30%</f>
        <v>30.369</v>
      </c>
      <c r="H8" s="3" t="s">
        <v>16</v>
      </c>
      <c r="I8" s="14"/>
      <c r="J8" s="14">
        <v>5501</v>
      </c>
      <c r="K8" s="6">
        <v>45028</v>
      </c>
      <c r="L8" s="6" t="str">
        <f>TEXT(K8, "MMM")</f>
        <v>Apr</v>
      </c>
      <c r="M8" s="3">
        <v>2</v>
      </c>
      <c r="N8" s="5">
        <v>59.82</v>
      </c>
      <c r="P8" s="3"/>
      <c r="Q8" s="3"/>
      <c r="R8" s="3"/>
      <c r="S8" s="3"/>
      <c r="T8" s="3"/>
    </row>
    <row r="9" spans="1:20" x14ac:dyDescent="0.3">
      <c r="A9" s="1">
        <v>45022</v>
      </c>
      <c r="B9" s="3" t="str">
        <f t="shared" si="0"/>
        <v>Apr</v>
      </c>
      <c r="C9" s="4">
        <v>2</v>
      </c>
      <c r="D9" s="3" t="s">
        <v>14</v>
      </c>
      <c r="E9" s="4">
        <v>3</v>
      </c>
      <c r="F9" s="5">
        <v>55.07</v>
      </c>
      <c r="G9" s="5">
        <f>Table1[[#This Row],[Sales Amount]]*30%</f>
        <v>16.521000000000001</v>
      </c>
      <c r="H9" s="3" t="s">
        <v>13</v>
      </c>
      <c r="I9" s="14">
        <v>3850445364</v>
      </c>
      <c r="J9" s="14">
        <v>1468</v>
      </c>
      <c r="K9" s="6">
        <v>45047</v>
      </c>
      <c r="L9" s="6" t="str">
        <f>TEXT(K9, "MMM")</f>
        <v>May</v>
      </c>
      <c r="M9" s="3">
        <v>1</v>
      </c>
      <c r="N9" s="5">
        <v>18.73</v>
      </c>
    </row>
    <row r="10" spans="1:20" x14ac:dyDescent="0.3">
      <c r="A10" s="1">
        <v>45042</v>
      </c>
      <c r="B10" s="3" t="str">
        <f t="shared" si="0"/>
        <v>Apr</v>
      </c>
      <c r="C10" s="4">
        <v>1</v>
      </c>
      <c r="D10" s="3" t="s">
        <v>11</v>
      </c>
      <c r="E10" s="4">
        <v>2</v>
      </c>
      <c r="F10" s="5">
        <v>31.51</v>
      </c>
      <c r="G10" s="5">
        <f>Table1[[#This Row],[Sales Amount]]*30%</f>
        <v>9.4529999999999994</v>
      </c>
      <c r="H10" s="3" t="s">
        <v>13</v>
      </c>
      <c r="I10" s="14"/>
      <c r="J10" s="14"/>
      <c r="K10" s="6"/>
      <c r="L10" s="6"/>
      <c r="M10" s="3"/>
      <c r="N10" s="5"/>
    </row>
    <row r="11" spans="1:20" x14ac:dyDescent="0.3">
      <c r="A11" s="1">
        <v>45051</v>
      </c>
      <c r="B11" s="3" t="str">
        <f t="shared" si="0"/>
        <v>May</v>
      </c>
      <c r="C11" s="4">
        <v>3</v>
      </c>
      <c r="D11" s="3" t="s">
        <v>15</v>
      </c>
      <c r="E11" s="4">
        <v>4</v>
      </c>
      <c r="F11" s="5">
        <v>31.26</v>
      </c>
      <c r="G11" s="5">
        <f>Table1[[#This Row],[Sales Amount]]*30%</f>
        <v>9.3780000000000001</v>
      </c>
      <c r="H11" s="3" t="s">
        <v>17</v>
      </c>
      <c r="I11" s="14">
        <v>5502774555</v>
      </c>
      <c r="J11" s="14">
        <v>4020</v>
      </c>
      <c r="K11" s="6">
        <v>45059</v>
      </c>
      <c r="L11" s="6" t="str">
        <f>TEXT(K11, "MMM")</f>
        <v>May</v>
      </c>
      <c r="M11" s="3">
        <v>2</v>
      </c>
      <c r="N11" s="5">
        <v>17.95</v>
      </c>
      <c r="P11" s="10" t="s">
        <v>26</v>
      </c>
      <c r="Q11" s="7">
        <f>COUNTA(J4:J40)</f>
        <v>17</v>
      </c>
      <c r="R11" s="3"/>
      <c r="S11" s="10" t="s">
        <v>28</v>
      </c>
      <c r="T11" s="7">
        <f>SUM(M4:M40)</f>
        <v>29</v>
      </c>
    </row>
    <row r="12" spans="1:20" x14ac:dyDescent="0.3">
      <c r="A12" s="1">
        <v>45059</v>
      </c>
      <c r="B12" s="3" t="str">
        <f t="shared" si="0"/>
        <v>May</v>
      </c>
      <c r="C12" s="4">
        <v>2</v>
      </c>
      <c r="D12" s="3" t="s">
        <v>14</v>
      </c>
      <c r="E12" s="4">
        <v>5</v>
      </c>
      <c r="F12" s="5">
        <v>65.14</v>
      </c>
      <c r="G12" s="5">
        <f>Table1[[#This Row],[Sales Amount]]*30%</f>
        <v>19.541999999999998</v>
      </c>
      <c r="H12" s="3" t="s">
        <v>16</v>
      </c>
      <c r="I12" s="14">
        <v>2652501486</v>
      </c>
      <c r="J12" s="14"/>
      <c r="K12" s="6"/>
      <c r="L12" s="6"/>
      <c r="M12" s="3"/>
      <c r="N12" s="5"/>
      <c r="P12" s="10" t="s">
        <v>27</v>
      </c>
      <c r="Q12" s="7" t="s">
        <v>31</v>
      </c>
      <c r="R12" s="3"/>
      <c r="S12" s="10" t="s">
        <v>29</v>
      </c>
      <c r="T12" s="8">
        <f>SUM(N4:N40)</f>
        <v>668.34</v>
      </c>
    </row>
    <row r="13" spans="1:20" x14ac:dyDescent="0.3">
      <c r="A13" s="1">
        <v>45062</v>
      </c>
      <c r="B13" s="3" t="str">
        <f t="shared" si="0"/>
        <v>May</v>
      </c>
      <c r="C13" s="4">
        <v>3</v>
      </c>
      <c r="D13" s="3" t="s">
        <v>15</v>
      </c>
      <c r="E13" s="4">
        <v>4</v>
      </c>
      <c r="F13" s="5">
        <v>28.4</v>
      </c>
      <c r="G13" s="5">
        <f>Table1[[#This Row],[Sales Amount]]*30%</f>
        <v>8.52</v>
      </c>
      <c r="H13" s="3" t="s">
        <v>16</v>
      </c>
      <c r="I13" s="14">
        <v>1355904582</v>
      </c>
      <c r="J13" s="14"/>
      <c r="K13" s="6"/>
      <c r="L13" s="6"/>
      <c r="M13" s="3"/>
      <c r="N13" s="5"/>
      <c r="R13" s="3"/>
      <c r="S13" s="3"/>
      <c r="T13" s="3"/>
    </row>
    <row r="14" spans="1:20" x14ac:dyDescent="0.3">
      <c r="A14" s="1">
        <v>45063</v>
      </c>
      <c r="B14" s="3" t="str">
        <f t="shared" si="0"/>
        <v>May</v>
      </c>
      <c r="C14" s="4">
        <v>3</v>
      </c>
      <c r="D14" s="3" t="s">
        <v>15</v>
      </c>
      <c r="E14" s="4">
        <v>5</v>
      </c>
      <c r="F14" s="5">
        <v>34.049999999999997</v>
      </c>
      <c r="G14" s="5">
        <f>Table1[[#This Row],[Sales Amount]]*30%</f>
        <v>10.214999999999998</v>
      </c>
      <c r="H14" s="3" t="s">
        <v>16</v>
      </c>
      <c r="I14" s="14"/>
      <c r="J14" s="14"/>
      <c r="K14" s="6"/>
      <c r="L14" s="6"/>
      <c r="M14" s="3"/>
      <c r="N14" s="5"/>
      <c r="R14" s="3"/>
      <c r="S14" s="3"/>
      <c r="T14" s="3"/>
    </row>
    <row r="15" spans="1:20" x14ac:dyDescent="0.3">
      <c r="A15" s="1">
        <v>45068</v>
      </c>
      <c r="B15" s="3" t="str">
        <f t="shared" si="0"/>
        <v>May</v>
      </c>
      <c r="C15" s="4">
        <v>1</v>
      </c>
      <c r="D15" s="3" t="s">
        <v>11</v>
      </c>
      <c r="E15" s="4">
        <v>4</v>
      </c>
      <c r="F15" s="5">
        <v>101.03</v>
      </c>
      <c r="G15" s="5">
        <f>Table1[[#This Row],[Sales Amount]]*30%</f>
        <v>30.308999999999997</v>
      </c>
      <c r="H15" s="3" t="s">
        <v>17</v>
      </c>
      <c r="I15" s="14">
        <v>2073331547</v>
      </c>
      <c r="J15" s="14"/>
      <c r="K15" s="6"/>
      <c r="L15" s="6"/>
      <c r="M15" s="3"/>
      <c r="N15" s="5"/>
    </row>
    <row r="16" spans="1:20" x14ac:dyDescent="0.3">
      <c r="A16" s="1">
        <v>45077</v>
      </c>
      <c r="B16" s="3" t="str">
        <f t="shared" si="0"/>
        <v>May</v>
      </c>
      <c r="C16" s="4">
        <v>2</v>
      </c>
      <c r="D16" s="3" t="s">
        <v>14</v>
      </c>
      <c r="E16" s="4">
        <v>1</v>
      </c>
      <c r="F16" s="5">
        <v>31.09</v>
      </c>
      <c r="G16" s="5">
        <f>Table1[[#This Row],[Sales Amount]]*30%</f>
        <v>9.327</v>
      </c>
      <c r="H16" s="3" t="s">
        <v>16</v>
      </c>
      <c r="I16" s="14">
        <v>8596130743</v>
      </c>
      <c r="J16" s="14">
        <v>9192</v>
      </c>
      <c r="K16" s="6">
        <v>45096</v>
      </c>
      <c r="L16" s="6" t="str">
        <f>TEXT(K16, "MMM")</f>
        <v>Jun</v>
      </c>
      <c r="M16" s="3">
        <v>1</v>
      </c>
      <c r="N16" s="5">
        <v>31.09</v>
      </c>
      <c r="P16" s="10" t="s">
        <v>52</v>
      </c>
      <c r="Q16" s="9">
        <f>SUM(C45:C84)</f>
        <v>77</v>
      </c>
      <c r="S16" s="10" t="s">
        <v>56</v>
      </c>
      <c r="T16" s="8">
        <f>SUM(Table1[Profit])</f>
        <v>700.0830000000002</v>
      </c>
    </row>
    <row r="17" spans="1:17" x14ac:dyDescent="0.3">
      <c r="A17" s="1">
        <v>45081</v>
      </c>
      <c r="B17" s="3" t="str">
        <f t="shared" si="0"/>
        <v>Jun</v>
      </c>
      <c r="C17" s="4">
        <v>2</v>
      </c>
      <c r="D17" s="3" t="s">
        <v>14</v>
      </c>
      <c r="E17" s="4">
        <v>2</v>
      </c>
      <c r="F17" s="5">
        <v>98.87</v>
      </c>
      <c r="G17" s="5">
        <f>Table1[[#This Row],[Sales Amount]]*30%</f>
        <v>29.661000000000001</v>
      </c>
      <c r="H17" s="3" t="s">
        <v>17</v>
      </c>
      <c r="I17" s="14"/>
      <c r="J17" s="14"/>
      <c r="K17" s="6"/>
      <c r="L17" s="6"/>
      <c r="M17" s="3"/>
      <c r="N17" s="5"/>
      <c r="P17" s="10" t="s">
        <v>53</v>
      </c>
      <c r="Q17" s="8">
        <f>SUM(D45:D84)</f>
        <v>1517.79</v>
      </c>
    </row>
    <row r="18" spans="1:17" x14ac:dyDescent="0.3">
      <c r="A18" s="1">
        <v>45087</v>
      </c>
      <c r="B18" s="3" t="str">
        <f t="shared" si="0"/>
        <v>Jun</v>
      </c>
      <c r="C18" s="4">
        <v>3</v>
      </c>
      <c r="D18" s="3" t="s">
        <v>15</v>
      </c>
      <c r="E18" s="4">
        <v>2</v>
      </c>
      <c r="F18" s="5">
        <v>115.06</v>
      </c>
      <c r="G18" s="5">
        <f>Table1[[#This Row],[Sales Amount]]*30%</f>
        <v>34.518000000000001</v>
      </c>
      <c r="H18" s="3" t="s">
        <v>12</v>
      </c>
      <c r="I18" s="14"/>
      <c r="J18" s="14"/>
      <c r="K18" s="6"/>
      <c r="L18" s="6"/>
      <c r="M18" s="3"/>
      <c r="N18" s="5"/>
      <c r="P18" s="3"/>
      <c r="Q18" s="3"/>
    </row>
    <row r="19" spans="1:17" x14ac:dyDescent="0.3">
      <c r="A19" s="1">
        <v>45088</v>
      </c>
      <c r="B19" s="3" t="str">
        <f t="shared" si="0"/>
        <v>Jun</v>
      </c>
      <c r="C19" s="4">
        <v>3</v>
      </c>
      <c r="D19" s="3" t="s">
        <v>15</v>
      </c>
      <c r="E19" s="4">
        <v>2</v>
      </c>
      <c r="F19" s="5">
        <v>108.45</v>
      </c>
      <c r="G19" s="5">
        <f>Table1[[#This Row],[Sales Amount]]*30%</f>
        <v>32.534999999999997</v>
      </c>
      <c r="H19" s="3" t="s">
        <v>12</v>
      </c>
      <c r="I19" s="14">
        <v>3118352332</v>
      </c>
      <c r="J19" s="14"/>
      <c r="K19" s="6"/>
      <c r="L19" s="6"/>
      <c r="M19" s="3"/>
      <c r="N19" s="5"/>
      <c r="P19" s="10" t="s">
        <v>50</v>
      </c>
      <c r="Q19" s="9">
        <f>T3 - Q16</f>
        <v>41</v>
      </c>
    </row>
    <row r="20" spans="1:17" x14ac:dyDescent="0.3">
      <c r="A20" s="1">
        <v>45100</v>
      </c>
      <c r="B20" s="3" t="str">
        <f t="shared" si="0"/>
        <v>Jun</v>
      </c>
      <c r="C20" s="4">
        <v>2</v>
      </c>
      <c r="D20" s="3" t="s">
        <v>14</v>
      </c>
      <c r="E20" s="4">
        <v>5</v>
      </c>
      <c r="F20" s="5">
        <v>67.239999999999995</v>
      </c>
      <c r="G20" s="5">
        <f>Table1[[#This Row],[Sales Amount]]*30%</f>
        <v>20.171999999999997</v>
      </c>
      <c r="H20" s="3" t="s">
        <v>17</v>
      </c>
      <c r="I20" s="14"/>
      <c r="J20" s="14">
        <v>5426</v>
      </c>
      <c r="K20" s="6">
        <v>45136</v>
      </c>
      <c r="L20" s="6" t="str">
        <f>TEXT(K20, "MMM")</f>
        <v>Jul</v>
      </c>
      <c r="M20" s="3">
        <v>4</v>
      </c>
      <c r="N20" s="5">
        <v>55</v>
      </c>
      <c r="P20" s="10" t="s">
        <v>51</v>
      </c>
      <c r="Q20" s="8">
        <f>T4 - Q17</f>
        <v>815.81999999999971</v>
      </c>
    </row>
    <row r="21" spans="1:17" x14ac:dyDescent="0.3">
      <c r="A21" s="1">
        <v>45100</v>
      </c>
      <c r="B21" s="3" t="str">
        <f t="shared" si="0"/>
        <v>Jun</v>
      </c>
      <c r="C21" s="4">
        <v>3</v>
      </c>
      <c r="D21" s="3" t="s">
        <v>15</v>
      </c>
      <c r="E21" s="4">
        <v>3</v>
      </c>
      <c r="F21" s="5">
        <v>35.68</v>
      </c>
      <c r="G21" s="5">
        <f>Table1[[#This Row],[Sales Amount]]*30%</f>
        <v>10.703999999999999</v>
      </c>
      <c r="H21" s="3" t="s">
        <v>12</v>
      </c>
      <c r="I21" s="14">
        <v>8280338978</v>
      </c>
      <c r="J21" s="14"/>
      <c r="K21" s="6"/>
      <c r="L21" s="6"/>
      <c r="M21" s="3"/>
      <c r="N21" s="5"/>
    </row>
    <row r="22" spans="1:17" x14ac:dyDescent="0.3">
      <c r="A22" s="1">
        <v>45107</v>
      </c>
      <c r="B22" s="3" t="str">
        <f t="shared" si="0"/>
        <v>Jun</v>
      </c>
      <c r="C22" s="4">
        <v>2</v>
      </c>
      <c r="D22" s="3" t="s">
        <v>14</v>
      </c>
      <c r="E22" s="4">
        <v>1</v>
      </c>
      <c r="F22" s="5">
        <v>38.33</v>
      </c>
      <c r="G22" s="5">
        <f>Table1[[#This Row],[Sales Amount]]*30%</f>
        <v>11.498999999999999</v>
      </c>
      <c r="H22" s="3" t="s">
        <v>16</v>
      </c>
      <c r="I22" s="14"/>
      <c r="J22" s="14">
        <v>3323</v>
      </c>
      <c r="K22" s="6">
        <v>45120</v>
      </c>
      <c r="L22" s="6" t="str">
        <f>TEXT(K22, "MMM")</f>
        <v>Jul</v>
      </c>
      <c r="M22" s="3">
        <v>1</v>
      </c>
      <c r="N22" s="5">
        <v>38.33</v>
      </c>
      <c r="P22" s="10" t="s">
        <v>58</v>
      </c>
      <c r="Q22" s="23">
        <f>COUNTIFS(Table1[Loyalty Card number], "&lt;&gt;", Table1[Return ID], "&lt;&gt;")</f>
        <v>11</v>
      </c>
    </row>
    <row r="23" spans="1:17" x14ac:dyDescent="0.3">
      <c r="A23" s="1">
        <v>45115</v>
      </c>
      <c r="B23" s="3" t="str">
        <f t="shared" si="0"/>
        <v>Jul</v>
      </c>
      <c r="C23" s="4">
        <v>3</v>
      </c>
      <c r="D23" s="3" t="s">
        <v>15</v>
      </c>
      <c r="E23" s="4">
        <v>3</v>
      </c>
      <c r="F23" s="5">
        <v>60.63</v>
      </c>
      <c r="G23" s="5">
        <f>Table1[[#This Row],[Sales Amount]]*30%</f>
        <v>18.189</v>
      </c>
      <c r="H23" s="3" t="s">
        <v>12</v>
      </c>
      <c r="I23" s="14">
        <v>3457929844</v>
      </c>
      <c r="J23" s="14"/>
      <c r="K23" s="6"/>
      <c r="L23" s="6"/>
      <c r="M23" s="3"/>
      <c r="N23" s="5"/>
    </row>
    <row r="24" spans="1:17" x14ac:dyDescent="0.3">
      <c r="A24" s="1">
        <v>45131</v>
      </c>
      <c r="B24" s="3" t="str">
        <f t="shared" si="0"/>
        <v>Jul</v>
      </c>
      <c r="C24" s="4">
        <v>3</v>
      </c>
      <c r="D24" s="3" t="s">
        <v>15</v>
      </c>
      <c r="E24" s="4">
        <v>1</v>
      </c>
      <c r="F24" s="5">
        <v>28.79</v>
      </c>
      <c r="G24" s="5">
        <f>Table1[[#This Row],[Sales Amount]]*30%</f>
        <v>8.6369999999999987</v>
      </c>
      <c r="H24" s="3" t="s">
        <v>17</v>
      </c>
      <c r="I24" s="14"/>
      <c r="J24" s="14"/>
      <c r="K24" s="6"/>
      <c r="L24" s="6"/>
      <c r="M24" s="3"/>
      <c r="N24" s="5"/>
    </row>
    <row r="25" spans="1:17" x14ac:dyDescent="0.3">
      <c r="A25" s="1">
        <v>45140</v>
      </c>
      <c r="B25" s="3" t="str">
        <f t="shared" si="0"/>
        <v>Aug</v>
      </c>
      <c r="C25" s="4">
        <v>3</v>
      </c>
      <c r="D25" s="3" t="s">
        <v>15</v>
      </c>
      <c r="E25" s="4">
        <v>2</v>
      </c>
      <c r="F25" s="5">
        <v>45.21</v>
      </c>
      <c r="G25" s="5">
        <f>Table1[[#This Row],[Sales Amount]]*30%</f>
        <v>13.563000000000001</v>
      </c>
      <c r="H25" s="3" t="s">
        <v>17</v>
      </c>
      <c r="I25" s="14">
        <v>3877037864</v>
      </c>
      <c r="J25" s="14">
        <v>4414</v>
      </c>
      <c r="K25" s="6">
        <v>45147</v>
      </c>
      <c r="L25" s="6" t="str">
        <f>TEXT(K25, "MMM")</f>
        <v>Aug</v>
      </c>
      <c r="M25" s="3">
        <v>1</v>
      </c>
      <c r="N25" s="5">
        <v>26.64</v>
      </c>
    </row>
    <row r="26" spans="1:17" x14ac:dyDescent="0.3">
      <c r="A26" s="1">
        <v>45145</v>
      </c>
      <c r="B26" s="3" t="str">
        <f t="shared" si="0"/>
        <v>Aug</v>
      </c>
      <c r="C26" s="4">
        <v>3</v>
      </c>
      <c r="D26" s="3" t="s">
        <v>15</v>
      </c>
      <c r="E26" s="4">
        <v>4</v>
      </c>
      <c r="F26" s="5">
        <v>34.26</v>
      </c>
      <c r="G26" s="5">
        <f>Table1[[#This Row],[Sales Amount]]*30%</f>
        <v>10.277999999999999</v>
      </c>
      <c r="H26" s="3" t="s">
        <v>17</v>
      </c>
      <c r="I26" s="14">
        <v>9118702867</v>
      </c>
      <c r="J26" s="14"/>
      <c r="K26" s="6"/>
      <c r="L26" s="6"/>
      <c r="M26" s="3"/>
      <c r="N26" s="5"/>
    </row>
    <row r="27" spans="1:17" x14ac:dyDescent="0.3">
      <c r="A27" s="1">
        <v>45147</v>
      </c>
      <c r="B27" s="3" t="str">
        <f t="shared" si="0"/>
        <v>Aug</v>
      </c>
      <c r="C27" s="4">
        <v>2</v>
      </c>
      <c r="D27" s="3" t="s">
        <v>14</v>
      </c>
      <c r="E27" s="4">
        <v>3</v>
      </c>
      <c r="F27" s="5">
        <v>85.32</v>
      </c>
      <c r="G27" s="5">
        <f>Table1[[#This Row],[Sales Amount]]*30%</f>
        <v>25.595999999999997</v>
      </c>
      <c r="H27" s="3" t="s">
        <v>12</v>
      </c>
      <c r="I27" s="14"/>
      <c r="J27" s="14">
        <v>6428</v>
      </c>
      <c r="K27" s="6">
        <v>45149</v>
      </c>
      <c r="L27" s="6" t="str">
        <f>TEXT(K27, "MMM")</f>
        <v>Aug</v>
      </c>
      <c r="M27" s="3">
        <v>2</v>
      </c>
      <c r="N27" s="5">
        <v>77.540000000000006</v>
      </c>
    </row>
    <row r="28" spans="1:17" x14ac:dyDescent="0.3">
      <c r="A28" s="1">
        <v>45150</v>
      </c>
      <c r="B28" s="3" t="str">
        <f t="shared" si="0"/>
        <v>Aug</v>
      </c>
      <c r="C28" s="4">
        <v>1</v>
      </c>
      <c r="D28" s="3" t="s">
        <v>11</v>
      </c>
      <c r="E28" s="4">
        <v>1</v>
      </c>
      <c r="F28" s="5">
        <v>17.29</v>
      </c>
      <c r="G28" s="5">
        <f>Table1[[#This Row],[Sales Amount]]*30%</f>
        <v>5.1869999999999994</v>
      </c>
      <c r="H28" s="3" t="s">
        <v>16</v>
      </c>
      <c r="I28" s="14">
        <v>4927978238</v>
      </c>
      <c r="J28" s="14">
        <v>1126</v>
      </c>
      <c r="K28" s="6">
        <v>45158</v>
      </c>
      <c r="L28" s="6" t="str">
        <f>TEXT(K28, "MMM")</f>
        <v>Aug</v>
      </c>
      <c r="M28" s="3">
        <v>1</v>
      </c>
      <c r="N28" s="5">
        <v>17.29</v>
      </c>
    </row>
    <row r="29" spans="1:17" x14ac:dyDescent="0.3">
      <c r="A29" s="1">
        <v>45160</v>
      </c>
      <c r="B29" s="3" t="str">
        <f t="shared" si="0"/>
        <v>Aug</v>
      </c>
      <c r="C29" s="4">
        <v>3</v>
      </c>
      <c r="D29" s="3" t="s">
        <v>15</v>
      </c>
      <c r="E29" s="4">
        <v>1</v>
      </c>
      <c r="F29" s="5">
        <v>57.03</v>
      </c>
      <c r="G29" s="5">
        <f>Table1[[#This Row],[Sales Amount]]*30%</f>
        <v>17.108999999999998</v>
      </c>
      <c r="H29" s="3" t="s">
        <v>16</v>
      </c>
      <c r="I29" s="14">
        <v>1885134876</v>
      </c>
      <c r="J29" s="14">
        <v>2232</v>
      </c>
      <c r="K29" s="6">
        <v>45179</v>
      </c>
      <c r="L29" s="6" t="str">
        <f>TEXT(K29, "MMM")</f>
        <v>Sep</v>
      </c>
      <c r="M29" s="3">
        <v>1</v>
      </c>
      <c r="N29" s="5">
        <v>57.03</v>
      </c>
    </row>
    <row r="30" spans="1:17" x14ac:dyDescent="0.3">
      <c r="A30" s="1">
        <v>45184</v>
      </c>
      <c r="B30" s="3" t="str">
        <f t="shared" si="0"/>
        <v>Sep</v>
      </c>
      <c r="C30" s="4">
        <v>1</v>
      </c>
      <c r="D30" s="3" t="s">
        <v>11</v>
      </c>
      <c r="E30" s="4">
        <v>3</v>
      </c>
      <c r="F30" s="5">
        <v>88.01</v>
      </c>
      <c r="G30" s="5">
        <f>Table1[[#This Row],[Sales Amount]]*30%</f>
        <v>26.403000000000002</v>
      </c>
      <c r="H30" s="3" t="s">
        <v>12</v>
      </c>
      <c r="I30" s="14">
        <v>3890364800</v>
      </c>
      <c r="J30" s="14"/>
      <c r="K30" s="6"/>
      <c r="L30" s="6"/>
      <c r="M30" s="3"/>
      <c r="N30" s="5"/>
    </row>
    <row r="31" spans="1:17" x14ac:dyDescent="0.3">
      <c r="A31" s="1">
        <v>45188</v>
      </c>
      <c r="B31" s="3" t="str">
        <f t="shared" si="0"/>
        <v>Sep</v>
      </c>
      <c r="C31" s="4">
        <v>2</v>
      </c>
      <c r="D31" s="3" t="s">
        <v>14</v>
      </c>
      <c r="E31" s="4">
        <v>3</v>
      </c>
      <c r="F31" s="5">
        <v>30.58</v>
      </c>
      <c r="G31" s="5">
        <f>Table1[[#This Row],[Sales Amount]]*30%</f>
        <v>9.1739999999999995</v>
      </c>
      <c r="H31" s="3" t="s">
        <v>12</v>
      </c>
      <c r="I31" s="14"/>
      <c r="J31" s="14"/>
      <c r="K31" s="6"/>
      <c r="L31" s="6"/>
      <c r="M31" s="3"/>
      <c r="N31" s="5"/>
    </row>
    <row r="32" spans="1:17" x14ac:dyDescent="0.3">
      <c r="A32" s="1">
        <v>45189</v>
      </c>
      <c r="B32" s="3" t="str">
        <f t="shared" si="0"/>
        <v>Sep</v>
      </c>
      <c r="C32" s="4">
        <v>3</v>
      </c>
      <c r="D32" s="3" t="s">
        <v>15</v>
      </c>
      <c r="E32" s="4">
        <v>4</v>
      </c>
      <c r="F32" s="5">
        <v>76.48</v>
      </c>
      <c r="G32" s="5">
        <f>Table1[[#This Row],[Sales Amount]]*30%</f>
        <v>22.943999999999999</v>
      </c>
      <c r="H32" s="3" t="s">
        <v>12</v>
      </c>
      <c r="I32" s="14"/>
      <c r="J32" s="14">
        <v>6803</v>
      </c>
      <c r="K32" s="6">
        <v>45198</v>
      </c>
      <c r="L32" s="6" t="str">
        <f>TEXT(K32, "MMM")</f>
        <v>Sep</v>
      </c>
      <c r="M32" s="3">
        <v>2</v>
      </c>
      <c r="N32" s="5">
        <v>19.62</v>
      </c>
    </row>
    <row r="33" spans="1:14" x14ac:dyDescent="0.3">
      <c r="A33" s="1">
        <v>45193</v>
      </c>
      <c r="B33" s="3" t="str">
        <f t="shared" si="0"/>
        <v>Sep</v>
      </c>
      <c r="C33" s="4">
        <v>3</v>
      </c>
      <c r="D33" s="3" t="s">
        <v>15</v>
      </c>
      <c r="E33" s="4">
        <v>1</v>
      </c>
      <c r="F33" s="5">
        <v>57.05</v>
      </c>
      <c r="G33" s="5">
        <f>Table1[[#This Row],[Sales Amount]]*30%</f>
        <v>17.114999999999998</v>
      </c>
      <c r="H33" s="3" t="s">
        <v>13</v>
      </c>
      <c r="I33" s="14">
        <v>8206902646</v>
      </c>
      <c r="J33" s="14"/>
      <c r="K33" s="6"/>
      <c r="L33" s="6"/>
      <c r="M33" s="3"/>
      <c r="N33" s="5"/>
    </row>
    <row r="34" spans="1:14" x14ac:dyDescent="0.3">
      <c r="A34" s="1">
        <v>45214</v>
      </c>
      <c r="B34" s="3" t="str">
        <f t="shared" si="0"/>
        <v>Oct</v>
      </c>
      <c r="C34" s="4">
        <v>1</v>
      </c>
      <c r="D34" s="3" t="s">
        <v>11</v>
      </c>
      <c r="E34" s="4">
        <v>2</v>
      </c>
      <c r="F34" s="5">
        <v>35.14</v>
      </c>
      <c r="G34" s="5">
        <f>Table1[[#This Row],[Sales Amount]]*30%</f>
        <v>10.542</v>
      </c>
      <c r="H34" s="3" t="s">
        <v>13</v>
      </c>
      <c r="I34" s="14"/>
      <c r="J34" s="14"/>
      <c r="K34" s="6"/>
      <c r="L34" s="6"/>
      <c r="M34" s="3"/>
      <c r="N34" s="5"/>
    </row>
    <row r="35" spans="1:14" x14ac:dyDescent="0.3">
      <c r="A35" s="1">
        <v>45228</v>
      </c>
      <c r="B35" s="3" t="str">
        <f t="shared" si="0"/>
        <v>Oct</v>
      </c>
      <c r="C35" s="4">
        <v>3</v>
      </c>
      <c r="D35" s="3" t="s">
        <v>15</v>
      </c>
      <c r="E35" s="4">
        <v>5</v>
      </c>
      <c r="F35" s="5">
        <v>111.57</v>
      </c>
      <c r="G35" s="5">
        <f>Table1[[#This Row],[Sales Amount]]*30%</f>
        <v>33.470999999999997</v>
      </c>
      <c r="H35" s="3" t="s">
        <v>12</v>
      </c>
      <c r="I35" s="14">
        <v>1255073882</v>
      </c>
      <c r="J35" s="14">
        <v>5885</v>
      </c>
      <c r="K35" s="6">
        <v>45235</v>
      </c>
      <c r="L35" s="6" t="str">
        <f>TEXT(K35, "MMM")</f>
        <v>Nov</v>
      </c>
      <c r="M35" s="3">
        <v>2</v>
      </c>
      <c r="N35" s="5">
        <v>56.59</v>
      </c>
    </row>
    <row r="36" spans="1:14" x14ac:dyDescent="0.3">
      <c r="A36" s="1">
        <v>45234</v>
      </c>
      <c r="B36" s="3" t="str">
        <f t="shared" si="0"/>
        <v>Nov</v>
      </c>
      <c r="C36" s="4">
        <v>1</v>
      </c>
      <c r="D36" s="3" t="s">
        <v>11</v>
      </c>
      <c r="E36" s="4">
        <v>2</v>
      </c>
      <c r="F36" s="5">
        <v>108.39</v>
      </c>
      <c r="G36" s="5">
        <f>Table1[[#This Row],[Sales Amount]]*30%</f>
        <v>32.516999999999996</v>
      </c>
      <c r="H36" s="3" t="s">
        <v>17</v>
      </c>
      <c r="I36" s="14">
        <v>8716836836</v>
      </c>
      <c r="J36" s="14">
        <v>5246</v>
      </c>
      <c r="K36" s="6">
        <v>45239</v>
      </c>
      <c r="L36" s="6" t="str">
        <f>TEXT(K36, "MMM")</f>
        <v>Nov</v>
      </c>
      <c r="M36" s="3">
        <v>1</v>
      </c>
      <c r="N36" s="5">
        <v>48.65</v>
      </c>
    </row>
    <row r="37" spans="1:14" x14ac:dyDescent="0.3">
      <c r="A37" s="1">
        <v>45236</v>
      </c>
      <c r="B37" s="3" t="str">
        <f t="shared" si="0"/>
        <v>Nov</v>
      </c>
      <c r="C37" s="4">
        <v>1</v>
      </c>
      <c r="D37" s="3" t="s">
        <v>11</v>
      </c>
      <c r="E37" s="4">
        <v>5</v>
      </c>
      <c r="F37" s="5">
        <v>35.770000000000003</v>
      </c>
      <c r="G37" s="5">
        <f>Table1[[#This Row],[Sales Amount]]*30%</f>
        <v>10.731</v>
      </c>
      <c r="H37" s="3" t="s">
        <v>17</v>
      </c>
      <c r="I37" s="14"/>
      <c r="J37" s="14"/>
      <c r="K37" s="6"/>
      <c r="L37" s="6"/>
      <c r="M37" s="3"/>
      <c r="N37" s="5"/>
    </row>
    <row r="38" spans="1:14" x14ac:dyDescent="0.3">
      <c r="A38" s="1">
        <v>45243</v>
      </c>
      <c r="B38" s="3" t="str">
        <f t="shared" si="0"/>
        <v>Nov</v>
      </c>
      <c r="C38" s="4">
        <v>2</v>
      </c>
      <c r="D38" s="3" t="s">
        <v>11</v>
      </c>
      <c r="E38" s="4">
        <v>2</v>
      </c>
      <c r="F38" s="5">
        <v>28.69</v>
      </c>
      <c r="G38" s="5">
        <f>Table1[[#This Row],[Sales Amount]]*30%</f>
        <v>8.6069999999999993</v>
      </c>
      <c r="H38" s="3" t="s">
        <v>13</v>
      </c>
      <c r="I38" s="14">
        <v>5346132624</v>
      </c>
      <c r="J38" s="14"/>
      <c r="K38" s="6"/>
      <c r="L38" s="6"/>
      <c r="M38" s="3"/>
      <c r="N38" s="5"/>
    </row>
    <row r="39" spans="1:14" x14ac:dyDescent="0.3">
      <c r="A39" s="1">
        <v>45267</v>
      </c>
      <c r="B39" s="3" t="str">
        <f t="shared" si="0"/>
        <v>Dec</v>
      </c>
      <c r="C39" s="4">
        <v>3</v>
      </c>
      <c r="D39" s="3" t="s">
        <v>15</v>
      </c>
      <c r="E39" s="4">
        <v>5</v>
      </c>
      <c r="F39" s="5">
        <v>50.41</v>
      </c>
      <c r="G39" s="5">
        <f>Table1[[#This Row],[Sales Amount]]*30%</f>
        <v>15.122999999999998</v>
      </c>
      <c r="H39" s="3" t="s">
        <v>17</v>
      </c>
      <c r="I39" s="14">
        <v>7024223578</v>
      </c>
      <c r="J39" s="14">
        <v>7251</v>
      </c>
      <c r="K39" s="6">
        <v>45279</v>
      </c>
      <c r="L39" s="6" t="str">
        <f>TEXT(K39, "MMM")</f>
        <v>Dec</v>
      </c>
      <c r="M39" s="3">
        <v>4</v>
      </c>
      <c r="N39" s="5">
        <v>46.32</v>
      </c>
    </row>
    <row r="40" spans="1:14" x14ac:dyDescent="0.3">
      <c r="A40" s="1">
        <v>45274</v>
      </c>
      <c r="B40" s="3" t="str">
        <f t="shared" si="0"/>
        <v>Dec</v>
      </c>
      <c r="C40" s="4">
        <v>2</v>
      </c>
      <c r="D40" s="3" t="s">
        <v>14</v>
      </c>
      <c r="E40" s="4">
        <v>4</v>
      </c>
      <c r="F40" s="5">
        <v>46.32</v>
      </c>
      <c r="G40" s="5">
        <f>Table1[[#This Row],[Sales Amount]]*30%</f>
        <v>13.895999999999999</v>
      </c>
      <c r="H40" s="3" t="s">
        <v>16</v>
      </c>
      <c r="I40" s="14">
        <v>5810216884</v>
      </c>
      <c r="J40" s="14">
        <v>8974</v>
      </c>
      <c r="K40" s="6">
        <v>45287</v>
      </c>
      <c r="L40" s="6" t="str">
        <f>TEXT(K40, "MMM")</f>
        <v>Dec</v>
      </c>
      <c r="M40" s="3">
        <v>1</v>
      </c>
      <c r="N40" s="5">
        <v>41.74</v>
      </c>
    </row>
    <row r="41" spans="1:14" x14ac:dyDescent="0.3">
      <c r="A41" s="1">
        <v>45281</v>
      </c>
      <c r="B41" s="3" t="str">
        <f t="shared" si="0"/>
        <v>Dec</v>
      </c>
      <c r="C41" s="4">
        <v>1</v>
      </c>
      <c r="D41" s="3" t="s">
        <v>11</v>
      </c>
      <c r="E41" s="4">
        <v>1</v>
      </c>
      <c r="F41" s="5">
        <v>41.74</v>
      </c>
      <c r="G41" s="5">
        <f>Table1[[#This Row],[Sales Amount]]*30%</f>
        <v>12.522</v>
      </c>
      <c r="H41" s="3" t="s">
        <v>12</v>
      </c>
      <c r="I41" s="14" t="s">
        <v>59</v>
      </c>
      <c r="J41" s="14"/>
      <c r="K41" s="6"/>
      <c r="L41" s="6"/>
      <c r="M41" s="3"/>
      <c r="N41" s="5"/>
    </row>
    <row r="44" spans="1:14" x14ac:dyDescent="0.3">
      <c r="C44" s="15" t="s">
        <v>3</v>
      </c>
      <c r="D44" s="15" t="s">
        <v>4</v>
      </c>
      <c r="E44" s="15" t="s">
        <v>6</v>
      </c>
    </row>
    <row r="45" spans="1:14" x14ac:dyDescent="0.3">
      <c r="C45" s="16">
        <v>3</v>
      </c>
      <c r="D45" s="17">
        <v>76.3</v>
      </c>
      <c r="E45" s="18">
        <v>2486528109</v>
      </c>
    </row>
    <row r="46" spans="1:14" x14ac:dyDescent="0.3">
      <c r="C46" s="19">
        <v>3</v>
      </c>
      <c r="D46" s="20">
        <v>52.8</v>
      </c>
      <c r="E46" s="21">
        <v>2342535774</v>
      </c>
    </row>
    <row r="47" spans="1:14" x14ac:dyDescent="0.3">
      <c r="C47" s="16"/>
      <c r="D47" s="17"/>
      <c r="E47" s="18"/>
    </row>
    <row r="48" spans="1:14" x14ac:dyDescent="0.3">
      <c r="C48" s="19">
        <v>5</v>
      </c>
      <c r="D48" s="20">
        <v>96.4</v>
      </c>
      <c r="E48" s="21">
        <v>7721246067</v>
      </c>
    </row>
    <row r="49" spans="3:5" x14ac:dyDescent="0.3">
      <c r="C49" s="16">
        <v>4</v>
      </c>
      <c r="D49" s="17">
        <v>55.89</v>
      </c>
      <c r="E49" s="18">
        <v>5554422486</v>
      </c>
    </row>
    <row r="50" spans="3:5" x14ac:dyDescent="0.3">
      <c r="C50" s="19">
        <v>2</v>
      </c>
      <c r="D50" s="20">
        <v>33.68</v>
      </c>
      <c r="E50" s="21">
        <v>6743299869</v>
      </c>
    </row>
    <row r="51" spans="3:5" x14ac:dyDescent="0.3">
      <c r="C51" s="16"/>
      <c r="D51" s="17"/>
      <c r="E51" s="18"/>
    </row>
    <row r="52" spans="3:5" x14ac:dyDescent="0.3">
      <c r="C52" s="19">
        <v>3</v>
      </c>
      <c r="D52" s="20">
        <v>55.07</v>
      </c>
      <c r="E52" s="21">
        <v>3850445364</v>
      </c>
    </row>
    <row r="53" spans="3:5" x14ac:dyDescent="0.3">
      <c r="C53" s="16"/>
      <c r="D53" s="17"/>
      <c r="E53" s="18"/>
    </row>
    <row r="54" spans="3:5" x14ac:dyDescent="0.3">
      <c r="C54" s="19">
        <v>4</v>
      </c>
      <c r="D54" s="20">
        <v>31.26</v>
      </c>
      <c r="E54" s="21">
        <v>5502774555</v>
      </c>
    </row>
    <row r="55" spans="3:5" x14ac:dyDescent="0.3">
      <c r="C55" s="16">
        <v>5</v>
      </c>
      <c r="D55" s="17">
        <v>65.14</v>
      </c>
      <c r="E55" s="18">
        <v>2652501486</v>
      </c>
    </row>
    <row r="56" spans="3:5" x14ac:dyDescent="0.3">
      <c r="C56" s="19">
        <v>4</v>
      </c>
      <c r="D56" s="20">
        <v>28.4</v>
      </c>
      <c r="E56" s="21">
        <v>1355904582</v>
      </c>
    </row>
    <row r="57" spans="3:5" x14ac:dyDescent="0.3">
      <c r="C57" s="16"/>
      <c r="D57" s="17"/>
      <c r="E57" s="18"/>
    </row>
    <row r="58" spans="3:5" x14ac:dyDescent="0.3">
      <c r="C58" s="19">
        <v>4</v>
      </c>
      <c r="D58" s="20">
        <v>101.03</v>
      </c>
      <c r="E58" s="21">
        <v>2073331547</v>
      </c>
    </row>
    <row r="59" spans="3:5" x14ac:dyDescent="0.3">
      <c r="C59" s="16">
        <v>1</v>
      </c>
      <c r="D59" s="17">
        <v>31.09</v>
      </c>
      <c r="E59" s="18">
        <v>8596130743</v>
      </c>
    </row>
    <row r="60" spans="3:5" x14ac:dyDescent="0.3">
      <c r="C60" s="19"/>
      <c r="D60" s="20"/>
      <c r="E60" s="21"/>
    </row>
    <row r="61" spans="3:5" x14ac:dyDescent="0.3">
      <c r="C61" s="16"/>
      <c r="D61" s="17"/>
      <c r="E61" s="18"/>
    </row>
    <row r="62" spans="3:5" x14ac:dyDescent="0.3">
      <c r="C62" s="19">
        <v>2</v>
      </c>
      <c r="D62" s="20">
        <v>108.45</v>
      </c>
      <c r="E62" s="21">
        <v>3118352332</v>
      </c>
    </row>
    <row r="63" spans="3:5" x14ac:dyDescent="0.3">
      <c r="C63" s="16"/>
      <c r="D63" s="17"/>
      <c r="E63" s="18"/>
    </row>
    <row r="64" spans="3:5" x14ac:dyDescent="0.3">
      <c r="C64" s="19">
        <v>3</v>
      </c>
      <c r="D64" s="20">
        <v>35.68</v>
      </c>
      <c r="E64" s="21">
        <v>8280338978</v>
      </c>
    </row>
    <row r="65" spans="3:5" x14ac:dyDescent="0.3">
      <c r="C65" s="16"/>
      <c r="D65" s="17"/>
      <c r="E65" s="18"/>
    </row>
    <row r="66" spans="3:5" x14ac:dyDescent="0.3">
      <c r="C66" s="19">
        <v>3</v>
      </c>
      <c r="D66" s="20">
        <v>60.63</v>
      </c>
      <c r="E66" s="21">
        <v>3457929844</v>
      </c>
    </row>
    <row r="67" spans="3:5" x14ac:dyDescent="0.3">
      <c r="C67" s="16"/>
      <c r="D67" s="17"/>
      <c r="E67" s="18"/>
    </row>
    <row r="68" spans="3:5" x14ac:dyDescent="0.3">
      <c r="C68" s="19">
        <v>2</v>
      </c>
      <c r="D68" s="20">
        <v>45.21</v>
      </c>
      <c r="E68" s="21">
        <v>3877037864</v>
      </c>
    </row>
    <row r="69" spans="3:5" x14ac:dyDescent="0.3">
      <c r="C69" s="16">
        <v>4</v>
      </c>
      <c r="D69" s="17">
        <v>34.26</v>
      </c>
      <c r="E69" s="18">
        <v>9118702867</v>
      </c>
    </row>
    <row r="70" spans="3:5" x14ac:dyDescent="0.3">
      <c r="C70" s="19"/>
      <c r="D70" s="20"/>
      <c r="E70" s="21"/>
    </row>
    <row r="71" spans="3:5" x14ac:dyDescent="0.3">
      <c r="C71" s="16">
        <v>1</v>
      </c>
      <c r="D71" s="17">
        <v>17.29</v>
      </c>
      <c r="E71" s="18">
        <v>4927978238</v>
      </c>
    </row>
    <row r="72" spans="3:5" x14ac:dyDescent="0.3">
      <c r="C72" s="19">
        <v>1</v>
      </c>
      <c r="D72" s="20">
        <v>57.03</v>
      </c>
      <c r="E72" s="21">
        <v>1885134876</v>
      </c>
    </row>
    <row r="73" spans="3:5" x14ac:dyDescent="0.3">
      <c r="C73" s="16">
        <v>3</v>
      </c>
      <c r="D73" s="17">
        <v>88.01</v>
      </c>
      <c r="E73" s="18">
        <v>3890364800</v>
      </c>
    </row>
    <row r="74" spans="3:5" x14ac:dyDescent="0.3">
      <c r="C74" s="19"/>
      <c r="D74" s="20"/>
      <c r="E74" s="21"/>
    </row>
    <row r="75" spans="3:5" x14ac:dyDescent="0.3">
      <c r="C75" s="16"/>
      <c r="D75" s="17"/>
      <c r="E75" s="18"/>
    </row>
    <row r="76" spans="3:5" x14ac:dyDescent="0.3">
      <c r="C76" s="19">
        <v>1</v>
      </c>
      <c r="D76" s="20">
        <v>57.05</v>
      </c>
      <c r="E76" s="21">
        <v>8206902646</v>
      </c>
    </row>
    <row r="77" spans="3:5" x14ac:dyDescent="0.3">
      <c r="C77" s="16"/>
      <c r="D77" s="17"/>
      <c r="E77" s="18"/>
    </row>
    <row r="78" spans="3:5" x14ac:dyDescent="0.3">
      <c r="C78" s="19">
        <v>5</v>
      </c>
      <c r="D78" s="20">
        <v>111.57</v>
      </c>
      <c r="E78" s="21">
        <v>1255073882</v>
      </c>
    </row>
    <row r="79" spans="3:5" x14ac:dyDescent="0.3">
      <c r="C79" s="16">
        <v>2</v>
      </c>
      <c r="D79" s="17">
        <v>108.39</v>
      </c>
      <c r="E79" s="18">
        <v>8716836836</v>
      </c>
    </row>
    <row r="80" spans="3:5" x14ac:dyDescent="0.3">
      <c r="C80" s="19"/>
      <c r="D80" s="20"/>
      <c r="E80" s="21"/>
    </row>
    <row r="81" spans="3:5" x14ac:dyDescent="0.3">
      <c r="C81" s="16">
        <v>2</v>
      </c>
      <c r="D81" s="17">
        <v>28.69</v>
      </c>
      <c r="E81" s="18">
        <v>5346132624</v>
      </c>
    </row>
    <row r="82" spans="3:5" x14ac:dyDescent="0.3">
      <c r="C82" s="19">
        <v>5</v>
      </c>
      <c r="D82" s="20">
        <v>50.41</v>
      </c>
      <c r="E82" s="21">
        <v>7024223578</v>
      </c>
    </row>
    <row r="83" spans="3:5" x14ac:dyDescent="0.3">
      <c r="C83" s="16">
        <v>4</v>
      </c>
      <c r="D83" s="17">
        <v>46.32</v>
      </c>
      <c r="E83" s="18">
        <v>5810216884</v>
      </c>
    </row>
    <row r="84" spans="3:5" x14ac:dyDescent="0.3">
      <c r="C84" s="19">
        <v>1</v>
      </c>
      <c r="D84" s="20">
        <v>41.74</v>
      </c>
      <c r="E84" s="21">
        <v>2656218436</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 xmlns:x15="http://schemas.microsoft.com/office/spreadsheetml/2010/11/main" uri="{7E03D99C-DC04-49d9-9315-930204A7B6E9}">
      <x15:timelineRefs>
        <x15:timelineRef r:id="rId5"/>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357E-9FAD-4930-B395-FD78121F8D3E}">
  <dimension ref="A1"/>
  <sheetViews>
    <sheetView showGridLines="0" showRowColHeaders="0" tabSelected="1" zoomScale="48" zoomScaleNormal="47" workbookViewId="0">
      <selection activeCell="AW27" sqref="AW27"/>
    </sheetView>
  </sheetViews>
  <sheetFormatPr defaultRowHeight="14.4" x14ac:dyDescent="0.3"/>
  <cols>
    <col min="1" max="16384" width="8.88671875" style="24"/>
  </cols>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Sheet3</vt:lpstr>
      <vt:lpstr>Sheet8</vt:lpstr>
      <vt:lpstr>Sheet4</vt:lpstr>
      <vt:lpstr>Sheet10</vt:lpstr>
      <vt:lpstr>Sheet16</vt:lpstr>
      <vt:lpstr>Sheet19</vt:lpstr>
      <vt:lpstr>Sheet21</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 Gajjar</dc:creator>
  <cp:lastModifiedBy>Mahi Gajjar</cp:lastModifiedBy>
  <dcterms:created xsi:type="dcterms:W3CDTF">2015-06-05T18:17:20Z</dcterms:created>
  <dcterms:modified xsi:type="dcterms:W3CDTF">2025-01-01T01:13:00Z</dcterms:modified>
</cp:coreProperties>
</file>