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date1904="1" showInkAnnotation="0" autoCompressPictures="0"/>
  <bookViews>
    <workbookView xWindow="560" yWindow="560" windowWidth="25040" windowHeight="15500" tabRatio="500" activeTab="2"/>
  </bookViews>
  <sheets>
    <sheet name="2011-02-16" sheetId="7" r:id="rId1"/>
    <sheet name="2011-03-28" sheetId="1" r:id="rId2"/>
    <sheet name="All_Nipponbare-FR_germination" sheetId="8" r:id="rId3"/>
  </sheets>
  <definedNames>
    <definedName name="_xlnm.Print_Area" localSheetId="1">'2011-03-28'!$A$16:$F$35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" i="7" l="1"/>
  <c r="I25" i="7"/>
  <c r="I26" i="7"/>
  <c r="I27" i="7"/>
  <c r="I31" i="7"/>
  <c r="H24" i="7"/>
  <c r="H25" i="7"/>
  <c r="H26" i="7"/>
  <c r="H27" i="7"/>
  <c r="H31" i="7"/>
  <c r="G24" i="7"/>
  <c r="G25" i="7"/>
  <c r="G26" i="7"/>
  <c r="G27" i="7"/>
  <c r="G31" i="7"/>
  <c r="F24" i="7"/>
  <c r="F25" i="7"/>
  <c r="F26" i="7"/>
  <c r="F27" i="7"/>
  <c r="F31" i="7"/>
  <c r="E24" i="7"/>
  <c r="E25" i="7"/>
  <c r="E26" i="7"/>
  <c r="E27" i="7"/>
  <c r="E31" i="7"/>
  <c r="D24" i="7"/>
  <c r="D25" i="7"/>
  <c r="D26" i="7"/>
  <c r="D27" i="7"/>
  <c r="D31" i="7"/>
  <c r="C24" i="7"/>
  <c r="C25" i="7"/>
  <c r="C26" i="7"/>
  <c r="C27" i="7"/>
  <c r="C31" i="7"/>
  <c r="I30" i="7"/>
  <c r="H30" i="7"/>
  <c r="G30" i="7"/>
  <c r="F30" i="7"/>
  <c r="E30" i="7"/>
  <c r="D30" i="7"/>
  <c r="C30" i="7"/>
  <c r="E34" i="1"/>
  <c r="E33" i="1"/>
  <c r="E32" i="1"/>
  <c r="E30" i="1"/>
  <c r="E29" i="1"/>
  <c r="E28" i="1"/>
  <c r="E27" i="1"/>
  <c r="E26" i="1"/>
  <c r="E25" i="1"/>
  <c r="E24" i="1"/>
  <c r="E23" i="1"/>
  <c r="E22" i="1"/>
  <c r="H22" i="1"/>
  <c r="G22" i="1"/>
  <c r="E21" i="1"/>
  <c r="H21" i="1"/>
  <c r="G21" i="1"/>
  <c r="E20" i="1"/>
  <c r="H20" i="1"/>
  <c r="G20" i="1"/>
  <c r="E19" i="1"/>
  <c r="H19" i="1"/>
  <c r="G19" i="1"/>
  <c r="E18" i="1"/>
  <c r="H18" i="1"/>
  <c r="G18" i="1"/>
  <c r="E17" i="1"/>
  <c r="H17" i="1"/>
  <c r="G17" i="1"/>
  <c r="K29" i="8"/>
  <c r="K30" i="8"/>
  <c r="K31" i="8"/>
  <c r="K32" i="8"/>
  <c r="K33" i="8"/>
  <c r="K34" i="8"/>
  <c r="K35" i="8"/>
  <c r="K39" i="8"/>
  <c r="J29" i="8"/>
  <c r="J30" i="8"/>
  <c r="J31" i="8"/>
  <c r="J32" i="8"/>
  <c r="J33" i="8"/>
  <c r="J34" i="8"/>
  <c r="J35" i="8"/>
  <c r="J39" i="8"/>
  <c r="I29" i="8"/>
  <c r="I30" i="8"/>
  <c r="I31" i="8"/>
  <c r="I32" i="8"/>
  <c r="I33" i="8"/>
  <c r="I34" i="8"/>
  <c r="I35" i="8"/>
  <c r="I39" i="8"/>
  <c r="H29" i="8"/>
  <c r="H30" i="8"/>
  <c r="H31" i="8"/>
  <c r="H32" i="8"/>
  <c r="H33" i="8"/>
  <c r="H34" i="8"/>
  <c r="H35" i="8"/>
  <c r="H39" i="8"/>
  <c r="G29" i="8"/>
  <c r="G30" i="8"/>
  <c r="G31" i="8"/>
  <c r="G32" i="8"/>
  <c r="G33" i="8"/>
  <c r="G34" i="8"/>
  <c r="G35" i="8"/>
  <c r="G39" i="8"/>
  <c r="F29" i="8"/>
  <c r="F30" i="8"/>
  <c r="F31" i="8"/>
  <c r="F32" i="8"/>
  <c r="F33" i="8"/>
  <c r="F34" i="8"/>
  <c r="F35" i="8"/>
  <c r="F39" i="8"/>
  <c r="E29" i="8"/>
  <c r="E30" i="8"/>
  <c r="E31" i="8"/>
  <c r="E32" i="8"/>
  <c r="E33" i="8"/>
  <c r="E34" i="8"/>
  <c r="E35" i="8"/>
  <c r="E39" i="8"/>
  <c r="D29" i="8"/>
  <c r="D30" i="8"/>
  <c r="D31" i="8"/>
  <c r="D32" i="8"/>
  <c r="D33" i="8"/>
  <c r="D34" i="8"/>
  <c r="D35" i="8"/>
  <c r="D39" i="8"/>
  <c r="C29" i="8"/>
  <c r="C30" i="8"/>
  <c r="C31" i="8"/>
  <c r="C32" i="8"/>
  <c r="C33" i="8"/>
  <c r="C34" i="8"/>
  <c r="C35" i="8"/>
  <c r="C39" i="8"/>
  <c r="K38" i="8"/>
  <c r="J38" i="8"/>
  <c r="I38" i="8"/>
  <c r="H38" i="8"/>
  <c r="G38" i="8"/>
  <c r="F38" i="8"/>
  <c r="E38" i="8"/>
  <c r="D38" i="8"/>
  <c r="C38" i="8"/>
  <c r="K37" i="8"/>
  <c r="J37" i="8"/>
  <c r="I37" i="8"/>
  <c r="H37" i="8"/>
  <c r="G37" i="8"/>
  <c r="F37" i="8"/>
  <c r="E37" i="8"/>
  <c r="D37" i="8"/>
  <c r="C37" i="8"/>
</calcChain>
</file>

<file path=xl/sharedStrings.xml><?xml version="1.0" encoding="utf-8"?>
<sst xmlns="http://schemas.openxmlformats.org/spreadsheetml/2006/main" count="136" uniqueCount="64">
  <si>
    <t>Batch</t>
    <phoneticPr fontId="3" type="noConversion"/>
  </si>
  <si>
    <t>2009 harvest, received July 2010</t>
    <phoneticPr fontId="3" type="noConversion"/>
  </si>
  <si>
    <t>N germinated</t>
    <phoneticPr fontId="3" type="noConversion"/>
  </si>
  <si>
    <t>Total number of seeds</t>
    <phoneticPr fontId="3" type="noConversion"/>
  </si>
  <si>
    <t>ND</t>
    <phoneticPr fontId="3" type="noConversion"/>
  </si>
  <si>
    <t>% germinated</t>
    <phoneticPr fontId="3" type="noConversion"/>
  </si>
  <si>
    <t>Mean</t>
  </si>
  <si>
    <t>Mean</t>
    <phoneticPr fontId="3" type="noConversion"/>
  </si>
  <si>
    <t>SD</t>
  </si>
  <si>
    <t>SD</t>
    <phoneticPr fontId="3" type="noConversion"/>
  </si>
  <si>
    <r>
      <t xml:space="preserve">Oryza sativa </t>
    </r>
    <r>
      <rPr>
        <sz val="10"/>
        <rFont val="Verdana"/>
      </rPr>
      <t>ssp</t>
    </r>
    <r>
      <rPr>
        <i/>
        <sz val="11"/>
        <color indexed="8"/>
        <rFont val="Calibri"/>
      </rPr>
      <t xml:space="preserve"> japonica</t>
    </r>
  </si>
  <si>
    <t>Genotype</t>
  </si>
  <si>
    <t xml:space="preserve">Nipponbare </t>
    <phoneticPr fontId="3" type="noConversion"/>
  </si>
  <si>
    <t>Brown</t>
  </si>
  <si>
    <t>UMR BGPI, CIRAD Montpellier, Loïc Fontaine &amp; Jean-Benoît Morel</t>
    <phoneticPr fontId="3" type="noConversion"/>
  </si>
  <si>
    <t>Experiment</t>
  </si>
  <si>
    <t>% of germination kinetics</t>
  </si>
  <si>
    <t>450ml sterile distilled water + 200 seeds + 10ml air/min</t>
    <phoneticPr fontId="3" type="noConversion"/>
  </si>
  <si>
    <t>Temperature &amp; light</t>
  </si>
  <si>
    <t>30°C / Dark</t>
  </si>
  <si>
    <t>4 replicates / time point</t>
    <phoneticPr fontId="3" type="noConversion"/>
  </si>
  <si>
    <t>HAI (Hours After Imbibition)</t>
  </si>
  <si>
    <t>Number of germinated seeds</t>
  </si>
  <si>
    <t>Replicate#1</t>
  </si>
  <si>
    <t>Replicate#2</t>
  </si>
  <si>
    <t>Replicate#3</t>
  </si>
  <si>
    <t>Replicate#4</t>
  </si>
  <si>
    <t>Number of total seeds</t>
  </si>
  <si>
    <t>% of germination</t>
  </si>
  <si>
    <t>ND</t>
    <phoneticPr fontId="3" type="noConversion"/>
  </si>
  <si>
    <t>Species</t>
  </si>
  <si>
    <r>
      <t xml:space="preserve">Oryza sativa </t>
    </r>
    <r>
      <rPr>
        <sz val="11"/>
        <color indexed="8"/>
        <rFont val="Calibri"/>
      </rPr>
      <t>ssp</t>
    </r>
    <r>
      <rPr>
        <i/>
        <sz val="11"/>
        <color indexed="8"/>
        <rFont val="Calibri"/>
      </rPr>
      <t xml:space="preserve"> japonica</t>
    </r>
  </si>
  <si>
    <t>Type</t>
  </si>
  <si>
    <t>Origin</t>
  </si>
  <si>
    <t>Protocol</t>
  </si>
  <si>
    <t>Nipponbare</t>
    <phoneticPr fontId="3" type="noConversion"/>
  </si>
  <si>
    <t>Cultivar</t>
    <phoneticPr fontId="3" type="noConversion"/>
  </si>
  <si>
    <t>Brown</t>
    <phoneticPr fontId="3" type="noConversion"/>
  </si>
  <si>
    <t>UMR BGPI (Jb Morel &amp; Loïc Fontaine)</t>
    <phoneticPr fontId="3" type="noConversion"/>
  </si>
  <si>
    <t>Experiment</t>
    <phoneticPr fontId="3" type="noConversion"/>
  </si>
  <si>
    <t>GC-MS metabolite analysis</t>
    <phoneticPr fontId="3" type="noConversion"/>
  </si>
  <si>
    <t xml:space="preserve">450ml sterile distilled water + air bubbling 10ml/min </t>
    <phoneticPr fontId="3" type="noConversion"/>
  </si>
  <si>
    <t>Temperature</t>
    <phoneticPr fontId="3" type="noConversion"/>
  </si>
  <si>
    <t>Light</t>
    <phoneticPr fontId="3" type="noConversion"/>
  </si>
  <si>
    <t>30°C</t>
    <phoneticPr fontId="3" type="noConversion"/>
  </si>
  <si>
    <t>Dark</t>
    <phoneticPr fontId="3" type="noConversion"/>
  </si>
  <si>
    <t xml:space="preserve">Three replicates </t>
    <phoneticPr fontId="3" type="noConversion"/>
  </si>
  <si>
    <t>Kinetics</t>
    <phoneticPr fontId="3" type="noConversion"/>
  </si>
  <si>
    <t>Germination</t>
    <phoneticPr fontId="3" type="noConversion"/>
  </si>
  <si>
    <t>Lyophylisation during 3 days</t>
    <phoneticPr fontId="3" type="noConversion"/>
  </si>
  <si>
    <t>HAI</t>
    <phoneticPr fontId="3" type="noConversion"/>
  </si>
  <si>
    <t>Repetition</t>
    <phoneticPr fontId="3" type="noConversion"/>
  </si>
  <si>
    <t>Germination kinetics of rice seeds endosperm and embryo</t>
    <phoneticPr fontId="3" type="noConversion"/>
  </si>
  <si>
    <t>50 embryos &amp;  50 endosperms</t>
    <phoneticPr fontId="3" type="noConversion"/>
  </si>
  <si>
    <t>100% after 24h of germination</t>
    <phoneticPr fontId="3" type="noConversion"/>
  </si>
  <si>
    <t>0-4-8-12-16-24h of imbibition (HAI)</t>
    <phoneticPr fontId="3" type="noConversion"/>
  </si>
  <si>
    <t>ND</t>
  </si>
  <si>
    <t>ND</t>
    <phoneticPr fontId="3" type="noConversion"/>
  </si>
  <si>
    <t>Mean</t>
    <phoneticPr fontId="3" type="noConversion"/>
  </si>
  <si>
    <t>SD</t>
    <phoneticPr fontId="3" type="noConversion"/>
  </si>
  <si>
    <t>N</t>
    <phoneticPr fontId="3" type="noConversion"/>
  </si>
  <si>
    <t>timepoint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</si>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</sst>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  <font>
      <sz val="11"/>
      <color indexed="8"/>
      <name val="Calibri"/>
    </font>
    <font>
      <i/>
      <sz val="11"/>
      <color indexed="8"/>
      <name val="Calibri"/>
    </font>
    <font>
      <sz val="10"/>
      <name val="Verdana"/>
    </font>
    <font>
      <b/>
      <i/>
      <sz val="11"/>
      <color indexed="8"/>
      <name val="Calibri"/>
      <family val="2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0" fillId="0" borderId="1" xfId="0" applyBorder="1"/>
    <xf numFmtId="0" fontId="6" fillId="2" borderId="1" xfId="0" applyFont="1" applyFill="1" applyBorder="1"/>
    <xf numFmtId="0" fontId="4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0" fontId="6" fillId="0" borderId="0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0" applyFont="1"/>
    <xf numFmtId="10" fontId="0" fillId="0" borderId="1" xfId="0" applyNumberFormat="1" applyBorder="1"/>
    <xf numFmtId="9" fontId="0" fillId="0" borderId="0" xfId="0" applyNumberFormat="1"/>
    <xf numFmtId="0" fontId="0" fillId="3" borderId="1" xfId="0" applyFill="1" applyBorder="1"/>
    <xf numFmtId="9" fontId="0" fillId="0" borderId="1" xfId="1" applyFont="1" applyBorder="1"/>
    <xf numFmtId="0" fontId="0" fillId="0" borderId="0" xfId="0" applyBorder="1" applyAlignment="1">
      <alignment horizontal="center" vertical="center"/>
    </xf>
    <xf numFmtId="49" fontId="0" fillId="3" borderId="1" xfId="0" applyNumberFormat="1" applyFill="1" applyBorder="1"/>
    <xf numFmtId="0" fontId="7" fillId="0" borderId="1" xfId="0" applyFont="1" applyBorder="1"/>
    <xf numFmtId="0" fontId="0" fillId="3" borderId="0" xfId="0" applyFill="1" applyBorder="1"/>
    <xf numFmtId="9" fontId="0" fillId="0" borderId="0" xfId="1" applyFont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 vertical="center"/>
    </xf>
    <xf numFmtId="1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0" fillId="0" borderId="1" xfId="0" applyBorder="1" applyAlignment="1">
      <alignment horizontal="left"/>
    </xf>
    <xf numFmtId="164" fontId="0" fillId="0" borderId="0" xfId="0" applyNumberFormat="1" applyFill="1" applyBorder="1" applyAlignment="1">
      <alignment horizontal="right"/>
    </xf>
  </cellXfs>
  <cellStyles count="22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Normal" xfId="0" builtinId="0"/>
    <cellStyle name="Pourcentage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'2011-03-28'!$A$17:$A$22</c:f>
              <c:numCache>
                <c:formatCode>General</c:formatCode>
                <c:ptCount val="6"/>
                <c:pt idx="0">
                  <c:v>0.0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'2011-03-28'!$E$17:$E$22</c:f>
              <c:numCache>
                <c:formatCode>0.00%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0.02</c:v>
                </c:pt>
                <c:pt idx="3">
                  <c:v>0.14</c:v>
                </c:pt>
                <c:pt idx="4">
                  <c:v>0.48</c:v>
                </c:pt>
                <c:pt idx="5">
                  <c:v>0.72</c:v>
                </c:pt>
              </c:numCache>
            </c:numRef>
          </c:val>
          <c:smooth val="0"/>
        </c:ser>
        <c:ser>
          <c:idx val="1"/>
          <c:order val="1"/>
          <c:cat>
            <c:numRef>
              <c:f>'2011-03-28'!$A$17:$A$22</c:f>
              <c:numCache>
                <c:formatCode>General</c:formatCode>
                <c:ptCount val="6"/>
                <c:pt idx="0">
                  <c:v>0.0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'2011-03-28'!$E$23:$E$28</c:f>
              <c:numCache>
                <c:formatCode>0.00%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0.04</c:v>
                </c:pt>
                <c:pt idx="3">
                  <c:v>0.0416666666666667</c:v>
                </c:pt>
                <c:pt idx="4">
                  <c:v>0.352941176470588</c:v>
                </c:pt>
                <c:pt idx="5">
                  <c:v>0.88</c:v>
                </c:pt>
              </c:numCache>
            </c:numRef>
          </c:val>
          <c:smooth val="0"/>
        </c:ser>
        <c:ser>
          <c:idx val="2"/>
          <c:order val="2"/>
          <c:cat>
            <c:numRef>
              <c:f>'2011-03-28'!$A$17:$A$22</c:f>
              <c:numCache>
                <c:formatCode>General</c:formatCode>
                <c:ptCount val="6"/>
                <c:pt idx="0">
                  <c:v>0.0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'2011-03-28'!$E$29:$E$34</c:f>
              <c:numCache>
                <c:formatCode>0.00%</c:formatCode>
                <c:ptCount val="6"/>
                <c:pt idx="0">
                  <c:v>0.0</c:v>
                </c:pt>
                <c:pt idx="1">
                  <c:v>0.0</c:v>
                </c:pt>
                <c:pt idx="3">
                  <c:v>0.35</c:v>
                </c:pt>
                <c:pt idx="4">
                  <c:v>0.25</c:v>
                </c:pt>
                <c:pt idx="5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679688"/>
        <c:axId val="2113184520"/>
      </c:lineChart>
      <c:catAx>
        <c:axId val="2116679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184520"/>
        <c:crosses val="autoZero"/>
        <c:auto val="1"/>
        <c:lblAlgn val="ctr"/>
        <c:lblOffset val="100"/>
        <c:noMultiLvlLbl val="0"/>
      </c:catAx>
      <c:valAx>
        <c:axId val="211318452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16679688"/>
        <c:crosses val="autoZero"/>
        <c:crossBetween val="between"/>
        <c:majorUnit val="0.25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'2011-03-28'!$H$17:$H$22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0.014142135623731</c:v>
                  </c:pt>
                  <c:pt idx="3">
                    <c:v>0.157500734860132</c:v>
                  </c:pt>
                  <c:pt idx="4">
                    <c:v>0.115210553950746</c:v>
                  </c:pt>
                  <c:pt idx="5">
                    <c:v>0.08</c:v>
                  </c:pt>
                </c:numCache>
              </c:numRef>
            </c:plus>
            <c:minus>
              <c:numRef>
                <c:f>'2011-03-28'!$H$17:$H$22</c:f>
                <c:numCache>
                  <c:formatCode>General</c:formatCode>
                  <c:ptCount val="6"/>
                  <c:pt idx="0">
                    <c:v>0.0</c:v>
                  </c:pt>
                  <c:pt idx="1">
                    <c:v>0.0</c:v>
                  </c:pt>
                  <c:pt idx="2">
                    <c:v>0.014142135623731</c:v>
                  </c:pt>
                  <c:pt idx="3">
                    <c:v>0.157500734860132</c:v>
                  </c:pt>
                  <c:pt idx="4">
                    <c:v>0.115210553950746</c:v>
                  </c:pt>
                  <c:pt idx="5">
                    <c:v>0.08</c:v>
                  </c:pt>
                </c:numCache>
              </c:numRef>
            </c:minus>
          </c:errBars>
          <c:cat>
            <c:numRef>
              <c:f>'2011-03-28'!$A$17:$A$22</c:f>
              <c:numCache>
                <c:formatCode>General</c:formatCode>
                <c:ptCount val="6"/>
                <c:pt idx="0">
                  <c:v>0.0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</c:numCache>
            </c:numRef>
          </c:cat>
          <c:val>
            <c:numRef>
              <c:f>'2011-03-28'!$G$17:$G$22</c:f>
              <c:numCache>
                <c:formatCode>0%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0.03</c:v>
                </c:pt>
                <c:pt idx="3">
                  <c:v>0.177222222222222</c:v>
                </c:pt>
                <c:pt idx="4">
                  <c:v>0.360980392156863</c:v>
                </c:pt>
                <c:pt idx="5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063352"/>
        <c:axId val="2140810680"/>
      </c:lineChart>
      <c:catAx>
        <c:axId val="2140063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810680"/>
        <c:crosses val="autoZero"/>
        <c:auto val="1"/>
        <c:lblAlgn val="ctr"/>
        <c:lblOffset val="100"/>
        <c:noMultiLvlLbl val="0"/>
      </c:catAx>
      <c:valAx>
        <c:axId val="21408106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40063352"/>
        <c:crosses val="autoZero"/>
        <c:crossBetween val="between"/>
        <c:majorUnit val="0.25"/>
        <c:minorUnit val="0.1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355405238775"/>
          <c:y val="0.0204081632653061"/>
          <c:w val="0.849036093642657"/>
          <c:h val="0.781374738871927"/>
        </c:manualLayout>
      </c:layout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'All_Nipponbare-FR_germination'!$C$38:$K$38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2.449489742783178</c:v>
                  </c:pt>
                  <c:pt idx="3">
                    <c:v>15.75007348601316</c:v>
                  </c:pt>
                  <c:pt idx="4">
                    <c:v>18.0373415784495</c:v>
                  </c:pt>
                  <c:pt idx="5">
                    <c:v>11.645559137244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</c:numCache>
              </c:numRef>
            </c:plus>
            <c:minus>
              <c:numRef>
                <c:f>'All_Nipponbare-FR_germination'!$C$38:$K$38</c:f>
                <c:numCache>
                  <c:formatCode>General</c:formatCode>
                  <c:ptCount val="9"/>
                  <c:pt idx="0">
                    <c:v>0.0</c:v>
                  </c:pt>
                  <c:pt idx="1">
                    <c:v>0.0</c:v>
                  </c:pt>
                  <c:pt idx="2">
                    <c:v>2.449489742783178</c:v>
                  </c:pt>
                  <c:pt idx="3">
                    <c:v>15.75007348601316</c:v>
                  </c:pt>
                  <c:pt idx="4">
                    <c:v>18.0373415784495</c:v>
                  </c:pt>
                  <c:pt idx="5">
                    <c:v>11.645559137244</c:v>
                  </c:pt>
                  <c:pt idx="6">
                    <c:v>0.0</c:v>
                  </c:pt>
                  <c:pt idx="7">
                    <c:v>0.0</c:v>
                  </c:pt>
                  <c:pt idx="8">
                    <c:v>0.0</c:v>
                  </c:pt>
                </c:numCache>
              </c:numRef>
            </c:minus>
          </c:errBars>
          <c:cat>
            <c:numRef>
              <c:f>'All_Nipponbare-FR_germination'!$C$19:$K$19</c:f>
              <c:numCache>
                <c:formatCode>General</c:formatCode>
                <c:ptCount val="9"/>
                <c:pt idx="0">
                  <c:v>0.0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  <c:pt idx="7">
                  <c:v>40.0</c:v>
                </c:pt>
                <c:pt idx="8">
                  <c:v>48.0</c:v>
                </c:pt>
              </c:numCache>
            </c:numRef>
          </c:cat>
          <c:val>
            <c:numRef>
              <c:f>'All_Nipponbare-FR_germination'!$C$37:$K$37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 formatCode="0">
                  <c:v>5.0</c:v>
                </c:pt>
                <c:pt idx="3" formatCode="0">
                  <c:v>17.72222222222222</c:v>
                </c:pt>
                <c:pt idx="4" formatCode="0">
                  <c:v>52.0420168067227</c:v>
                </c:pt>
                <c:pt idx="5" formatCode="0">
                  <c:v>91.42857142857143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14104"/>
        <c:axId val="2119479640"/>
      </c:lineChart>
      <c:catAx>
        <c:axId val="2111614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Time of imbibition (h)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9479640"/>
        <c:crosses val="autoZero"/>
        <c:auto val="1"/>
        <c:lblAlgn val="ctr"/>
        <c:lblOffset val="100"/>
        <c:noMultiLvlLbl val="0"/>
      </c:catAx>
      <c:valAx>
        <c:axId val="2119479640"/>
        <c:scaling>
          <c:orientation val="minMax"/>
          <c:max val="125.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Germination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1614104"/>
        <c:crosses val="autoZero"/>
        <c:crossBetween val="between"/>
        <c:majorUnit val="25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406400</xdr:colOff>
      <xdr:row>4</xdr:row>
      <xdr:rowOff>25400</xdr:rowOff>
    </xdr:from>
    <xdr:to>
      <xdr:col>15</xdr:col>
      <xdr:colOff>215900</xdr:colOff>
      <xdr:row>20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215900</xdr:colOff>
      <xdr:row>21</xdr:row>
      <xdr:rowOff>38100</xdr:rowOff>
    </xdr:from>
    <xdr:to>
      <xdr:col>14</xdr:col>
      <xdr:colOff>25400</xdr:colOff>
      <xdr:row>37</xdr:row>
      <xdr:rowOff>139700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647700</xdr:colOff>
      <xdr:row>35</xdr:row>
      <xdr:rowOff>139700</xdr:rowOff>
    </xdr:from>
    <xdr:to>
      <xdr:col>17</xdr:col>
      <xdr:colOff>609600</xdr:colOff>
      <xdr:row>58</xdr:row>
      <xdr:rowOff>76200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9" sqref="J9"/>
    </sheetView>
  </sheetViews>
  <sheetFormatPr baseColWidth="10" defaultRowHeight="13" x14ac:dyDescent="0"/>
  <sheetData>
    <row r="1" spans="1:9" ht="14">
      <c r="A1" t="s">
        <v>30</v>
      </c>
      <c r="B1" s="10" t="s">
        <v>10</v>
      </c>
    </row>
    <row r="2" spans="1:9">
      <c r="A2" t="s">
        <v>11</v>
      </c>
      <c r="B2" t="s">
        <v>12</v>
      </c>
    </row>
    <row r="3" spans="1:9">
      <c r="A3" t="s">
        <v>32</v>
      </c>
      <c r="B3" t="s">
        <v>13</v>
      </c>
    </row>
    <row r="4" spans="1:9">
      <c r="A4" t="s">
        <v>33</v>
      </c>
      <c r="B4" t="s">
        <v>14</v>
      </c>
    </row>
    <row r="5" spans="1:9" ht="14">
      <c r="A5" s="29" t="s">
        <v>0</v>
      </c>
      <c r="B5" s="29" t="s">
        <v>1</v>
      </c>
      <c r="C5" s="29"/>
      <c r="G5" s="29"/>
      <c r="H5" s="29"/>
      <c r="I5" s="29"/>
    </row>
    <row r="6" spans="1:9">
      <c r="A6" t="s">
        <v>15</v>
      </c>
      <c r="B6" t="s">
        <v>16</v>
      </c>
    </row>
    <row r="7" spans="1:9">
      <c r="A7" t="s">
        <v>34</v>
      </c>
      <c r="B7" t="s">
        <v>17</v>
      </c>
    </row>
    <row r="8" spans="1:9">
      <c r="A8" t="s">
        <v>18</v>
      </c>
      <c r="B8" t="s">
        <v>19</v>
      </c>
    </row>
    <row r="9" spans="1:9">
      <c r="A9" t="s">
        <v>20</v>
      </c>
    </row>
    <row r="11" spans="1:9">
      <c r="A11" s="14" t="s">
        <v>21</v>
      </c>
      <c r="B11" s="14"/>
      <c r="C11" s="14">
        <v>0</v>
      </c>
      <c r="D11" s="14">
        <v>8</v>
      </c>
      <c r="E11" s="14">
        <v>16</v>
      </c>
      <c r="F11" s="14">
        <v>24</v>
      </c>
      <c r="G11" s="14">
        <v>32</v>
      </c>
      <c r="H11" s="14">
        <v>40</v>
      </c>
      <c r="I11" s="14">
        <v>48</v>
      </c>
    </row>
    <row r="12" spans="1:9">
      <c r="A12" s="30" t="s">
        <v>22</v>
      </c>
      <c r="B12" s="2" t="s">
        <v>23</v>
      </c>
      <c r="C12" s="2">
        <v>0</v>
      </c>
      <c r="D12" s="2">
        <v>1</v>
      </c>
      <c r="E12" s="2">
        <v>20</v>
      </c>
      <c r="F12" s="2">
        <v>25</v>
      </c>
      <c r="G12" s="2">
        <v>25</v>
      </c>
      <c r="H12" s="2">
        <v>25</v>
      </c>
      <c r="I12" s="2">
        <v>25</v>
      </c>
    </row>
    <row r="13" spans="1:9">
      <c r="A13" s="30"/>
      <c r="B13" s="2" t="s">
        <v>24</v>
      </c>
      <c r="C13" s="2">
        <v>0</v>
      </c>
      <c r="D13" s="2">
        <v>2</v>
      </c>
      <c r="E13" s="2">
        <v>14</v>
      </c>
      <c r="F13" s="2">
        <v>25</v>
      </c>
      <c r="G13" s="2">
        <v>25</v>
      </c>
      <c r="H13" s="2">
        <v>25</v>
      </c>
      <c r="I13" s="2">
        <v>25</v>
      </c>
    </row>
    <row r="14" spans="1:9">
      <c r="A14" s="30"/>
      <c r="B14" s="2" t="s">
        <v>25</v>
      </c>
      <c r="C14" s="2">
        <v>0</v>
      </c>
      <c r="D14" s="2">
        <v>2</v>
      </c>
      <c r="E14" s="2">
        <v>15</v>
      </c>
      <c r="F14" s="2">
        <v>25</v>
      </c>
      <c r="G14" s="2">
        <v>25</v>
      </c>
      <c r="H14" s="2">
        <v>25</v>
      </c>
      <c r="I14" s="2">
        <v>25</v>
      </c>
    </row>
    <row r="15" spans="1:9">
      <c r="A15" s="31"/>
      <c r="B15" s="2" t="s">
        <v>26</v>
      </c>
      <c r="C15" s="2">
        <v>0</v>
      </c>
      <c r="D15" s="2">
        <v>1</v>
      </c>
      <c r="E15" s="2">
        <v>15</v>
      </c>
      <c r="F15" s="2">
        <v>25</v>
      </c>
      <c r="G15" s="2">
        <v>25</v>
      </c>
      <c r="H15" s="2">
        <v>25</v>
      </c>
      <c r="I15" s="2">
        <v>25</v>
      </c>
    </row>
    <row r="17" spans="1:9">
      <c r="A17" s="14" t="s">
        <v>21</v>
      </c>
      <c r="B17" s="14"/>
      <c r="C17" s="14">
        <v>0</v>
      </c>
      <c r="D17" s="14">
        <v>8</v>
      </c>
      <c r="E17" s="14">
        <v>16</v>
      </c>
      <c r="F17" s="14">
        <v>24</v>
      </c>
      <c r="G17" s="14">
        <v>32</v>
      </c>
      <c r="H17" s="14">
        <v>40</v>
      </c>
      <c r="I17" s="14">
        <v>48</v>
      </c>
    </row>
    <row r="18" spans="1:9">
      <c r="A18" s="32" t="s">
        <v>27</v>
      </c>
      <c r="B18" s="2" t="s">
        <v>23</v>
      </c>
      <c r="C18" s="2">
        <v>25</v>
      </c>
      <c r="D18" s="2">
        <v>25</v>
      </c>
      <c r="E18" s="2">
        <v>25</v>
      </c>
      <c r="F18" s="2">
        <v>25</v>
      </c>
      <c r="G18" s="2">
        <v>25</v>
      </c>
      <c r="H18" s="2">
        <v>25</v>
      </c>
      <c r="I18" s="2">
        <v>25</v>
      </c>
    </row>
    <row r="19" spans="1:9">
      <c r="A19" s="33"/>
      <c r="B19" s="2" t="s">
        <v>24</v>
      </c>
      <c r="C19" s="2">
        <v>25</v>
      </c>
      <c r="D19" s="2">
        <v>25</v>
      </c>
      <c r="E19" s="2">
        <v>25</v>
      </c>
      <c r="F19" s="2">
        <v>25</v>
      </c>
      <c r="G19" s="2">
        <v>25</v>
      </c>
      <c r="H19" s="2">
        <v>25</v>
      </c>
      <c r="I19" s="2">
        <v>25</v>
      </c>
    </row>
    <row r="20" spans="1:9">
      <c r="A20" s="33"/>
      <c r="B20" s="2" t="s">
        <v>25</v>
      </c>
      <c r="C20" s="2">
        <v>25</v>
      </c>
      <c r="D20" s="2">
        <v>25</v>
      </c>
      <c r="E20" s="2">
        <v>25</v>
      </c>
      <c r="F20" s="2">
        <v>25</v>
      </c>
      <c r="G20" s="2">
        <v>25</v>
      </c>
      <c r="H20" s="2">
        <v>25</v>
      </c>
      <c r="I20" s="2">
        <v>25</v>
      </c>
    </row>
    <row r="21" spans="1:9">
      <c r="A21" s="34"/>
      <c r="B21" s="2" t="s">
        <v>26</v>
      </c>
      <c r="C21" s="2">
        <v>25</v>
      </c>
      <c r="D21" s="2">
        <v>25</v>
      </c>
      <c r="E21" s="2">
        <v>25</v>
      </c>
      <c r="F21" s="2">
        <v>25</v>
      </c>
      <c r="G21" s="2">
        <v>25</v>
      </c>
      <c r="H21" s="2">
        <v>25</v>
      </c>
      <c r="I21" s="2">
        <v>25</v>
      </c>
    </row>
    <row r="23" spans="1:9">
      <c r="A23" s="14" t="s">
        <v>21</v>
      </c>
      <c r="B23" s="14"/>
      <c r="C23" s="14">
        <v>0</v>
      </c>
      <c r="D23" s="14">
        <v>8</v>
      </c>
      <c r="E23" s="14">
        <v>16</v>
      </c>
      <c r="F23" s="14">
        <v>24</v>
      </c>
      <c r="G23" s="14">
        <v>32</v>
      </c>
      <c r="H23" s="14">
        <v>40</v>
      </c>
      <c r="I23" s="14">
        <v>48</v>
      </c>
    </row>
    <row r="24" spans="1:9">
      <c r="A24" s="35" t="s">
        <v>28</v>
      </c>
      <c r="B24" s="2" t="s">
        <v>23</v>
      </c>
      <c r="C24" s="15">
        <f>C12/C18</f>
        <v>0</v>
      </c>
      <c r="D24" s="15">
        <f t="shared" ref="D24:I24" si="0">D12/D18</f>
        <v>0.04</v>
      </c>
      <c r="E24" s="15">
        <f t="shared" si="0"/>
        <v>0.8</v>
      </c>
      <c r="F24" s="15">
        <f t="shared" si="0"/>
        <v>1</v>
      </c>
      <c r="G24" s="15">
        <f t="shared" si="0"/>
        <v>1</v>
      </c>
      <c r="H24" s="15">
        <f t="shared" si="0"/>
        <v>1</v>
      </c>
      <c r="I24" s="15">
        <f t="shared" si="0"/>
        <v>1</v>
      </c>
    </row>
    <row r="25" spans="1:9">
      <c r="A25" s="35"/>
      <c r="B25" s="2" t="s">
        <v>24</v>
      </c>
      <c r="C25" s="15">
        <f t="shared" ref="C25:I27" si="1">C13/C19</f>
        <v>0</v>
      </c>
      <c r="D25" s="15">
        <f t="shared" si="1"/>
        <v>0.08</v>
      </c>
      <c r="E25" s="15">
        <f t="shared" si="1"/>
        <v>0.56000000000000005</v>
      </c>
      <c r="F25" s="15">
        <f t="shared" si="1"/>
        <v>1</v>
      </c>
      <c r="G25" s="15">
        <f t="shared" si="1"/>
        <v>1</v>
      </c>
      <c r="H25" s="15">
        <f t="shared" si="1"/>
        <v>1</v>
      </c>
      <c r="I25" s="15">
        <f t="shared" si="1"/>
        <v>1</v>
      </c>
    </row>
    <row r="26" spans="1:9">
      <c r="A26" s="35"/>
      <c r="B26" s="2" t="s">
        <v>25</v>
      </c>
      <c r="C26" s="15">
        <f t="shared" si="1"/>
        <v>0</v>
      </c>
      <c r="D26" s="15">
        <f t="shared" si="1"/>
        <v>0.08</v>
      </c>
      <c r="E26" s="15">
        <f t="shared" si="1"/>
        <v>0.6</v>
      </c>
      <c r="F26" s="15">
        <f t="shared" si="1"/>
        <v>1</v>
      </c>
      <c r="G26" s="15">
        <f t="shared" si="1"/>
        <v>1</v>
      </c>
      <c r="H26" s="15">
        <f t="shared" si="1"/>
        <v>1</v>
      </c>
      <c r="I26" s="15">
        <f t="shared" si="1"/>
        <v>1</v>
      </c>
    </row>
    <row r="27" spans="1:9">
      <c r="A27" s="35"/>
      <c r="B27" s="2" t="s">
        <v>26</v>
      </c>
      <c r="C27" s="15">
        <f t="shared" si="1"/>
        <v>0</v>
      </c>
      <c r="D27" s="15">
        <f t="shared" si="1"/>
        <v>0.04</v>
      </c>
      <c r="E27" s="15">
        <f t="shared" si="1"/>
        <v>0.6</v>
      </c>
      <c r="F27" s="15">
        <f t="shared" si="1"/>
        <v>1</v>
      </c>
      <c r="G27" s="15">
        <f t="shared" si="1"/>
        <v>1</v>
      </c>
      <c r="H27" s="15">
        <f t="shared" si="1"/>
        <v>1</v>
      </c>
      <c r="I27" s="15">
        <f t="shared" si="1"/>
        <v>1</v>
      </c>
    </row>
    <row r="28" spans="1:9">
      <c r="A28" s="16"/>
      <c r="B28" s="7"/>
      <c r="C28" s="7"/>
      <c r="D28" s="7"/>
      <c r="E28" s="7"/>
      <c r="F28" s="7"/>
      <c r="G28" s="7"/>
      <c r="H28" s="7"/>
      <c r="I28" s="7"/>
    </row>
    <row r="29" spans="1:9">
      <c r="B29" s="14" t="s">
        <v>21</v>
      </c>
      <c r="C29" s="17">
        <v>0</v>
      </c>
      <c r="D29" s="17">
        <v>8</v>
      </c>
      <c r="E29" s="17">
        <v>16</v>
      </c>
      <c r="F29" s="17">
        <v>24</v>
      </c>
      <c r="G29" s="17">
        <v>32</v>
      </c>
      <c r="H29" s="17">
        <v>40</v>
      </c>
      <c r="I29" s="17">
        <v>48</v>
      </c>
    </row>
    <row r="30" spans="1:9" ht="14">
      <c r="B30" s="18" t="s">
        <v>6</v>
      </c>
      <c r="C30" s="15">
        <f>AVERAGE(C24:C27)</f>
        <v>0</v>
      </c>
      <c r="D30" s="15">
        <f t="shared" ref="D30:I30" si="2">AVERAGE(D24:D27)</f>
        <v>6.0000000000000005E-2</v>
      </c>
      <c r="E30" s="15">
        <f t="shared" si="2"/>
        <v>0.64</v>
      </c>
      <c r="F30" s="15">
        <f t="shared" si="2"/>
        <v>1</v>
      </c>
      <c r="G30" s="15">
        <f t="shared" si="2"/>
        <v>1</v>
      </c>
      <c r="H30" s="15">
        <f t="shared" si="2"/>
        <v>1</v>
      </c>
      <c r="I30" s="15">
        <f t="shared" si="2"/>
        <v>1</v>
      </c>
    </row>
    <row r="31" spans="1:9" ht="14">
      <c r="B31" s="18" t="s">
        <v>8</v>
      </c>
      <c r="C31" s="15">
        <f>STDEV(C24:C27)</f>
        <v>0</v>
      </c>
      <c r="D31" s="15">
        <f t="shared" ref="D31:I31" si="3">STDEV(D24:D27)</f>
        <v>2.3094010767585011E-2</v>
      </c>
      <c r="E31" s="15">
        <f t="shared" si="3"/>
        <v>0.10832051206181265</v>
      </c>
      <c r="F31" s="15">
        <f t="shared" si="3"/>
        <v>0</v>
      </c>
      <c r="G31" s="15">
        <f t="shared" si="3"/>
        <v>0</v>
      </c>
      <c r="H31" s="15">
        <f t="shared" si="3"/>
        <v>0</v>
      </c>
      <c r="I31" s="15">
        <f t="shared" si="3"/>
        <v>0</v>
      </c>
    </row>
  </sheetData>
  <mergeCells count="3">
    <mergeCell ref="A12:A15"/>
    <mergeCell ref="A18:A21"/>
    <mergeCell ref="A24:A27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workbookViewId="0">
      <selection activeCell="C6" sqref="A6:C6"/>
    </sheetView>
  </sheetViews>
  <sheetFormatPr baseColWidth="10" defaultRowHeight="13" x14ac:dyDescent="0"/>
  <cols>
    <col min="3" max="3" width="11.28515625" customWidth="1"/>
    <col min="4" max="4" width="18" customWidth="1"/>
    <col min="5" max="5" width="12" customWidth="1"/>
    <col min="6" max="6" width="21.5703125" customWidth="1"/>
  </cols>
  <sheetData>
    <row r="1" spans="1:8">
      <c r="A1" t="s">
        <v>52</v>
      </c>
    </row>
    <row r="2" spans="1:8" ht="14">
      <c r="A2" s="1" t="s">
        <v>30</v>
      </c>
      <c r="B2" s="36" t="s">
        <v>31</v>
      </c>
      <c r="C2" s="36"/>
    </row>
    <row r="3" spans="1:8" ht="14">
      <c r="A3" s="1" t="s">
        <v>36</v>
      </c>
      <c r="B3" s="1" t="s">
        <v>35</v>
      </c>
      <c r="C3" s="1"/>
    </row>
    <row r="4" spans="1:8" ht="14">
      <c r="A4" s="1" t="s">
        <v>32</v>
      </c>
      <c r="B4" s="1" t="s">
        <v>37</v>
      </c>
      <c r="C4" s="1"/>
    </row>
    <row r="5" spans="1:8" ht="14">
      <c r="A5" s="1" t="s">
        <v>33</v>
      </c>
      <c r="B5" s="37" t="s">
        <v>38</v>
      </c>
      <c r="C5" s="37"/>
    </row>
    <row r="6" spans="1:8" ht="14">
      <c r="A6" s="11" t="s">
        <v>0</v>
      </c>
      <c r="B6" s="11" t="s">
        <v>1</v>
      </c>
      <c r="C6" s="11"/>
    </row>
    <row r="7" spans="1:8" ht="14">
      <c r="A7" s="1" t="s">
        <v>48</v>
      </c>
      <c r="B7" s="1" t="s">
        <v>54</v>
      </c>
      <c r="C7" s="1"/>
    </row>
    <row r="8" spans="1:8" ht="14">
      <c r="A8" s="1" t="s">
        <v>39</v>
      </c>
      <c r="B8" s="37" t="s">
        <v>40</v>
      </c>
      <c r="C8" s="37"/>
    </row>
    <row r="9" spans="1:8" ht="14">
      <c r="A9" s="1" t="s">
        <v>34</v>
      </c>
      <c r="B9" s="37" t="s">
        <v>41</v>
      </c>
      <c r="C9" s="37"/>
    </row>
    <row r="10" spans="1:8" ht="14">
      <c r="A10" s="1" t="s">
        <v>42</v>
      </c>
      <c r="B10" s="1" t="s">
        <v>44</v>
      </c>
      <c r="C10" s="1"/>
    </row>
    <row r="11" spans="1:8" ht="14">
      <c r="A11" s="1" t="s">
        <v>43</v>
      </c>
      <c r="B11" s="1" t="s">
        <v>45</v>
      </c>
      <c r="C11" s="1"/>
    </row>
    <row r="12" spans="1:8" ht="14">
      <c r="A12" s="1" t="s">
        <v>46</v>
      </c>
      <c r="B12" s="9" t="s">
        <v>53</v>
      </c>
      <c r="C12" s="1"/>
    </row>
    <row r="13" spans="1:8" ht="14">
      <c r="A13" s="4" t="s">
        <v>49</v>
      </c>
      <c r="B13" s="4"/>
      <c r="C13" s="4"/>
    </row>
    <row r="14" spans="1:8" ht="14">
      <c r="A14" s="1" t="s">
        <v>47</v>
      </c>
      <c r="B14" t="s">
        <v>55</v>
      </c>
    </row>
    <row r="16" spans="1:8">
      <c r="A16" s="3" t="s">
        <v>50</v>
      </c>
      <c r="B16" s="3" t="s">
        <v>51</v>
      </c>
      <c r="C16" s="3" t="s">
        <v>2</v>
      </c>
      <c r="D16" s="3" t="s">
        <v>3</v>
      </c>
      <c r="E16" s="3" t="s">
        <v>5</v>
      </c>
      <c r="F16" s="8"/>
      <c r="G16" s="3" t="s">
        <v>7</v>
      </c>
      <c r="H16" s="3" t="s">
        <v>9</v>
      </c>
    </row>
    <row r="17" spans="1:12">
      <c r="A17" s="2">
        <v>0</v>
      </c>
      <c r="B17" s="2">
        <v>1</v>
      </c>
      <c r="C17" s="2">
        <v>0</v>
      </c>
      <c r="D17" s="2">
        <v>50</v>
      </c>
      <c r="E17" s="12">
        <f>C17/D17</f>
        <v>0</v>
      </c>
      <c r="G17" s="13">
        <f>AVERAGE(E17,E23,E29)</f>
        <v>0</v>
      </c>
      <c r="H17" s="13">
        <f>STDEV(E17,E23,E29)</f>
        <v>0</v>
      </c>
      <c r="L17" s="6"/>
    </row>
    <row r="18" spans="1:12">
      <c r="A18" s="2">
        <v>4</v>
      </c>
      <c r="B18" s="2">
        <v>1</v>
      </c>
      <c r="C18" s="2">
        <v>0</v>
      </c>
      <c r="D18" s="2">
        <v>50</v>
      </c>
      <c r="E18" s="12">
        <f t="shared" ref="E18:E34" si="0">C18/D18</f>
        <v>0</v>
      </c>
      <c r="G18" s="13">
        <f t="shared" ref="G18:G22" si="1">AVERAGE(E18,E24,E30)</f>
        <v>0</v>
      </c>
      <c r="H18" s="13">
        <f t="shared" ref="H18:H22" si="2">STDEV(E18,E24,E30)</f>
        <v>0</v>
      </c>
      <c r="L18" s="6"/>
    </row>
    <row r="19" spans="1:12">
      <c r="A19" s="2">
        <v>8</v>
      </c>
      <c r="B19" s="2">
        <v>1</v>
      </c>
      <c r="C19" s="2">
        <v>1</v>
      </c>
      <c r="D19" s="2">
        <v>50</v>
      </c>
      <c r="E19" s="12">
        <f t="shared" si="0"/>
        <v>0.02</v>
      </c>
      <c r="G19" s="13">
        <f t="shared" si="1"/>
        <v>0.03</v>
      </c>
      <c r="H19" s="13">
        <f t="shared" si="2"/>
        <v>1.4142135623730954E-2</v>
      </c>
      <c r="L19" s="6"/>
    </row>
    <row r="20" spans="1:12">
      <c r="A20" s="2">
        <v>12</v>
      </c>
      <c r="B20" s="2">
        <v>1</v>
      </c>
      <c r="C20" s="2">
        <v>7</v>
      </c>
      <c r="D20" s="2">
        <v>50</v>
      </c>
      <c r="E20" s="12">
        <f t="shared" si="0"/>
        <v>0.14000000000000001</v>
      </c>
      <c r="G20" s="13">
        <f t="shared" si="1"/>
        <v>0.1772222222222222</v>
      </c>
      <c r="H20" s="13">
        <f t="shared" si="2"/>
        <v>0.15750073486013164</v>
      </c>
      <c r="L20" s="6"/>
    </row>
    <row r="21" spans="1:12">
      <c r="A21" s="2">
        <v>16</v>
      </c>
      <c r="B21" s="2">
        <v>1</v>
      </c>
      <c r="C21" s="2">
        <v>24</v>
      </c>
      <c r="D21" s="2">
        <v>50</v>
      </c>
      <c r="E21" s="12">
        <f t="shared" si="0"/>
        <v>0.48</v>
      </c>
      <c r="G21" s="13">
        <f t="shared" si="1"/>
        <v>0.36098039215686278</v>
      </c>
      <c r="H21" s="13">
        <f t="shared" si="2"/>
        <v>0.11521055395074627</v>
      </c>
      <c r="L21" s="6"/>
    </row>
    <row r="22" spans="1:12">
      <c r="A22" s="2">
        <v>24</v>
      </c>
      <c r="B22" s="2">
        <v>1</v>
      </c>
      <c r="C22" s="2">
        <v>36</v>
      </c>
      <c r="D22" s="2">
        <v>50</v>
      </c>
      <c r="E22" s="12">
        <f t="shared" si="0"/>
        <v>0.72</v>
      </c>
      <c r="G22" s="13">
        <f t="shared" si="1"/>
        <v>0.80000000000000016</v>
      </c>
      <c r="H22" s="13">
        <f t="shared" si="2"/>
        <v>8.0000000000000016E-2</v>
      </c>
      <c r="L22" s="6"/>
    </row>
    <row r="23" spans="1:12">
      <c r="A23" s="2">
        <v>0</v>
      </c>
      <c r="B23" s="2">
        <v>2</v>
      </c>
      <c r="C23" s="2">
        <v>0</v>
      </c>
      <c r="D23" s="2">
        <v>20</v>
      </c>
      <c r="E23" s="12">
        <f t="shared" si="0"/>
        <v>0</v>
      </c>
      <c r="F23" s="7"/>
      <c r="L23" s="6"/>
    </row>
    <row r="24" spans="1:12">
      <c r="A24" s="2">
        <v>4</v>
      </c>
      <c r="B24" s="2">
        <v>2</v>
      </c>
      <c r="C24" s="2">
        <v>0</v>
      </c>
      <c r="D24" s="2">
        <v>25</v>
      </c>
      <c r="E24" s="12">
        <f t="shared" si="0"/>
        <v>0</v>
      </c>
      <c r="L24" s="6"/>
    </row>
    <row r="25" spans="1:12">
      <c r="A25" s="2">
        <v>8</v>
      </c>
      <c r="B25" s="2">
        <v>2</v>
      </c>
      <c r="C25" s="2">
        <v>1</v>
      </c>
      <c r="D25" s="2">
        <v>25</v>
      </c>
      <c r="E25" s="12">
        <f t="shared" si="0"/>
        <v>0.04</v>
      </c>
      <c r="L25" s="6"/>
    </row>
    <row r="26" spans="1:12">
      <c r="A26" s="2">
        <v>12</v>
      </c>
      <c r="B26" s="2">
        <v>2</v>
      </c>
      <c r="C26" s="2">
        <v>1</v>
      </c>
      <c r="D26" s="2">
        <v>24</v>
      </c>
      <c r="E26" s="12">
        <f t="shared" si="0"/>
        <v>4.1666666666666664E-2</v>
      </c>
      <c r="L26" s="6"/>
    </row>
    <row r="27" spans="1:12">
      <c r="A27" s="2">
        <v>16</v>
      </c>
      <c r="B27" s="2">
        <v>2</v>
      </c>
      <c r="C27" s="2">
        <v>6</v>
      </c>
      <c r="D27" s="2">
        <v>17</v>
      </c>
      <c r="E27" s="12">
        <f t="shared" si="0"/>
        <v>0.35294117647058826</v>
      </c>
      <c r="L27" s="6"/>
    </row>
    <row r="28" spans="1:12">
      <c r="A28" s="2">
        <v>24</v>
      </c>
      <c r="B28" s="2">
        <v>2</v>
      </c>
      <c r="C28" s="2">
        <v>22</v>
      </c>
      <c r="D28" s="2">
        <v>25</v>
      </c>
      <c r="E28" s="12">
        <f t="shared" si="0"/>
        <v>0.88</v>
      </c>
      <c r="L28" s="6"/>
    </row>
    <row r="29" spans="1:12">
      <c r="A29" s="2">
        <v>0</v>
      </c>
      <c r="B29" s="2">
        <v>3</v>
      </c>
      <c r="C29" s="2">
        <v>0</v>
      </c>
      <c r="D29" s="2">
        <v>15</v>
      </c>
      <c r="E29" s="12">
        <f t="shared" si="0"/>
        <v>0</v>
      </c>
      <c r="L29" s="6"/>
    </row>
    <row r="30" spans="1:12">
      <c r="A30" s="2">
        <v>4</v>
      </c>
      <c r="B30" s="2">
        <v>3</v>
      </c>
      <c r="C30" s="2">
        <v>0</v>
      </c>
      <c r="D30" s="2">
        <v>24</v>
      </c>
      <c r="E30" s="12">
        <f t="shared" si="0"/>
        <v>0</v>
      </c>
      <c r="L30" s="6"/>
    </row>
    <row r="31" spans="1:12">
      <c r="A31" s="2">
        <v>8</v>
      </c>
      <c r="B31" s="2">
        <v>3</v>
      </c>
      <c r="C31" s="2" t="s">
        <v>4</v>
      </c>
      <c r="D31" s="2" t="s">
        <v>4</v>
      </c>
      <c r="E31" s="12"/>
      <c r="L31" s="6"/>
    </row>
    <row r="32" spans="1:12">
      <c r="A32" s="2">
        <v>12</v>
      </c>
      <c r="B32" s="2">
        <v>3</v>
      </c>
      <c r="C32" s="2">
        <v>7</v>
      </c>
      <c r="D32" s="2">
        <v>20</v>
      </c>
      <c r="E32" s="12">
        <f t="shared" si="0"/>
        <v>0.35</v>
      </c>
      <c r="L32" s="6"/>
    </row>
    <row r="33" spans="1:12">
      <c r="A33" s="2">
        <v>16</v>
      </c>
      <c r="B33" s="2">
        <v>3</v>
      </c>
      <c r="C33" s="2">
        <v>5</v>
      </c>
      <c r="D33" s="2">
        <v>20</v>
      </c>
      <c r="E33" s="12">
        <f t="shared" si="0"/>
        <v>0.25</v>
      </c>
      <c r="L33" s="6"/>
    </row>
    <row r="34" spans="1:12">
      <c r="A34" s="2">
        <v>24</v>
      </c>
      <c r="B34" s="2">
        <v>3</v>
      </c>
      <c r="C34" s="2">
        <v>20</v>
      </c>
      <c r="D34" s="2">
        <v>25</v>
      </c>
      <c r="E34" s="12">
        <f t="shared" si="0"/>
        <v>0.8</v>
      </c>
      <c r="L34" s="6"/>
    </row>
    <row r="37" spans="1:12">
      <c r="G37" s="5"/>
      <c r="H37" s="5"/>
    </row>
    <row r="40" spans="1:12">
      <c r="G40" s="5"/>
      <c r="H40" s="5"/>
    </row>
  </sheetData>
  <mergeCells count="4">
    <mergeCell ref="B2:C2"/>
    <mergeCell ref="B5:C5"/>
    <mergeCell ref="B8:C8"/>
    <mergeCell ref="B9:C9"/>
  </mergeCells>
  <phoneticPr fontId="3" type="noConversion"/>
  <pageMargins left="0.75000000000000011" right="0.75000000000000011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1" workbookViewId="0">
      <selection activeCell="G56" sqref="G56"/>
    </sheetView>
  </sheetViews>
  <sheetFormatPr baseColWidth="10" defaultRowHeight="13" x14ac:dyDescent="0"/>
  <cols>
    <col min="1" max="1" width="22.42578125" customWidth="1"/>
  </cols>
  <sheetData>
    <row r="1" spans="1:11" ht="14">
      <c r="A1" t="s">
        <v>30</v>
      </c>
      <c r="B1" s="10" t="s">
        <v>10</v>
      </c>
    </row>
    <row r="2" spans="1:11">
      <c r="A2" t="s">
        <v>11</v>
      </c>
      <c r="B2" t="s">
        <v>12</v>
      </c>
    </row>
    <row r="3" spans="1:11">
      <c r="A3" t="s">
        <v>32</v>
      </c>
      <c r="B3" t="s">
        <v>13</v>
      </c>
    </row>
    <row r="4" spans="1:11">
      <c r="A4" t="s">
        <v>33</v>
      </c>
      <c r="B4" t="s">
        <v>14</v>
      </c>
    </row>
    <row r="5" spans="1:11">
      <c r="A5" t="s">
        <v>15</v>
      </c>
      <c r="B5" t="s">
        <v>16</v>
      </c>
    </row>
    <row r="6" spans="1:11">
      <c r="A6" t="s">
        <v>34</v>
      </c>
      <c r="B6" t="s">
        <v>17</v>
      </c>
    </row>
    <row r="7" spans="1:11">
      <c r="A7" t="s">
        <v>18</v>
      </c>
      <c r="B7" t="s">
        <v>19</v>
      </c>
    </row>
    <row r="8" spans="1:11">
      <c r="A8" t="s">
        <v>20</v>
      </c>
    </row>
    <row r="10" spans="1:11">
      <c r="A10" s="14" t="s">
        <v>21</v>
      </c>
      <c r="B10" s="14"/>
      <c r="C10" s="14">
        <v>0</v>
      </c>
      <c r="D10" s="14">
        <v>4</v>
      </c>
      <c r="E10" s="14">
        <v>8</v>
      </c>
      <c r="F10" s="14">
        <v>12</v>
      </c>
      <c r="G10" s="14">
        <v>16</v>
      </c>
      <c r="H10" s="14">
        <v>24</v>
      </c>
      <c r="I10" s="14">
        <v>32</v>
      </c>
      <c r="J10" s="14">
        <v>40</v>
      </c>
      <c r="K10" s="14">
        <v>48</v>
      </c>
    </row>
    <row r="11" spans="1:11">
      <c r="A11" s="30" t="s">
        <v>22</v>
      </c>
      <c r="B11" s="21">
        <v>39128</v>
      </c>
      <c r="C11" s="22">
        <v>0</v>
      </c>
      <c r="D11" s="22" t="s">
        <v>57</v>
      </c>
      <c r="E11" s="22">
        <v>1</v>
      </c>
      <c r="F11" s="22" t="s">
        <v>57</v>
      </c>
      <c r="G11" s="22">
        <v>20</v>
      </c>
      <c r="H11" s="22">
        <v>25</v>
      </c>
      <c r="I11" s="22">
        <v>25</v>
      </c>
      <c r="J11" s="22">
        <v>25</v>
      </c>
      <c r="K11" s="22">
        <v>25</v>
      </c>
    </row>
    <row r="12" spans="1:11">
      <c r="A12" s="30"/>
      <c r="B12" s="21">
        <v>39128</v>
      </c>
      <c r="C12" s="22">
        <v>0</v>
      </c>
      <c r="D12" s="22" t="s">
        <v>57</v>
      </c>
      <c r="E12" s="22">
        <v>2</v>
      </c>
      <c r="F12" s="22" t="s">
        <v>57</v>
      </c>
      <c r="G12" s="22">
        <v>14</v>
      </c>
      <c r="H12" s="22">
        <v>25</v>
      </c>
      <c r="I12" s="22">
        <v>25</v>
      </c>
      <c r="J12" s="22">
        <v>25</v>
      </c>
      <c r="K12" s="22">
        <v>25</v>
      </c>
    </row>
    <row r="13" spans="1:11">
      <c r="A13" s="30"/>
      <c r="B13" s="21">
        <v>39128</v>
      </c>
      <c r="C13" s="22">
        <v>0</v>
      </c>
      <c r="D13" s="22" t="s">
        <v>57</v>
      </c>
      <c r="E13" s="22">
        <v>2</v>
      </c>
      <c r="F13" s="22" t="s">
        <v>57</v>
      </c>
      <c r="G13" s="22">
        <v>15</v>
      </c>
      <c r="H13" s="22">
        <v>25</v>
      </c>
      <c r="I13" s="22">
        <v>25</v>
      </c>
      <c r="J13" s="22">
        <v>25</v>
      </c>
      <c r="K13" s="22">
        <v>25</v>
      </c>
    </row>
    <row r="14" spans="1:11">
      <c r="A14" s="31"/>
      <c r="B14" s="21">
        <v>39128</v>
      </c>
      <c r="C14" s="22">
        <v>0</v>
      </c>
      <c r="D14" s="22" t="s">
        <v>57</v>
      </c>
      <c r="E14" s="22">
        <v>1</v>
      </c>
      <c r="F14" s="22" t="s">
        <v>57</v>
      </c>
      <c r="G14" s="22">
        <v>15</v>
      </c>
      <c r="H14" s="22">
        <v>25</v>
      </c>
      <c r="I14" s="22">
        <v>25</v>
      </c>
      <c r="J14" s="22">
        <v>25</v>
      </c>
      <c r="K14" s="22">
        <v>25</v>
      </c>
    </row>
    <row r="15" spans="1:11">
      <c r="A15" s="31"/>
      <c r="B15" s="21">
        <v>39168</v>
      </c>
      <c r="C15" s="22">
        <v>0</v>
      </c>
      <c r="D15" s="22">
        <v>0</v>
      </c>
      <c r="E15" s="22">
        <v>1</v>
      </c>
      <c r="F15" s="22">
        <v>7</v>
      </c>
      <c r="G15" s="22">
        <v>24</v>
      </c>
      <c r="H15" s="22">
        <v>36</v>
      </c>
      <c r="I15" s="22" t="s">
        <v>29</v>
      </c>
      <c r="J15" s="22" t="s">
        <v>29</v>
      </c>
      <c r="K15" s="22" t="s">
        <v>29</v>
      </c>
    </row>
    <row r="16" spans="1:11">
      <c r="A16" s="31"/>
      <c r="B16" s="21">
        <v>39168</v>
      </c>
      <c r="C16" s="22">
        <v>0</v>
      </c>
      <c r="D16" s="22">
        <v>0</v>
      </c>
      <c r="E16" s="22">
        <v>1</v>
      </c>
      <c r="F16" s="22">
        <v>1</v>
      </c>
      <c r="G16" s="22">
        <v>6</v>
      </c>
      <c r="H16" s="22">
        <v>22</v>
      </c>
      <c r="I16" s="22" t="s">
        <v>29</v>
      </c>
      <c r="J16" s="22" t="s">
        <v>29</v>
      </c>
      <c r="K16" s="22" t="s">
        <v>29</v>
      </c>
    </row>
    <row r="17" spans="1:11">
      <c r="A17" s="31"/>
      <c r="B17" s="21">
        <v>39168</v>
      </c>
      <c r="C17" s="22">
        <v>0</v>
      </c>
      <c r="D17" s="22">
        <v>0</v>
      </c>
      <c r="E17" s="22" t="s">
        <v>56</v>
      </c>
      <c r="F17" s="22">
        <v>7</v>
      </c>
      <c r="G17" s="22">
        <v>5</v>
      </c>
      <c r="H17" s="22">
        <v>20</v>
      </c>
      <c r="I17" s="22" t="s">
        <v>29</v>
      </c>
      <c r="J17" s="22" t="s">
        <v>29</v>
      </c>
      <c r="K17" s="22" t="s">
        <v>29</v>
      </c>
    </row>
    <row r="18" spans="1:1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19" t="s">
        <v>21</v>
      </c>
      <c r="B19" s="19"/>
      <c r="C19" s="19">
        <v>0</v>
      </c>
      <c r="D19" s="19">
        <v>4</v>
      </c>
      <c r="E19" s="19">
        <v>8</v>
      </c>
      <c r="F19" s="19">
        <v>12</v>
      </c>
      <c r="G19" s="19">
        <v>16</v>
      </c>
      <c r="H19" s="19">
        <v>24</v>
      </c>
      <c r="I19" s="19">
        <v>32</v>
      </c>
      <c r="J19" s="19">
        <v>40</v>
      </c>
      <c r="K19" s="19">
        <v>48</v>
      </c>
    </row>
    <row r="20" spans="1:11">
      <c r="A20" s="30" t="s">
        <v>27</v>
      </c>
      <c r="B20" s="21">
        <v>39128</v>
      </c>
      <c r="C20" s="22">
        <v>25</v>
      </c>
      <c r="D20" s="22" t="s">
        <v>57</v>
      </c>
      <c r="E20" s="22">
        <v>25</v>
      </c>
      <c r="F20" s="22" t="s">
        <v>57</v>
      </c>
      <c r="G20" s="22">
        <v>25</v>
      </c>
      <c r="H20" s="22">
        <v>25</v>
      </c>
      <c r="I20" s="22">
        <v>25</v>
      </c>
      <c r="J20" s="22">
        <v>25</v>
      </c>
      <c r="K20" s="22">
        <v>25</v>
      </c>
    </row>
    <row r="21" spans="1:11">
      <c r="A21" s="31"/>
      <c r="B21" s="21">
        <v>39128</v>
      </c>
      <c r="C21" s="22">
        <v>25</v>
      </c>
      <c r="D21" s="22" t="s">
        <v>57</v>
      </c>
      <c r="E21" s="22">
        <v>25</v>
      </c>
      <c r="F21" s="22" t="s">
        <v>57</v>
      </c>
      <c r="G21" s="22">
        <v>25</v>
      </c>
      <c r="H21" s="22">
        <v>25</v>
      </c>
      <c r="I21" s="22">
        <v>25</v>
      </c>
      <c r="J21" s="22">
        <v>25</v>
      </c>
      <c r="K21" s="22">
        <v>25</v>
      </c>
    </row>
    <row r="22" spans="1:11">
      <c r="A22" s="31"/>
      <c r="B22" s="21">
        <v>39128</v>
      </c>
      <c r="C22" s="22">
        <v>25</v>
      </c>
      <c r="D22" s="22" t="s">
        <v>57</v>
      </c>
      <c r="E22" s="22">
        <v>25</v>
      </c>
      <c r="F22" s="22" t="s">
        <v>57</v>
      </c>
      <c r="G22" s="22">
        <v>25</v>
      </c>
      <c r="H22" s="22">
        <v>25</v>
      </c>
      <c r="I22" s="22">
        <v>25</v>
      </c>
      <c r="J22" s="22">
        <v>25</v>
      </c>
      <c r="K22" s="22">
        <v>25</v>
      </c>
    </row>
    <row r="23" spans="1:11">
      <c r="A23" s="31"/>
      <c r="B23" s="21">
        <v>39128</v>
      </c>
      <c r="C23" s="22">
        <v>25</v>
      </c>
      <c r="D23" s="22" t="s">
        <v>57</v>
      </c>
      <c r="E23" s="22">
        <v>25</v>
      </c>
      <c r="F23" s="22" t="s">
        <v>57</v>
      </c>
      <c r="G23" s="22">
        <v>25</v>
      </c>
      <c r="H23" s="22">
        <v>25</v>
      </c>
      <c r="I23" s="22">
        <v>25</v>
      </c>
      <c r="J23" s="22">
        <v>25</v>
      </c>
      <c r="K23" s="22">
        <v>25</v>
      </c>
    </row>
    <row r="24" spans="1:11">
      <c r="A24" s="31"/>
      <c r="B24" s="21">
        <v>39168</v>
      </c>
      <c r="C24" s="22">
        <v>50</v>
      </c>
      <c r="D24" s="22">
        <v>50</v>
      </c>
      <c r="E24" s="22">
        <v>50</v>
      </c>
      <c r="F24" s="22">
        <v>50</v>
      </c>
      <c r="G24" s="22">
        <v>50</v>
      </c>
      <c r="H24" s="22">
        <v>50</v>
      </c>
      <c r="I24" s="22" t="s">
        <v>57</v>
      </c>
      <c r="J24" s="22" t="s">
        <v>57</v>
      </c>
      <c r="K24" s="22" t="s">
        <v>57</v>
      </c>
    </row>
    <row r="25" spans="1:11">
      <c r="A25" s="31"/>
      <c r="B25" s="21">
        <v>39168</v>
      </c>
      <c r="C25" s="22">
        <v>20</v>
      </c>
      <c r="D25" s="22">
        <v>25</v>
      </c>
      <c r="E25" s="22">
        <v>25</v>
      </c>
      <c r="F25" s="22">
        <v>24</v>
      </c>
      <c r="G25" s="22">
        <v>17</v>
      </c>
      <c r="H25" s="22">
        <v>25</v>
      </c>
      <c r="I25" s="22" t="s">
        <v>57</v>
      </c>
      <c r="J25" s="22" t="s">
        <v>57</v>
      </c>
      <c r="K25" s="22" t="s">
        <v>57</v>
      </c>
    </row>
    <row r="26" spans="1:11">
      <c r="A26" s="31"/>
      <c r="B26" s="21">
        <v>39168</v>
      </c>
      <c r="C26" s="22">
        <v>15</v>
      </c>
      <c r="D26" s="22">
        <v>24</v>
      </c>
      <c r="E26" s="22" t="s">
        <v>56</v>
      </c>
      <c r="F26" s="22">
        <v>20</v>
      </c>
      <c r="G26" s="22">
        <v>20</v>
      </c>
      <c r="H26" s="22">
        <v>25</v>
      </c>
      <c r="I26" s="22" t="s">
        <v>57</v>
      </c>
      <c r="J26" s="22" t="s">
        <v>57</v>
      </c>
      <c r="K26" s="22" t="s">
        <v>57</v>
      </c>
    </row>
    <row r="27" spans="1:11">
      <c r="A27" s="7"/>
      <c r="B27" s="20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4" t="s">
        <v>21</v>
      </c>
      <c r="B28" s="19"/>
      <c r="C28" s="19">
        <v>0</v>
      </c>
      <c r="D28" s="19">
        <v>4</v>
      </c>
      <c r="E28" s="19">
        <v>8</v>
      </c>
      <c r="F28" s="19">
        <v>12</v>
      </c>
      <c r="G28" s="19">
        <v>16</v>
      </c>
      <c r="H28" s="19">
        <v>24</v>
      </c>
      <c r="I28" s="19">
        <v>32</v>
      </c>
      <c r="J28" s="19">
        <v>40</v>
      </c>
      <c r="K28" s="19">
        <v>48</v>
      </c>
    </row>
    <row r="29" spans="1:11">
      <c r="A29" s="30" t="s">
        <v>28</v>
      </c>
      <c r="B29" s="21">
        <v>39128</v>
      </c>
      <c r="C29" s="22">
        <f>IF(C20="ND","ND",C11/C20*100)</f>
        <v>0</v>
      </c>
      <c r="D29" s="22" t="str">
        <f t="shared" ref="D29:K29" si="0">IF(D20="ND","ND",D11/D20*100)</f>
        <v>ND</v>
      </c>
      <c r="E29" s="22">
        <f t="shared" si="0"/>
        <v>4</v>
      </c>
      <c r="F29" s="22" t="str">
        <f t="shared" si="0"/>
        <v>ND</v>
      </c>
      <c r="G29" s="22">
        <f t="shared" si="0"/>
        <v>80</v>
      </c>
      <c r="H29" s="22">
        <f t="shared" si="0"/>
        <v>100</v>
      </c>
      <c r="I29" s="22">
        <f t="shared" si="0"/>
        <v>100</v>
      </c>
      <c r="J29" s="22">
        <f t="shared" si="0"/>
        <v>100</v>
      </c>
      <c r="K29" s="22">
        <f t="shared" si="0"/>
        <v>100</v>
      </c>
    </row>
    <row r="30" spans="1:11">
      <c r="A30" s="38"/>
      <c r="B30" s="21">
        <v>39128</v>
      </c>
      <c r="C30" s="22">
        <f t="shared" ref="C30:K35" si="1">IF(C21="ND","ND",C12/C21*100)</f>
        <v>0</v>
      </c>
      <c r="D30" s="22" t="str">
        <f t="shared" si="1"/>
        <v>ND</v>
      </c>
      <c r="E30" s="22">
        <f t="shared" si="1"/>
        <v>8</v>
      </c>
      <c r="F30" s="22" t="str">
        <f t="shared" si="1"/>
        <v>ND</v>
      </c>
      <c r="G30" s="22">
        <f t="shared" si="1"/>
        <v>56.000000000000007</v>
      </c>
      <c r="H30" s="22">
        <f t="shared" si="1"/>
        <v>100</v>
      </c>
      <c r="I30" s="22">
        <f t="shared" si="1"/>
        <v>100</v>
      </c>
      <c r="J30" s="22">
        <f t="shared" si="1"/>
        <v>100</v>
      </c>
      <c r="K30" s="22">
        <f t="shared" si="1"/>
        <v>100</v>
      </c>
    </row>
    <row r="31" spans="1:11">
      <c r="A31" s="38"/>
      <c r="B31" s="21">
        <v>39128</v>
      </c>
      <c r="C31" s="22">
        <f t="shared" si="1"/>
        <v>0</v>
      </c>
      <c r="D31" s="22" t="str">
        <f t="shared" si="1"/>
        <v>ND</v>
      </c>
      <c r="E31" s="22">
        <f t="shared" si="1"/>
        <v>8</v>
      </c>
      <c r="F31" s="22" t="str">
        <f>IF(F22="ND","ND",F13/F22*100)</f>
        <v>ND</v>
      </c>
      <c r="G31" s="22">
        <f t="shared" si="1"/>
        <v>60</v>
      </c>
      <c r="H31" s="22">
        <f t="shared" si="1"/>
        <v>100</v>
      </c>
      <c r="I31" s="22">
        <f t="shared" si="1"/>
        <v>100</v>
      </c>
      <c r="J31" s="22">
        <f t="shared" si="1"/>
        <v>100</v>
      </c>
      <c r="K31" s="22">
        <f t="shared" si="1"/>
        <v>100</v>
      </c>
    </row>
    <row r="32" spans="1:11">
      <c r="A32" s="38"/>
      <c r="B32" s="21">
        <v>39128</v>
      </c>
      <c r="C32" s="22">
        <f t="shared" si="1"/>
        <v>0</v>
      </c>
      <c r="D32" s="22" t="str">
        <f t="shared" si="1"/>
        <v>ND</v>
      </c>
      <c r="E32" s="22">
        <f t="shared" si="1"/>
        <v>4</v>
      </c>
      <c r="F32" s="22" t="str">
        <f t="shared" si="1"/>
        <v>ND</v>
      </c>
      <c r="G32" s="22">
        <f t="shared" si="1"/>
        <v>60</v>
      </c>
      <c r="H32" s="22">
        <f t="shared" si="1"/>
        <v>100</v>
      </c>
      <c r="I32" s="22">
        <f t="shared" si="1"/>
        <v>100</v>
      </c>
      <c r="J32" s="22">
        <f t="shared" si="1"/>
        <v>100</v>
      </c>
      <c r="K32" s="22">
        <f t="shared" si="1"/>
        <v>100</v>
      </c>
    </row>
    <row r="33" spans="1:11">
      <c r="A33" s="38"/>
      <c r="B33" s="21">
        <v>39168</v>
      </c>
      <c r="C33" s="22">
        <f t="shared" si="1"/>
        <v>0</v>
      </c>
      <c r="D33" s="22">
        <f t="shared" si="1"/>
        <v>0</v>
      </c>
      <c r="E33" s="22">
        <f t="shared" si="1"/>
        <v>2</v>
      </c>
      <c r="F33" s="22">
        <f t="shared" si="1"/>
        <v>14.000000000000002</v>
      </c>
      <c r="G33" s="22">
        <f t="shared" si="1"/>
        <v>48</v>
      </c>
      <c r="H33" s="22">
        <f t="shared" si="1"/>
        <v>72</v>
      </c>
      <c r="I33" s="22" t="str">
        <f t="shared" si="1"/>
        <v>ND</v>
      </c>
      <c r="J33" s="22" t="str">
        <f t="shared" si="1"/>
        <v>ND</v>
      </c>
      <c r="K33" s="22" t="str">
        <f t="shared" si="1"/>
        <v>ND</v>
      </c>
    </row>
    <row r="34" spans="1:11">
      <c r="A34" s="38"/>
      <c r="B34" s="21">
        <v>39168</v>
      </c>
      <c r="C34" s="22">
        <f t="shared" si="1"/>
        <v>0</v>
      </c>
      <c r="D34" s="22">
        <f t="shared" si="1"/>
        <v>0</v>
      </c>
      <c r="E34" s="22">
        <f t="shared" si="1"/>
        <v>4</v>
      </c>
      <c r="F34" s="24">
        <f t="shared" si="1"/>
        <v>4.1666666666666661</v>
      </c>
      <c r="G34" s="24">
        <f t="shared" si="1"/>
        <v>35.294117647058826</v>
      </c>
      <c r="H34" s="22">
        <f>IF(H25="ND","ND",H16/H25*100)</f>
        <v>88</v>
      </c>
      <c r="I34" s="22" t="str">
        <f t="shared" si="1"/>
        <v>ND</v>
      </c>
      <c r="J34" s="22" t="str">
        <f t="shared" si="1"/>
        <v>ND</v>
      </c>
      <c r="K34" s="22" t="str">
        <f t="shared" si="1"/>
        <v>ND</v>
      </c>
    </row>
    <row r="35" spans="1:11">
      <c r="A35" s="38"/>
      <c r="B35" s="21">
        <v>39168</v>
      </c>
      <c r="C35" s="22">
        <f t="shared" si="1"/>
        <v>0</v>
      </c>
      <c r="D35" s="22">
        <f t="shared" si="1"/>
        <v>0</v>
      </c>
      <c r="E35" s="22" t="str">
        <f t="shared" si="1"/>
        <v>ND</v>
      </c>
      <c r="F35" s="22">
        <f t="shared" si="1"/>
        <v>35</v>
      </c>
      <c r="G35" s="22">
        <f t="shared" si="1"/>
        <v>25</v>
      </c>
      <c r="H35" s="22">
        <f t="shared" si="1"/>
        <v>80</v>
      </c>
      <c r="I35" s="22" t="str">
        <f t="shared" si="1"/>
        <v>ND</v>
      </c>
      <c r="J35" s="22" t="str">
        <f t="shared" si="1"/>
        <v>ND</v>
      </c>
      <c r="K35" s="22" t="str">
        <f t="shared" si="1"/>
        <v>ND</v>
      </c>
    </row>
    <row r="37" spans="1:11">
      <c r="A37" t="s">
        <v>58</v>
      </c>
      <c r="C37" s="25">
        <f>AVERAGE(C29:C35)</f>
        <v>0</v>
      </c>
      <c r="D37" s="25">
        <f t="shared" ref="D37:K37" si="2">AVERAGE(D29:D35)</f>
        <v>0</v>
      </c>
      <c r="E37" s="26">
        <f t="shared" si="2"/>
        <v>5</v>
      </c>
      <c r="F37" s="26">
        <f t="shared" si="2"/>
        <v>17.722222222222225</v>
      </c>
      <c r="G37" s="26">
        <f t="shared" si="2"/>
        <v>52.042016806722692</v>
      </c>
      <c r="H37" s="26">
        <f t="shared" si="2"/>
        <v>91.428571428571431</v>
      </c>
      <c r="I37" s="25">
        <f t="shared" si="2"/>
        <v>100</v>
      </c>
      <c r="J37" s="25">
        <f t="shared" si="2"/>
        <v>100</v>
      </c>
      <c r="K37" s="25">
        <f t="shared" si="2"/>
        <v>100</v>
      </c>
    </row>
    <row r="38" spans="1:11">
      <c r="A38" t="s">
        <v>59</v>
      </c>
      <c r="C38">
        <f>STDEV(C29:C36)</f>
        <v>0</v>
      </c>
      <c r="D38">
        <f t="shared" ref="D38:K38" si="3">STDEV(D29:D36)</f>
        <v>0</v>
      </c>
      <c r="E38" s="27">
        <f t="shared" si="3"/>
        <v>2.4494897427831779</v>
      </c>
      <c r="F38" s="27">
        <f t="shared" si="3"/>
        <v>15.750073486013159</v>
      </c>
      <c r="G38" s="27">
        <f t="shared" si="3"/>
        <v>18.037341578449503</v>
      </c>
      <c r="H38" s="27">
        <f t="shared" si="3"/>
        <v>11.645559137243996</v>
      </c>
      <c r="I38">
        <f t="shared" si="3"/>
        <v>0</v>
      </c>
      <c r="J38">
        <f t="shared" si="3"/>
        <v>0</v>
      </c>
      <c r="K38">
        <f t="shared" si="3"/>
        <v>0</v>
      </c>
    </row>
    <row r="39" spans="1:11">
      <c r="A39" t="s">
        <v>60</v>
      </c>
      <c r="C39" s="28">
        <f>COUNT(C29:C35)</f>
        <v>7</v>
      </c>
      <c r="D39" s="28">
        <f t="shared" ref="D39:K39" si="4">COUNT(D29:D35)</f>
        <v>3</v>
      </c>
      <c r="E39" s="28">
        <f t="shared" si="4"/>
        <v>6</v>
      </c>
      <c r="F39" s="28">
        <f t="shared" si="4"/>
        <v>3</v>
      </c>
      <c r="G39" s="28">
        <f t="shared" si="4"/>
        <v>7</v>
      </c>
      <c r="H39" s="28">
        <f t="shared" si="4"/>
        <v>7</v>
      </c>
      <c r="I39" s="28">
        <f t="shared" si="4"/>
        <v>4</v>
      </c>
      <c r="J39" s="28">
        <f t="shared" si="4"/>
        <v>4</v>
      </c>
      <c r="K39" s="28">
        <f t="shared" si="4"/>
        <v>4</v>
      </c>
    </row>
    <row r="40" spans="1:11">
      <c r="C40" s="5"/>
      <c r="D40" s="5"/>
      <c r="E40" s="5"/>
      <c r="F40" s="5"/>
      <c r="G40" s="5"/>
      <c r="H40" s="5"/>
      <c r="I40" s="5"/>
      <c r="J40" s="5"/>
    </row>
    <row r="41" spans="1:11">
      <c r="B41" t="s">
        <v>61</v>
      </c>
      <c r="C41" s="39" t="s">
        <v>62</v>
      </c>
      <c r="D41" s="39" t="s">
        <v>63</v>
      </c>
      <c r="E41" s="39"/>
      <c r="F41" s="39"/>
      <c r="G41" s="39"/>
      <c r="H41" s="39"/>
      <c r="I41" s="39"/>
      <c r="J41" s="39"/>
    </row>
    <row r="42" spans="1:11">
      <c r="B42" s="19">
        <v>0</v>
      </c>
      <c r="C42" s="26">
        <v>0</v>
      </c>
      <c r="D42" s="5">
        <v>0</v>
      </c>
      <c r="K42" s="39"/>
    </row>
    <row r="43" spans="1:11">
      <c r="B43" s="19">
        <v>4</v>
      </c>
      <c r="C43" s="26">
        <v>0</v>
      </c>
      <c r="D43" s="5">
        <v>0</v>
      </c>
      <c r="K43" s="5"/>
    </row>
    <row r="44" spans="1:11">
      <c r="B44" s="19">
        <v>8</v>
      </c>
      <c r="C44" s="26">
        <v>5</v>
      </c>
      <c r="D44" s="5">
        <v>2.4494897427831779</v>
      </c>
    </row>
    <row r="45" spans="1:11">
      <c r="B45" s="19">
        <v>12</v>
      </c>
      <c r="C45" s="26">
        <v>17.722222222222225</v>
      </c>
      <c r="D45" s="5">
        <v>15.750073486013159</v>
      </c>
    </row>
    <row r="46" spans="1:11">
      <c r="B46" s="19">
        <v>16</v>
      </c>
      <c r="C46" s="26">
        <v>52.042016806722692</v>
      </c>
      <c r="D46" s="5">
        <v>18.037341578449503</v>
      </c>
    </row>
    <row r="47" spans="1:11">
      <c r="B47" s="19">
        <v>24</v>
      </c>
      <c r="C47" s="26">
        <v>91.428571428571431</v>
      </c>
      <c r="D47" s="5">
        <v>11.645559137243996</v>
      </c>
    </row>
    <row r="48" spans="1:11">
      <c r="B48" s="19">
        <v>32</v>
      </c>
      <c r="C48" s="26">
        <v>100</v>
      </c>
      <c r="D48" s="5">
        <v>0</v>
      </c>
    </row>
    <row r="49" spans="2:11">
      <c r="B49" s="19">
        <v>40</v>
      </c>
      <c r="C49" s="26">
        <v>100</v>
      </c>
      <c r="D49" s="5">
        <v>0</v>
      </c>
    </row>
    <row r="50" spans="2:11">
      <c r="B50" s="19">
        <v>48</v>
      </c>
      <c r="C50" s="26">
        <v>100</v>
      </c>
      <c r="D50" s="5">
        <v>0</v>
      </c>
    </row>
    <row r="52" spans="2:11">
      <c r="C52" s="39">
        <v>0</v>
      </c>
      <c r="D52" s="39">
        <v>0</v>
      </c>
      <c r="E52" s="39">
        <v>5</v>
      </c>
      <c r="F52" s="39">
        <v>17.722222222222225</v>
      </c>
      <c r="G52" s="39">
        <v>52.042016806722692</v>
      </c>
      <c r="H52" s="39">
        <v>91.428571428571431</v>
      </c>
      <c r="I52" s="39">
        <v>100</v>
      </c>
      <c r="J52" s="39">
        <v>100</v>
      </c>
      <c r="K52" s="39">
        <v>100</v>
      </c>
    </row>
    <row r="53" spans="2:11">
      <c r="C53" s="5">
        <v>0</v>
      </c>
      <c r="D53" s="5">
        <v>0</v>
      </c>
      <c r="E53" s="5">
        <v>2.4494897427831779</v>
      </c>
      <c r="F53" s="5">
        <v>15.750073486013159</v>
      </c>
      <c r="G53" s="5">
        <v>18.037341578449503</v>
      </c>
      <c r="H53" s="5">
        <v>11.645559137243996</v>
      </c>
      <c r="I53" s="5">
        <v>0</v>
      </c>
      <c r="J53" s="5">
        <v>0</v>
      </c>
      <c r="K53" s="5">
        <v>0</v>
      </c>
    </row>
  </sheetData>
  <mergeCells count="3">
    <mergeCell ref="A20:A26"/>
    <mergeCell ref="A29:A35"/>
    <mergeCell ref="A11:A17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2011-02-16</vt:lpstr>
      <vt:lpstr>2011-03-28</vt:lpstr>
      <vt:lpstr>All_Nipponbare-FR_germination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 Galland</dc:creator>
  <cp:lastModifiedBy>Marc</cp:lastModifiedBy>
  <cp:lastPrinted>2011-03-29T10:02:49Z</cp:lastPrinted>
  <dcterms:created xsi:type="dcterms:W3CDTF">2011-01-28T09:29:51Z</dcterms:created>
  <dcterms:modified xsi:type="dcterms:W3CDTF">2014-02-25T11:40:40Z</dcterms:modified>
</cp:coreProperties>
</file>