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1409386d1fd48917/PUC/2016-1/SBES/Site/data/"/>
    </mc:Choice>
  </mc:AlternateContent>
  <bookViews>
    <workbookView xWindow="0" yWindow="0" windowWidth="20490" windowHeight="7155"/>
  </bookViews>
  <sheets>
    <sheet name="Results" sheetId="16" r:id="rId1"/>
    <sheet name="Projects" sheetId="1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0" i="16" l="1"/>
  <c r="N30" i="16"/>
  <c r="M30" i="16"/>
  <c r="L30" i="16"/>
  <c r="O29" i="16"/>
  <c r="N29" i="16"/>
  <c r="M29" i="16"/>
  <c r="L29" i="16"/>
  <c r="O28" i="16"/>
  <c r="N28" i="16"/>
  <c r="M28" i="16"/>
  <c r="L28" i="16"/>
  <c r="O27" i="16"/>
  <c r="N27" i="16"/>
  <c r="M27" i="16"/>
  <c r="L27" i="16"/>
  <c r="O26" i="16"/>
  <c r="N26" i="16"/>
  <c r="M26" i="16"/>
  <c r="L26" i="16"/>
  <c r="O25" i="16"/>
  <c r="N25" i="16"/>
  <c r="M25" i="16"/>
  <c r="L25" i="16"/>
  <c r="K30" i="16"/>
  <c r="J30" i="16"/>
  <c r="I30" i="16"/>
  <c r="H30" i="16"/>
  <c r="K29" i="16"/>
  <c r="J29" i="16"/>
  <c r="I29" i="16"/>
  <c r="H29" i="16"/>
  <c r="K28" i="16"/>
  <c r="J28" i="16"/>
  <c r="I28" i="16"/>
  <c r="H28" i="16"/>
  <c r="K27" i="16"/>
  <c r="J27" i="16"/>
  <c r="I27" i="16"/>
  <c r="H27" i="16"/>
  <c r="K26" i="16"/>
  <c r="J26" i="16"/>
  <c r="I26" i="16"/>
  <c r="H26" i="16"/>
  <c r="K25" i="16"/>
  <c r="J25" i="16"/>
  <c r="I25" i="16"/>
  <c r="H25" i="16"/>
  <c r="L22" i="14" l="1"/>
  <c r="L21" i="14"/>
  <c r="L20" i="14"/>
  <c r="L19" i="14"/>
  <c r="L18" i="14"/>
  <c r="L17" i="14"/>
  <c r="L16" i="14"/>
  <c r="L15" i="14"/>
  <c r="L14" i="14"/>
  <c r="L13" i="14"/>
  <c r="L12" i="14"/>
  <c r="L11" i="14"/>
  <c r="L10" i="14"/>
  <c r="L9" i="14"/>
  <c r="L8" i="14"/>
  <c r="L7" i="14"/>
  <c r="L6" i="14"/>
  <c r="L5" i="14"/>
  <c r="L4" i="14"/>
  <c r="L3" i="14"/>
  <c r="C31" i="16"/>
  <c r="B31" i="16"/>
  <c r="G30" i="16"/>
  <c r="F30" i="16"/>
  <c r="E30" i="16"/>
  <c r="D30" i="16"/>
  <c r="C30" i="16"/>
  <c r="B30" i="16"/>
  <c r="G29" i="16"/>
  <c r="F29" i="16"/>
  <c r="E29" i="16"/>
  <c r="D29" i="16"/>
  <c r="C29" i="16"/>
  <c r="B29" i="16"/>
  <c r="G28" i="16"/>
  <c r="F28" i="16"/>
  <c r="E28" i="16"/>
  <c r="D28" i="16"/>
  <c r="C28" i="16"/>
  <c r="B28" i="16"/>
  <c r="G27" i="16"/>
  <c r="F27" i="16"/>
  <c r="E27" i="16"/>
  <c r="D27" i="16"/>
  <c r="C27" i="16"/>
  <c r="B27" i="16"/>
  <c r="G26" i="16"/>
  <c r="F26" i="16"/>
  <c r="E26" i="16"/>
  <c r="D26" i="16"/>
  <c r="C26" i="16"/>
  <c r="B26" i="16"/>
  <c r="G25" i="16"/>
  <c r="F25" i="16"/>
  <c r="E25" i="16"/>
  <c r="D25" i="16"/>
  <c r="C25" i="16"/>
  <c r="B25" i="16"/>
  <c r="I31" i="16" l="1"/>
  <c r="H31" i="16"/>
  <c r="O31" i="16"/>
  <c r="J31" i="16"/>
  <c r="N31" i="16"/>
  <c r="M31" i="16"/>
  <c r="K31" i="16"/>
  <c r="L31" i="16"/>
  <c r="L25" i="14"/>
  <c r="L24" i="14"/>
  <c r="D31" i="16"/>
  <c r="E31" i="16"/>
  <c r="F31" i="16"/>
  <c r="G31" i="16"/>
</calcChain>
</file>

<file path=xl/sharedStrings.xml><?xml version="1.0" encoding="utf-8"?>
<sst xmlns="http://schemas.openxmlformats.org/spreadsheetml/2006/main" count="141" uniqueCount="99">
  <si>
    <t>dotnet</t>
  </si>
  <si>
    <t>corefx</t>
  </si>
  <si>
    <t>Owner</t>
  </si>
  <si>
    <t>Download date</t>
  </si>
  <si>
    <t>Issues</t>
  </si>
  <si>
    <t>From</t>
  </si>
  <si>
    <t>To</t>
  </si>
  <si>
    <t>Commits</t>
  </si>
  <si>
    <t>SignalR</t>
  </si>
  <si>
    <t>roslyn</t>
  </si>
  <si>
    <t>mono</t>
  </si>
  <si>
    <t>NancyFx</t>
  </si>
  <si>
    <t>Nancy</t>
  </si>
  <si>
    <t>AutoMapper</t>
  </si>
  <si>
    <t>ShareX</t>
  </si>
  <si>
    <t>MonoGame</t>
  </si>
  <si>
    <t>EntityFramework</t>
  </si>
  <si>
    <t>aspnet</t>
  </si>
  <si>
    <t>Mvc</t>
  </si>
  <si>
    <t>OpenRA</t>
  </si>
  <si>
    <t>icsharpcode</t>
  </si>
  <si>
    <t>ILSpy</t>
  </si>
  <si>
    <t>MahApps</t>
  </si>
  <si>
    <t>MahApps.Metro</t>
  </si>
  <si>
    <t>jaredpar</t>
  </si>
  <si>
    <t>VsVim</t>
  </si>
  <si>
    <t>cefsharp</t>
  </si>
  <si>
    <t>CefSharp</t>
  </si>
  <si>
    <t>orleans</t>
  </si>
  <si>
    <t>akkadotnet</t>
  </si>
  <si>
    <t>akka.net</t>
  </si>
  <si>
    <t>gitextensions</t>
  </si>
  <si>
    <t>NLog</t>
  </si>
  <si>
    <t>Project</t>
  </si>
  <si>
    <t>Repo</t>
  </si>
  <si>
    <t>URL</t>
  </si>
  <si>
    <t>Description</t>
  </si>
  <si>
    <t>https://github.com/akkadotnet/akka.net</t>
  </si>
  <si>
    <t>Akka.NET is a community-driven port of the popular Java/Scala framework Akka to .NET.</t>
  </si>
  <si>
    <t>https://github.com/AutoMapper/AutoMapper</t>
  </si>
  <si>
    <t>A convention-based object-object mapper in .NET.</t>
  </si>
  <si>
    <t>https://github.com/cefsharp/CefSharp</t>
  </si>
  <si>
    <t>.NET (WPF and Windows Forms) bindings for the Chromium Embedded Framework.</t>
  </si>
  <si>
    <t>https://github.com/dotnet/corefx</t>
  </si>
  <si>
    <t>.NET Core is a modular implementation of .NET. This repo contains the .NET Core foundational libraries, called CoreFX. It includes classes for collections, file systems, console, XML, async and many others.</t>
  </si>
  <si>
    <t>https://github.com/aspnet/EntityFramework</t>
  </si>
  <si>
    <t>Microsoft's recommended data access technology for new applications in .NET.</t>
  </si>
  <si>
    <t>https://github.com/gitextensions/gitextensions</t>
  </si>
  <si>
    <t>GitExtensions is a shell extension, a Visual Studio plugin and a standalone Git repository tool.</t>
  </si>
  <si>
    <t>HangfireIO</t>
  </si>
  <si>
    <t>Hangfire</t>
  </si>
  <si>
    <t>https://github.com/HangfireIO/Hangfire</t>
  </si>
  <si>
    <t>Performs fire-and-forget, delayed and recurring tasks inside ASP.NET apps.</t>
  </si>
  <si>
    <t>https://github.com/icsharpcode/ILSpy</t>
  </si>
  <si>
    <t>.NET Decompiler.</t>
  </si>
  <si>
    <t>sq</t>
  </si>
  <si>
    <t>JSIL</t>
  </si>
  <si>
    <t>https://github.com/sq/JSIL</t>
  </si>
  <si>
    <t>JSIL is a compiler that transforms .NET applications and libraries from their native executable format - CIL bytecode - into standards-compliant, cross-browser JavaScript.</t>
  </si>
  <si>
    <t>https://github.com/MahApps/MahApps.Metro</t>
  </si>
  <si>
    <t>A toolkit for creating Metro / Modern UI styled WPF apps.</t>
  </si>
  <si>
    <t>https://github.com/mono/MonoGame</t>
  </si>
  <si>
    <t>Framework for creating cross-platform games.</t>
  </si>
  <si>
    <t>https://github.com/aspnet/Mvc</t>
  </si>
  <si>
    <t>Model view controller framework for building dynamic web sites with clean separation of concerns.</t>
  </si>
  <si>
    <t>https://github.com/NancyFx/Nancy</t>
  </si>
  <si>
    <t xml:space="preserve">Nancy is a lightweight, low-ceremony, framework for building HTTP based services on .Net and Mono. </t>
  </si>
  <si>
    <t>https://github.com/NLog/Nlog</t>
  </si>
  <si>
    <t>NLog is a free logging platform for .NET with rich log routing and management capabilities.</t>
  </si>
  <si>
    <t>https://github.com/OpenRA/OpenRA</t>
  </si>
  <si>
    <t>Open Source real-time strategy game engine.</t>
  </si>
  <si>
    <t>https://github.com/dotnet/orleans</t>
  </si>
  <si>
    <t>Orleans is a framework that provides a straight-forward approach to building distributed high-scale computing applications.</t>
  </si>
  <si>
    <t>https://github.com/dotnet/roslyn</t>
  </si>
  <si>
    <t>The .NET Compiler Platform ("Roslyn") provides open-source C# and Visual Basic compilers with rich code analysis APIs.</t>
  </si>
  <si>
    <t>https://github.com/ShareX/ShareX</t>
  </si>
  <si>
    <t>ShareX is an open source program that lets you take screenshots or screencasts of any selected area with a single key.</t>
  </si>
  <si>
    <t>https://github.com/SignalR/SignalR</t>
  </si>
  <si>
    <t>A library for ASP.NET developers that makes it simple to add real-time web functionality to applications.</t>
  </si>
  <si>
    <t>https://github.com/jaredpar/VsVim</t>
  </si>
  <si>
    <t>Vim Emulator Plugin for Visual Studio 2010+.</t>
  </si>
  <si>
    <t>Min</t>
  </si>
  <si>
    <t>Max</t>
  </si>
  <si>
    <t>Sum</t>
  </si>
  <si>
    <t>Arithmetic mean</t>
  </si>
  <si>
    <t>Standard deviation</t>
  </si>
  <si>
    <t>Median</t>
  </si>
  <si>
    <t>Evaluated bugs</t>
  </si>
  <si>
    <t>Hit@1</t>
  </si>
  <si>
    <t>Hit@5</t>
  </si>
  <si>
    <t>Hit@10</t>
  </si>
  <si>
    <t>Average MAP</t>
  </si>
  <si>
    <t>Weighted mean</t>
  </si>
  <si>
    <t>Available bug reports</t>
  </si>
  <si>
    <t>bug reports</t>
  </si>
  <si>
    <t>projects</t>
  </si>
  <si>
    <t>AmaLgam</t>
  </si>
  <si>
    <t>BLUiR+</t>
  </si>
  <si>
    <t>BLUiR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</si>
</sst>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vertical="center" wrapText="1"/>
    </xf>
    <xf numFmtId="22" fontId="0" fillId="0" borderId="1" xfId="0" applyNumberFormat="1" applyBorder="1" applyAlignment="1">
      <alignment vertical="center" wrapText="1"/>
    </xf>
    <xf numFmtId="0" fontId="1" fillId="0" borderId="0" xfId="0" applyFont="1" applyAlignment="1">
      <alignment vertical="center" wrapText="1"/>
    </xf>
    <xf numFmtId="1" fontId="0" fillId="0" borderId="1" xfId="0" applyNumberForma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0" fontId="2" fillId="0" borderId="1" xfId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1" fontId="1" fillId="0" borderId="1" xfId="0" applyNumberFormat="1" applyFont="1" applyBorder="1" applyAlignment="1">
      <alignment vertical="center" wrapText="1"/>
    </xf>
    <xf numFmtId="165" fontId="0" fillId="0" borderId="0" xfId="0" applyNumberFormat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165" fontId="1" fillId="0" borderId="6" xfId="0" applyNumberFormat="1" applyFont="1" applyBorder="1" applyAlignment="1">
      <alignment vertical="center" wrapText="1"/>
    </xf>
    <xf numFmtId="1" fontId="0" fillId="0" borderId="5" xfId="0" applyNumberFormat="1" applyBorder="1" applyAlignment="1">
      <alignment vertical="center" wrapText="1"/>
    </xf>
    <xf numFmtId="165" fontId="0" fillId="0" borderId="6" xfId="0" applyNumberFormat="1" applyBorder="1" applyAlignment="1">
      <alignment vertical="center" wrapText="1"/>
    </xf>
    <xf numFmtId="1" fontId="0" fillId="0" borderId="7" xfId="0" applyNumberFormat="1" applyBorder="1" applyAlignment="1">
      <alignment vertical="center" wrapText="1"/>
    </xf>
    <xf numFmtId="1" fontId="0" fillId="0" borderId="8" xfId="0" applyNumberFormat="1" applyBorder="1" applyAlignment="1">
      <alignment vertical="center" wrapText="1"/>
    </xf>
    <xf numFmtId="165" fontId="0" fillId="0" borderId="9" xfId="0" applyNumberForma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49" fontId="0" fillId="0" borderId="5" xfId="0" applyNumberFormat="1" applyBorder="1" applyAlignment="1">
      <alignment vertical="center" wrapText="1"/>
    </xf>
    <xf numFmtId="1" fontId="0" fillId="0" borderId="6" xfId="0" applyNumberForma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49" fontId="0" fillId="0" borderId="7" xfId="0" applyNumberFormat="1" applyBorder="1" applyAlignment="1">
      <alignment vertical="center" wrapText="1"/>
    </xf>
    <xf numFmtId="1" fontId="0" fillId="0" borderId="9" xfId="0" applyNumberFormat="1" applyBorder="1" applyAlignment="1">
      <alignment vertical="center" wrapText="1"/>
    </xf>
    <xf numFmtId="49" fontId="0" fillId="0" borderId="10" xfId="0" applyNumberFormat="1" applyBorder="1" applyAlignment="1">
      <alignment vertical="center" wrapText="1"/>
    </xf>
    <xf numFmtId="1" fontId="0" fillId="0" borderId="11" xfId="0" applyNumberFormat="1" applyBorder="1" applyAlignment="1">
      <alignment vertical="center" wrapText="1"/>
    </xf>
    <xf numFmtId="1" fontId="0" fillId="0" borderId="12" xfId="0" applyNumberFormat="1" applyBorder="1" applyAlignment="1">
      <alignment vertical="center" wrapText="1"/>
    </xf>
    <xf numFmtId="1" fontId="0" fillId="0" borderId="10" xfId="0" applyNumberFormat="1" applyBorder="1" applyAlignment="1">
      <alignment vertical="center" wrapText="1"/>
    </xf>
    <xf numFmtId="165" fontId="0" fillId="0" borderId="12" xfId="0" applyNumberForma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" fontId="0" fillId="0" borderId="3" xfId="0" applyNumberFormat="1" applyBorder="1" applyAlignment="1">
      <alignment vertical="center" wrapText="1"/>
    </xf>
    <xf numFmtId="1" fontId="0" fillId="0" borderId="4" xfId="0" applyNumberFormat="1" applyBorder="1" applyAlignment="1">
      <alignment vertical="center" wrapText="1"/>
    </xf>
    <xf numFmtId="1" fontId="1" fillId="0" borderId="6" xfId="0" applyNumberFormat="1" applyFont="1" applyBorder="1" applyAlignment="1">
      <alignment vertical="center" wrapText="1"/>
    </xf>
    <xf numFmtId="0" fontId="0" fillId="0" borderId="7" xfId="0" applyFont="1" applyBorder="1" applyAlignment="1">
      <alignment vertical="center" wrapText="1"/>
    </xf>
    <xf numFmtId="1" fontId="0" fillId="0" borderId="2" xfId="0" applyNumberFormat="1" applyBorder="1" applyAlignment="1">
      <alignment vertical="center" wrapText="1"/>
    </xf>
    <xf numFmtId="165" fontId="0" fillId="0" borderId="4" xfId="0" applyNumberFormat="1" applyBorder="1" applyAlignment="1">
      <alignment vertical="center" wrapText="1"/>
    </xf>
    <xf numFmtId="1" fontId="1" fillId="0" borderId="5" xfId="0" applyNumberFormat="1" applyFont="1" applyBorder="1" applyAlignment="1">
      <alignment vertical="center" wrapText="1"/>
    </xf>
    <xf numFmtId="165" fontId="0" fillId="0" borderId="9" xfId="0" applyNumberFormat="1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165" fontId="1" fillId="0" borderId="9" xfId="0" applyNumberFormat="1" applyFont="1" applyBorder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gitextensions/gitextensions" TargetMode="External"/><Relationship Id="rId13" Type="http://schemas.openxmlformats.org/officeDocument/2006/relationships/hyperlink" Target="https://github.com/aspnet/EntityFramework" TargetMode="External"/><Relationship Id="rId18" Type="http://schemas.openxmlformats.org/officeDocument/2006/relationships/hyperlink" Target="https://github.com/NancyFx/Nancy" TargetMode="External"/><Relationship Id="rId3" Type="http://schemas.openxmlformats.org/officeDocument/2006/relationships/hyperlink" Target="https://github.com/akkadotnet/akka.net" TargetMode="External"/><Relationship Id="rId21" Type="http://schemas.openxmlformats.org/officeDocument/2006/relationships/printerSettings" Target="../printerSettings/printerSettings2.bin"/><Relationship Id="rId7" Type="http://schemas.openxmlformats.org/officeDocument/2006/relationships/hyperlink" Target="https://github.com/cefsharp/CefSharp" TargetMode="External"/><Relationship Id="rId12" Type="http://schemas.openxmlformats.org/officeDocument/2006/relationships/hyperlink" Target="https://github.com/AutoMapper/AutoMapper" TargetMode="External"/><Relationship Id="rId17" Type="http://schemas.openxmlformats.org/officeDocument/2006/relationships/hyperlink" Target="https://github.com/SignalR/SignalR" TargetMode="External"/><Relationship Id="rId2" Type="http://schemas.openxmlformats.org/officeDocument/2006/relationships/hyperlink" Target="https://github.com/HangfireIO/Hangfire" TargetMode="External"/><Relationship Id="rId16" Type="http://schemas.openxmlformats.org/officeDocument/2006/relationships/hyperlink" Target="https://github.com/ShareX/ShareX" TargetMode="External"/><Relationship Id="rId20" Type="http://schemas.openxmlformats.org/officeDocument/2006/relationships/hyperlink" Target="https://github.com/mono/MonoGame" TargetMode="External"/><Relationship Id="rId1" Type="http://schemas.openxmlformats.org/officeDocument/2006/relationships/hyperlink" Target="https://github.com/sq/JSIL" TargetMode="External"/><Relationship Id="rId6" Type="http://schemas.openxmlformats.org/officeDocument/2006/relationships/hyperlink" Target="https://github.com/NLog/Nlog" TargetMode="External"/><Relationship Id="rId11" Type="http://schemas.openxmlformats.org/officeDocument/2006/relationships/hyperlink" Target="https://github.com/jaredpar/VsVim" TargetMode="External"/><Relationship Id="rId5" Type="http://schemas.openxmlformats.org/officeDocument/2006/relationships/hyperlink" Target="https://github.com/dotnet/orleans" TargetMode="External"/><Relationship Id="rId15" Type="http://schemas.openxmlformats.org/officeDocument/2006/relationships/hyperlink" Target="https://github.com/aspnet/Mvc" TargetMode="External"/><Relationship Id="rId10" Type="http://schemas.openxmlformats.org/officeDocument/2006/relationships/hyperlink" Target="https://github.com/MahApps/MahApps.Metro" TargetMode="External"/><Relationship Id="rId19" Type="http://schemas.openxmlformats.org/officeDocument/2006/relationships/hyperlink" Target="https://github.com/dotnet/roslyn" TargetMode="External"/><Relationship Id="rId4" Type="http://schemas.openxmlformats.org/officeDocument/2006/relationships/hyperlink" Target="https://github.com/dotnet/corefx" TargetMode="External"/><Relationship Id="rId9" Type="http://schemas.openxmlformats.org/officeDocument/2006/relationships/hyperlink" Target="https://github.com/icsharpcode/ILSpy" TargetMode="External"/><Relationship Id="rId14" Type="http://schemas.openxmlformats.org/officeDocument/2006/relationships/hyperlink" Target="https://github.com/OpenRA/OpenR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pane xSplit="3" ySplit="2" topLeftCell="D3" activePane="bottomRight" state="frozen"/>
      <selection pane="topRight" activeCell="F1" sqref="F1"/>
      <selection pane="bottomLeft" activeCell="A3" sqref="A3"/>
      <selection pane="bottomRight" sqref="A1:A2"/>
    </sheetView>
  </sheetViews>
  <sheetFormatPr defaultRowHeight="15" x14ac:dyDescent="0.25"/>
  <cols>
    <col min="1" max="1" width="18" style="1" bestFit="1" customWidth="1"/>
    <col min="2" max="2" width="6.42578125" style="1" bestFit="1" customWidth="1"/>
    <col min="3" max="3" width="9.7109375" style="1" customWidth="1"/>
    <col min="4" max="6" width="9.140625" style="1" customWidth="1"/>
    <col min="7" max="7" width="9.140625" style="14" customWidth="1"/>
    <col min="8" max="16384" width="9.140625" style="1"/>
  </cols>
  <sheetData>
    <row r="1" spans="1:15" s="3" customFormat="1" ht="15" customHeight="1" x14ac:dyDescent="0.25">
      <c r="A1" s="25" t="s">
        <v>33</v>
      </c>
      <c r="B1" s="16" t="s">
        <v>4</v>
      </c>
      <c r="C1" s="17" t="s">
        <v>87</v>
      </c>
      <c r="D1" s="15" t="s">
        <v>96</v>
      </c>
      <c r="E1" s="16"/>
      <c r="F1" s="16"/>
      <c r="G1" s="17"/>
      <c r="H1" s="15" t="s">
        <v>97</v>
      </c>
      <c r="I1" s="16"/>
      <c r="J1" s="16"/>
      <c r="K1" s="17"/>
      <c r="L1" s="15" t="s">
        <v>98</v>
      </c>
      <c r="M1" s="16"/>
      <c r="N1" s="16"/>
      <c r="O1" s="17"/>
    </row>
    <row r="2" spans="1:15" s="3" customFormat="1" ht="30.75" thickBot="1" x14ac:dyDescent="0.3">
      <c r="A2" s="36"/>
      <c r="B2" s="37"/>
      <c r="C2" s="38"/>
      <c r="D2" s="48" t="s">
        <v>88</v>
      </c>
      <c r="E2" s="49" t="s">
        <v>89</v>
      </c>
      <c r="F2" s="49" t="s">
        <v>90</v>
      </c>
      <c r="G2" s="50" t="s">
        <v>91</v>
      </c>
      <c r="H2" s="48" t="s">
        <v>88</v>
      </c>
      <c r="I2" s="49" t="s">
        <v>89</v>
      </c>
      <c r="J2" s="49" t="s">
        <v>90</v>
      </c>
      <c r="K2" s="50" t="s">
        <v>91</v>
      </c>
      <c r="L2" s="48" t="s">
        <v>88</v>
      </c>
      <c r="M2" s="49" t="s">
        <v>89</v>
      </c>
      <c r="N2" s="49" t="s">
        <v>90</v>
      </c>
      <c r="O2" s="50" t="s">
        <v>91</v>
      </c>
    </row>
    <row r="3" spans="1:15" x14ac:dyDescent="0.25">
      <c r="A3" s="31" t="s">
        <v>30</v>
      </c>
      <c r="B3" s="32">
        <v>439</v>
      </c>
      <c r="C3" s="33">
        <v>36</v>
      </c>
      <c r="D3" s="34">
        <v>27</v>
      </c>
      <c r="E3" s="32">
        <v>52</v>
      </c>
      <c r="F3" s="32">
        <v>52</v>
      </c>
      <c r="G3" s="35">
        <v>0.25</v>
      </c>
      <c r="H3" s="34">
        <v>30</v>
      </c>
      <c r="I3" s="32">
        <v>55</v>
      </c>
      <c r="J3" s="32">
        <v>55</v>
      </c>
      <c r="K3" s="35">
        <v>0.29099999999999998</v>
      </c>
      <c r="L3" s="34">
        <v>33</v>
      </c>
      <c r="M3" s="32">
        <v>55</v>
      </c>
      <c r="N3" s="32">
        <v>58</v>
      </c>
      <c r="O3" s="35">
        <v>0.29499999999999998</v>
      </c>
    </row>
    <row r="4" spans="1:15" x14ac:dyDescent="0.25">
      <c r="A4" s="26" t="s">
        <v>13</v>
      </c>
      <c r="B4" s="4">
        <v>616</v>
      </c>
      <c r="C4" s="27">
        <v>4</v>
      </c>
      <c r="D4" s="20">
        <v>75</v>
      </c>
      <c r="E4" s="4">
        <v>75</v>
      </c>
      <c r="F4" s="4">
        <v>75</v>
      </c>
      <c r="G4" s="21">
        <v>0.45800000000000002</v>
      </c>
      <c r="H4" s="20">
        <v>25</v>
      </c>
      <c r="I4" s="4">
        <v>50</v>
      </c>
      <c r="J4" s="4">
        <v>50</v>
      </c>
      <c r="K4" s="21">
        <v>0.20799999999999999</v>
      </c>
      <c r="L4" s="20">
        <v>25</v>
      </c>
      <c r="M4" s="4">
        <v>50</v>
      </c>
      <c r="N4" s="4">
        <v>50</v>
      </c>
      <c r="O4" s="21">
        <v>0.20799999999999999</v>
      </c>
    </row>
    <row r="5" spans="1:15" x14ac:dyDescent="0.25">
      <c r="A5" s="26" t="s">
        <v>27</v>
      </c>
      <c r="B5" s="4">
        <v>705</v>
      </c>
      <c r="C5" s="27">
        <v>6</v>
      </c>
      <c r="D5" s="20">
        <v>33</v>
      </c>
      <c r="E5" s="4">
        <v>66</v>
      </c>
      <c r="F5" s="4">
        <v>83</v>
      </c>
      <c r="G5" s="21">
        <v>0.35899999999999999</v>
      </c>
      <c r="H5" s="20">
        <v>33</v>
      </c>
      <c r="I5" s="4">
        <v>83</v>
      </c>
      <c r="J5" s="4">
        <v>83</v>
      </c>
      <c r="K5" s="21">
        <v>0.45700000000000002</v>
      </c>
      <c r="L5" s="20">
        <v>50</v>
      </c>
      <c r="M5" s="4">
        <v>83</v>
      </c>
      <c r="N5" s="4">
        <v>83</v>
      </c>
      <c r="O5" s="21">
        <v>0.56899999999999995</v>
      </c>
    </row>
    <row r="6" spans="1:15" x14ac:dyDescent="0.25">
      <c r="A6" s="28" t="s">
        <v>1</v>
      </c>
      <c r="B6" s="4">
        <v>671</v>
      </c>
      <c r="C6" s="27">
        <v>20</v>
      </c>
      <c r="D6" s="20">
        <v>25</v>
      </c>
      <c r="E6" s="4">
        <v>65</v>
      </c>
      <c r="F6" s="4">
        <v>70</v>
      </c>
      <c r="G6" s="21">
        <v>0.19800000000000001</v>
      </c>
      <c r="H6" s="20">
        <v>25</v>
      </c>
      <c r="I6" s="4">
        <v>55</v>
      </c>
      <c r="J6" s="4">
        <v>65</v>
      </c>
      <c r="K6" s="21">
        <v>0.217</v>
      </c>
      <c r="L6" s="20">
        <v>20</v>
      </c>
      <c r="M6" s="4">
        <v>50</v>
      </c>
      <c r="N6" s="4">
        <v>60</v>
      </c>
      <c r="O6" s="21">
        <v>0.19700000000000001</v>
      </c>
    </row>
    <row r="7" spans="1:15" x14ac:dyDescent="0.25">
      <c r="A7" s="26" t="s">
        <v>16</v>
      </c>
      <c r="B7" s="4">
        <v>1000</v>
      </c>
      <c r="C7" s="27">
        <v>77</v>
      </c>
      <c r="D7" s="20">
        <v>20</v>
      </c>
      <c r="E7" s="4">
        <v>33</v>
      </c>
      <c r="F7" s="4">
        <v>42</v>
      </c>
      <c r="G7" s="21">
        <v>0.125</v>
      </c>
      <c r="H7" s="20">
        <v>19</v>
      </c>
      <c r="I7" s="4">
        <v>32</v>
      </c>
      <c r="J7" s="4">
        <v>46</v>
      </c>
      <c r="K7" s="21">
        <v>0.125</v>
      </c>
      <c r="L7" s="20">
        <v>16</v>
      </c>
      <c r="M7" s="4">
        <v>28</v>
      </c>
      <c r="N7" s="4">
        <v>42</v>
      </c>
      <c r="O7" s="21">
        <v>0.112</v>
      </c>
    </row>
    <row r="8" spans="1:15" x14ac:dyDescent="0.25">
      <c r="A8" s="26" t="s">
        <v>31</v>
      </c>
      <c r="B8" s="4">
        <v>1000</v>
      </c>
      <c r="C8" s="27">
        <v>8</v>
      </c>
      <c r="D8" s="20">
        <v>25</v>
      </c>
      <c r="E8" s="4">
        <v>50</v>
      </c>
      <c r="F8" s="4">
        <v>62</v>
      </c>
      <c r="G8" s="21">
        <v>0.33800000000000002</v>
      </c>
      <c r="H8" s="20">
        <v>25</v>
      </c>
      <c r="I8" s="4">
        <v>50</v>
      </c>
      <c r="J8" s="4">
        <v>62</v>
      </c>
      <c r="K8" s="21">
        <v>0.33900000000000002</v>
      </c>
      <c r="L8" s="20">
        <v>25</v>
      </c>
      <c r="M8" s="4">
        <v>50</v>
      </c>
      <c r="N8" s="4">
        <v>62</v>
      </c>
      <c r="O8" s="21">
        <v>0.33900000000000002</v>
      </c>
    </row>
    <row r="9" spans="1:15" x14ac:dyDescent="0.25">
      <c r="A9" s="26" t="s">
        <v>50</v>
      </c>
      <c r="B9" s="4">
        <v>237</v>
      </c>
      <c r="C9" s="27">
        <v>8</v>
      </c>
      <c r="D9" s="20">
        <v>25</v>
      </c>
      <c r="E9" s="4">
        <v>62</v>
      </c>
      <c r="F9" s="4">
        <v>87</v>
      </c>
      <c r="G9" s="21">
        <v>0.21299999999999999</v>
      </c>
      <c r="H9" s="20">
        <v>25</v>
      </c>
      <c r="I9" s="4">
        <v>62</v>
      </c>
      <c r="J9" s="4">
        <v>87</v>
      </c>
      <c r="K9" s="21">
        <v>0.25700000000000001</v>
      </c>
      <c r="L9" s="20">
        <v>25</v>
      </c>
      <c r="M9" s="4">
        <v>62</v>
      </c>
      <c r="N9" s="4">
        <v>87</v>
      </c>
      <c r="O9" s="21">
        <v>0.26100000000000001</v>
      </c>
    </row>
    <row r="10" spans="1:15" x14ac:dyDescent="0.25">
      <c r="A10" s="26" t="s">
        <v>21</v>
      </c>
      <c r="B10" s="4">
        <v>293</v>
      </c>
      <c r="C10" s="27">
        <v>21</v>
      </c>
      <c r="D10" s="20">
        <v>23</v>
      </c>
      <c r="E10" s="4">
        <v>42</v>
      </c>
      <c r="F10" s="4">
        <v>47</v>
      </c>
      <c r="G10" s="21">
        <v>0.25900000000000001</v>
      </c>
      <c r="H10" s="20">
        <v>23</v>
      </c>
      <c r="I10" s="4">
        <v>47</v>
      </c>
      <c r="J10" s="4">
        <v>52</v>
      </c>
      <c r="K10" s="21">
        <v>0.28100000000000003</v>
      </c>
      <c r="L10" s="20">
        <v>14</v>
      </c>
      <c r="M10" s="4">
        <v>42</v>
      </c>
      <c r="N10" s="4">
        <v>52</v>
      </c>
      <c r="O10" s="21">
        <v>0.20899999999999999</v>
      </c>
    </row>
    <row r="11" spans="1:15" x14ac:dyDescent="0.25">
      <c r="A11" s="26" t="s">
        <v>56</v>
      </c>
      <c r="B11" s="4">
        <v>355</v>
      </c>
      <c r="C11" s="27">
        <v>14</v>
      </c>
      <c r="D11" s="20">
        <v>50</v>
      </c>
      <c r="E11" s="4">
        <v>64</v>
      </c>
      <c r="F11" s="4">
        <v>71</v>
      </c>
      <c r="G11" s="21">
        <v>0.51500000000000001</v>
      </c>
      <c r="H11" s="20">
        <v>35</v>
      </c>
      <c r="I11" s="4">
        <v>64</v>
      </c>
      <c r="J11" s="4">
        <v>71</v>
      </c>
      <c r="K11" s="21">
        <v>0.45100000000000001</v>
      </c>
      <c r="L11" s="20">
        <v>35</v>
      </c>
      <c r="M11" s="4">
        <v>64</v>
      </c>
      <c r="N11" s="4">
        <v>71</v>
      </c>
      <c r="O11" s="21">
        <v>0.44500000000000001</v>
      </c>
    </row>
    <row r="12" spans="1:15" x14ac:dyDescent="0.25">
      <c r="A12" s="26" t="s">
        <v>23</v>
      </c>
      <c r="B12" s="4">
        <v>1000</v>
      </c>
      <c r="C12" s="27">
        <v>9</v>
      </c>
      <c r="D12" s="20">
        <v>77</v>
      </c>
      <c r="E12" s="4">
        <v>100</v>
      </c>
      <c r="F12" s="4">
        <v>100</v>
      </c>
      <c r="G12" s="21">
        <v>0.747</v>
      </c>
      <c r="H12" s="20">
        <v>88</v>
      </c>
      <c r="I12" s="4">
        <v>100</v>
      </c>
      <c r="J12" s="4">
        <v>100</v>
      </c>
      <c r="K12" s="21">
        <v>0.76700000000000002</v>
      </c>
      <c r="L12" s="20">
        <v>88</v>
      </c>
      <c r="M12" s="4">
        <v>100</v>
      </c>
      <c r="N12" s="4">
        <v>100</v>
      </c>
      <c r="O12" s="21">
        <v>0.77</v>
      </c>
    </row>
    <row r="13" spans="1:15" x14ac:dyDescent="0.25">
      <c r="A13" s="26" t="s">
        <v>15</v>
      </c>
      <c r="B13" s="4">
        <v>1000</v>
      </c>
      <c r="C13" s="27">
        <v>10</v>
      </c>
      <c r="D13" s="20">
        <v>10</v>
      </c>
      <c r="E13" s="4">
        <v>30</v>
      </c>
      <c r="F13" s="4">
        <v>50</v>
      </c>
      <c r="G13" s="21">
        <v>0.12</v>
      </c>
      <c r="H13" s="20">
        <v>10</v>
      </c>
      <c r="I13" s="4">
        <v>30</v>
      </c>
      <c r="J13" s="4">
        <v>50</v>
      </c>
      <c r="K13" s="21">
        <v>0.13900000000000001</v>
      </c>
      <c r="L13" s="20">
        <v>10</v>
      </c>
      <c r="M13" s="4">
        <v>20</v>
      </c>
      <c r="N13" s="4">
        <v>50</v>
      </c>
      <c r="O13" s="21">
        <v>0.10299999999999999</v>
      </c>
    </row>
    <row r="14" spans="1:15" x14ac:dyDescent="0.25">
      <c r="A14" s="26" t="s">
        <v>18</v>
      </c>
      <c r="B14" s="4">
        <v>1000</v>
      </c>
      <c r="C14" s="27">
        <v>67</v>
      </c>
      <c r="D14" s="20">
        <v>31</v>
      </c>
      <c r="E14" s="4">
        <v>52</v>
      </c>
      <c r="F14" s="4">
        <v>58</v>
      </c>
      <c r="G14" s="21">
        <v>0.158</v>
      </c>
      <c r="H14" s="20">
        <v>29</v>
      </c>
      <c r="I14" s="4">
        <v>53</v>
      </c>
      <c r="J14" s="4">
        <v>64</v>
      </c>
      <c r="K14" s="21">
        <v>0.17599999999999999</v>
      </c>
      <c r="L14" s="20">
        <v>31</v>
      </c>
      <c r="M14" s="4">
        <v>50</v>
      </c>
      <c r="N14" s="4">
        <v>58</v>
      </c>
      <c r="O14" s="21">
        <v>0.17499999999999999</v>
      </c>
    </row>
    <row r="15" spans="1:15" x14ac:dyDescent="0.25">
      <c r="A15" s="26" t="s">
        <v>12</v>
      </c>
      <c r="B15" s="4">
        <v>607</v>
      </c>
      <c r="C15" s="27">
        <v>5</v>
      </c>
      <c r="D15" s="20">
        <v>40</v>
      </c>
      <c r="E15" s="4">
        <v>60</v>
      </c>
      <c r="F15" s="4">
        <v>60</v>
      </c>
      <c r="G15" s="21">
        <v>0.36699999999999999</v>
      </c>
      <c r="H15" s="20">
        <v>40</v>
      </c>
      <c r="I15" s="4">
        <v>60</v>
      </c>
      <c r="J15" s="4">
        <v>60</v>
      </c>
      <c r="K15" s="21">
        <v>0.35</v>
      </c>
      <c r="L15" s="20">
        <v>40</v>
      </c>
      <c r="M15" s="4">
        <v>60</v>
      </c>
      <c r="N15" s="4">
        <v>60</v>
      </c>
      <c r="O15" s="21">
        <v>0.35</v>
      </c>
    </row>
    <row r="16" spans="1:15" x14ac:dyDescent="0.25">
      <c r="A16" s="26" t="s">
        <v>32</v>
      </c>
      <c r="B16" s="4">
        <v>491</v>
      </c>
      <c r="C16" s="27">
        <v>7</v>
      </c>
      <c r="D16" s="20">
        <v>28</v>
      </c>
      <c r="E16" s="4">
        <v>42</v>
      </c>
      <c r="F16" s="4">
        <v>71</v>
      </c>
      <c r="G16" s="21">
        <v>0.35599999999999998</v>
      </c>
      <c r="H16" s="20">
        <v>28</v>
      </c>
      <c r="I16" s="4">
        <v>57</v>
      </c>
      <c r="J16" s="4">
        <v>71</v>
      </c>
      <c r="K16" s="21">
        <v>0.37</v>
      </c>
      <c r="L16" s="20">
        <v>28</v>
      </c>
      <c r="M16" s="4">
        <v>57</v>
      </c>
      <c r="N16" s="4">
        <v>71</v>
      </c>
      <c r="O16" s="21">
        <v>0.37</v>
      </c>
    </row>
    <row r="17" spans="1:15" x14ac:dyDescent="0.25">
      <c r="A17" s="26" t="s">
        <v>19</v>
      </c>
      <c r="B17" s="4">
        <v>1000</v>
      </c>
      <c r="C17" s="27">
        <v>13</v>
      </c>
      <c r="D17" s="20">
        <v>15</v>
      </c>
      <c r="E17" s="4">
        <v>53</v>
      </c>
      <c r="F17" s="4">
        <v>61</v>
      </c>
      <c r="G17" s="21">
        <v>0.19600000000000001</v>
      </c>
      <c r="H17" s="20">
        <v>23</v>
      </c>
      <c r="I17" s="4">
        <v>46</v>
      </c>
      <c r="J17" s="4">
        <v>53</v>
      </c>
      <c r="K17" s="21">
        <v>0.20399999999999999</v>
      </c>
      <c r="L17" s="20">
        <v>23</v>
      </c>
      <c r="M17" s="4">
        <v>38</v>
      </c>
      <c r="N17" s="4">
        <v>46</v>
      </c>
      <c r="O17" s="21">
        <v>0.188</v>
      </c>
    </row>
    <row r="18" spans="1:15" x14ac:dyDescent="0.25">
      <c r="A18" s="26" t="s">
        <v>28</v>
      </c>
      <c r="B18" s="4">
        <v>164</v>
      </c>
      <c r="C18" s="27">
        <v>6</v>
      </c>
      <c r="D18" s="20">
        <v>33</v>
      </c>
      <c r="E18" s="4">
        <v>50</v>
      </c>
      <c r="F18" s="4">
        <v>83</v>
      </c>
      <c r="G18" s="21">
        <v>0.38300000000000001</v>
      </c>
      <c r="H18" s="20">
        <v>33</v>
      </c>
      <c r="I18" s="4">
        <v>50</v>
      </c>
      <c r="J18" s="4">
        <v>100</v>
      </c>
      <c r="K18" s="21">
        <v>0.4</v>
      </c>
      <c r="L18" s="20">
        <v>33</v>
      </c>
      <c r="M18" s="4">
        <v>50</v>
      </c>
      <c r="N18" s="4">
        <v>83</v>
      </c>
      <c r="O18" s="21">
        <v>0.39200000000000002</v>
      </c>
    </row>
    <row r="19" spans="1:15" x14ac:dyDescent="0.25">
      <c r="A19" s="26" t="s">
        <v>9</v>
      </c>
      <c r="B19" s="4">
        <v>1000</v>
      </c>
      <c r="C19" s="27">
        <v>35</v>
      </c>
      <c r="D19" s="20">
        <v>25</v>
      </c>
      <c r="E19" s="4">
        <v>42</v>
      </c>
      <c r="F19" s="4">
        <v>48</v>
      </c>
      <c r="G19" s="21">
        <v>0.17299999999999999</v>
      </c>
      <c r="H19" s="20">
        <v>14</v>
      </c>
      <c r="I19" s="4">
        <v>40</v>
      </c>
      <c r="J19" s="4">
        <v>48</v>
      </c>
      <c r="K19" s="21">
        <v>0.14699999999999999</v>
      </c>
      <c r="L19" s="20">
        <v>11</v>
      </c>
      <c r="M19" s="4">
        <v>34</v>
      </c>
      <c r="N19" s="4">
        <v>42</v>
      </c>
      <c r="O19" s="21">
        <v>0.12</v>
      </c>
    </row>
    <row r="20" spans="1:15" x14ac:dyDescent="0.25">
      <c r="A20" s="26" t="s">
        <v>14</v>
      </c>
      <c r="B20" s="4">
        <v>726</v>
      </c>
      <c r="C20" s="27">
        <v>38</v>
      </c>
      <c r="D20" s="20">
        <v>18</v>
      </c>
      <c r="E20" s="4">
        <v>42</v>
      </c>
      <c r="F20" s="4">
        <v>57</v>
      </c>
      <c r="G20" s="21">
        <v>0.189</v>
      </c>
      <c r="H20" s="20">
        <v>21</v>
      </c>
      <c r="I20" s="4">
        <v>44</v>
      </c>
      <c r="J20" s="4">
        <v>50</v>
      </c>
      <c r="K20" s="21">
        <v>0.183</v>
      </c>
      <c r="L20" s="20">
        <v>21</v>
      </c>
      <c r="M20" s="4">
        <v>36</v>
      </c>
      <c r="N20" s="4">
        <v>42</v>
      </c>
      <c r="O20" s="21">
        <v>0.17</v>
      </c>
    </row>
    <row r="21" spans="1:15" x14ac:dyDescent="0.25">
      <c r="A21" s="26" t="s">
        <v>8</v>
      </c>
      <c r="B21" s="4">
        <v>1000</v>
      </c>
      <c r="C21" s="27">
        <v>4</v>
      </c>
      <c r="D21" s="20">
        <v>75</v>
      </c>
      <c r="E21" s="4">
        <v>100</v>
      </c>
      <c r="F21" s="4">
        <v>100</v>
      </c>
      <c r="G21" s="21">
        <v>0.60399999999999998</v>
      </c>
      <c r="H21" s="20">
        <v>75</v>
      </c>
      <c r="I21" s="4">
        <v>100</v>
      </c>
      <c r="J21" s="4">
        <v>100</v>
      </c>
      <c r="K21" s="21">
        <v>0.59599999999999997</v>
      </c>
      <c r="L21" s="20">
        <v>75</v>
      </c>
      <c r="M21" s="4">
        <v>100</v>
      </c>
      <c r="N21" s="4">
        <v>100</v>
      </c>
      <c r="O21" s="21">
        <v>0.59599999999999997</v>
      </c>
    </row>
    <row r="22" spans="1:15" ht="15.75" thickBot="1" x14ac:dyDescent="0.3">
      <c r="A22" s="29" t="s">
        <v>25</v>
      </c>
      <c r="B22" s="23">
        <v>1000</v>
      </c>
      <c r="C22" s="30">
        <v>12</v>
      </c>
      <c r="D22" s="22">
        <v>16</v>
      </c>
      <c r="E22" s="23">
        <v>33</v>
      </c>
      <c r="F22" s="23">
        <v>50</v>
      </c>
      <c r="G22" s="24">
        <v>0.23799999999999999</v>
      </c>
      <c r="H22" s="22">
        <v>8</v>
      </c>
      <c r="I22" s="23">
        <v>25</v>
      </c>
      <c r="J22" s="23">
        <v>50</v>
      </c>
      <c r="K22" s="24">
        <v>0.17599999999999999</v>
      </c>
      <c r="L22" s="22">
        <v>8</v>
      </c>
      <c r="M22" s="23">
        <v>25</v>
      </c>
      <c r="N22" s="23">
        <v>50</v>
      </c>
      <c r="O22" s="24">
        <v>0.17599999999999999</v>
      </c>
    </row>
    <row r="23" spans="1:15" x14ac:dyDescent="0.25">
      <c r="O23" s="14"/>
    </row>
    <row r="24" spans="1:15" ht="15.75" thickBot="1" x14ac:dyDescent="0.3">
      <c r="O24" s="14"/>
    </row>
    <row r="25" spans="1:15" x14ac:dyDescent="0.25">
      <c r="A25" s="39" t="s">
        <v>81</v>
      </c>
      <c r="B25" s="40">
        <f t="shared" ref="B25:G25" si="0">MIN(B$3:B$22)</f>
        <v>164</v>
      </c>
      <c r="C25" s="41">
        <f t="shared" si="0"/>
        <v>4</v>
      </c>
      <c r="D25" s="44">
        <f t="shared" si="0"/>
        <v>10</v>
      </c>
      <c r="E25" s="40">
        <f t="shared" si="0"/>
        <v>30</v>
      </c>
      <c r="F25" s="40">
        <f t="shared" si="0"/>
        <v>42</v>
      </c>
      <c r="G25" s="45">
        <f t="shared" si="0"/>
        <v>0.12</v>
      </c>
      <c r="H25" s="44">
        <f t="shared" ref="H25:K25" si="1">MIN(H$3:H$22)</f>
        <v>8</v>
      </c>
      <c r="I25" s="40">
        <f t="shared" si="1"/>
        <v>25</v>
      </c>
      <c r="J25" s="40">
        <f t="shared" si="1"/>
        <v>46</v>
      </c>
      <c r="K25" s="45">
        <f t="shared" si="1"/>
        <v>0.125</v>
      </c>
      <c r="L25" s="44">
        <f t="shared" ref="L25:O25" si="2">MIN(L$3:L$22)</f>
        <v>8</v>
      </c>
      <c r="M25" s="40">
        <f t="shared" si="2"/>
        <v>20</v>
      </c>
      <c r="N25" s="40">
        <f t="shared" si="2"/>
        <v>42</v>
      </c>
      <c r="O25" s="45">
        <f t="shared" si="2"/>
        <v>0.10299999999999999</v>
      </c>
    </row>
    <row r="26" spans="1:15" x14ac:dyDescent="0.25">
      <c r="A26" s="28" t="s">
        <v>82</v>
      </c>
      <c r="B26" s="4">
        <f t="shared" ref="B26:G26" si="3">MAX(B$3:B$22)</f>
        <v>1000</v>
      </c>
      <c r="C26" s="27">
        <f t="shared" si="3"/>
        <v>77</v>
      </c>
      <c r="D26" s="20">
        <f t="shared" si="3"/>
        <v>77</v>
      </c>
      <c r="E26" s="4">
        <f t="shared" si="3"/>
        <v>100</v>
      </c>
      <c r="F26" s="4">
        <f t="shared" si="3"/>
        <v>100</v>
      </c>
      <c r="G26" s="21">
        <f t="shared" si="3"/>
        <v>0.747</v>
      </c>
      <c r="H26" s="20">
        <f t="shared" ref="H26:K26" si="4">MAX(H$3:H$22)</f>
        <v>88</v>
      </c>
      <c r="I26" s="4">
        <f t="shared" si="4"/>
        <v>100</v>
      </c>
      <c r="J26" s="4">
        <f t="shared" si="4"/>
        <v>100</v>
      </c>
      <c r="K26" s="21">
        <f t="shared" si="4"/>
        <v>0.76700000000000002</v>
      </c>
      <c r="L26" s="20">
        <f t="shared" ref="L26:O26" si="5">MAX(L$3:L$22)</f>
        <v>88</v>
      </c>
      <c r="M26" s="4">
        <f t="shared" si="5"/>
        <v>100</v>
      </c>
      <c r="N26" s="4">
        <f t="shared" si="5"/>
        <v>100</v>
      </c>
      <c r="O26" s="21">
        <f t="shared" si="5"/>
        <v>0.77</v>
      </c>
    </row>
    <row r="27" spans="1:15" x14ac:dyDescent="0.25">
      <c r="A27" s="28" t="s">
        <v>83</v>
      </c>
      <c r="B27" s="4">
        <f>SUM(B$3:B$22)</f>
        <v>14304</v>
      </c>
      <c r="C27" s="27">
        <f>SUM(C$3:C$22)</f>
        <v>400</v>
      </c>
      <c r="D27" s="20" t="e">
        <f>NA()</f>
        <v>#N/A</v>
      </c>
      <c r="E27" s="4" t="e">
        <f>NA()</f>
        <v>#N/A</v>
      </c>
      <c r="F27" s="4" t="e">
        <f>NA()</f>
        <v>#N/A</v>
      </c>
      <c r="G27" s="21" t="e">
        <f>NA()</f>
        <v>#N/A</v>
      </c>
      <c r="H27" s="20" t="e">
        <f>NA()</f>
        <v>#N/A</v>
      </c>
      <c r="I27" s="4" t="e">
        <f>NA()</f>
        <v>#N/A</v>
      </c>
      <c r="J27" s="4" t="e">
        <f>NA()</f>
        <v>#N/A</v>
      </c>
      <c r="K27" s="21" t="e">
        <f>NA()</f>
        <v>#N/A</v>
      </c>
      <c r="L27" s="20" t="e">
        <f>NA()</f>
        <v>#N/A</v>
      </c>
      <c r="M27" s="4" t="e">
        <f>NA()</f>
        <v>#N/A</v>
      </c>
      <c r="N27" s="4" t="e">
        <f>NA()</f>
        <v>#N/A</v>
      </c>
      <c r="O27" s="21" t="e">
        <f>NA()</f>
        <v>#N/A</v>
      </c>
    </row>
    <row r="28" spans="1:15" x14ac:dyDescent="0.25">
      <c r="A28" s="18" t="s">
        <v>84</v>
      </c>
      <c r="B28" s="13">
        <f t="shared" ref="B28:G28" si="6">AVERAGE(B$3:B$22)</f>
        <v>715.2</v>
      </c>
      <c r="C28" s="42">
        <f t="shared" si="6"/>
        <v>20</v>
      </c>
      <c r="D28" s="46">
        <f t="shared" si="6"/>
        <v>33.549999999999997</v>
      </c>
      <c r="E28" s="13">
        <f t="shared" si="6"/>
        <v>55.65</v>
      </c>
      <c r="F28" s="13">
        <f t="shared" si="6"/>
        <v>66.349999999999994</v>
      </c>
      <c r="G28" s="19">
        <f t="shared" si="6"/>
        <v>0.31230000000000002</v>
      </c>
      <c r="H28" s="46">
        <f t="shared" ref="H28:K28" si="7">AVERAGE(H$3:H$22)</f>
        <v>30.45</v>
      </c>
      <c r="I28" s="13">
        <f t="shared" si="7"/>
        <v>55.15</v>
      </c>
      <c r="J28" s="13">
        <f t="shared" si="7"/>
        <v>65.849999999999994</v>
      </c>
      <c r="K28" s="19">
        <f t="shared" si="7"/>
        <v>0.30670000000000003</v>
      </c>
      <c r="L28" s="46">
        <f t="shared" ref="L28:O28" si="8">AVERAGE(L$3:L$22)</f>
        <v>30.55</v>
      </c>
      <c r="M28" s="13">
        <f t="shared" si="8"/>
        <v>52.7</v>
      </c>
      <c r="N28" s="13">
        <f t="shared" si="8"/>
        <v>63.35</v>
      </c>
      <c r="O28" s="19">
        <f t="shared" si="8"/>
        <v>0.30225000000000002</v>
      </c>
    </row>
    <row r="29" spans="1:15" x14ac:dyDescent="0.25">
      <c r="A29" s="28" t="s">
        <v>85</v>
      </c>
      <c r="B29" s="4">
        <f t="shared" ref="B29:G29" si="9">_xlfn.STDEV.S(B$3:B$22)</f>
        <v>300.9430091177432</v>
      </c>
      <c r="C29" s="27">
        <f t="shared" si="9"/>
        <v>20.799797569865156</v>
      </c>
      <c r="D29" s="20">
        <f t="shared" si="9"/>
        <v>20.200247523235948</v>
      </c>
      <c r="E29" s="4">
        <f t="shared" si="9"/>
        <v>19.410455674035177</v>
      </c>
      <c r="F29" s="4">
        <f t="shared" si="9"/>
        <v>17.269611277739017</v>
      </c>
      <c r="G29" s="21">
        <f t="shared" si="9"/>
        <v>0.1667459776205458</v>
      </c>
      <c r="H29" s="20">
        <f t="shared" ref="H29:K29" si="10">_xlfn.STDEV.S(H$3:H$22)</f>
        <v>19.294054170023195</v>
      </c>
      <c r="I29" s="4">
        <f t="shared" si="10"/>
        <v>20.021764473481831</v>
      </c>
      <c r="J29" s="4">
        <f t="shared" si="10"/>
        <v>18.550854711476664</v>
      </c>
      <c r="K29" s="21">
        <f t="shared" si="10"/>
        <v>0.16582079737507377</v>
      </c>
      <c r="L29" s="20">
        <f t="shared" ref="L29:O29" si="11">_xlfn.STDEV.S(L$3:L$22)</f>
        <v>20.433396296517287</v>
      </c>
      <c r="M29" s="4">
        <f t="shared" si="11"/>
        <v>21.916348139903999</v>
      </c>
      <c r="N29" s="4">
        <f t="shared" si="11"/>
        <v>18.565035047523871</v>
      </c>
      <c r="O29" s="21">
        <f t="shared" si="11"/>
        <v>0.179924509023558</v>
      </c>
    </row>
    <row r="30" spans="1:15" x14ac:dyDescent="0.25">
      <c r="A30" s="28" t="s">
        <v>86</v>
      </c>
      <c r="B30" s="4">
        <f t="shared" ref="B30:G30" si="12">MEDIAN(B$3:B$22)</f>
        <v>715.5</v>
      </c>
      <c r="C30" s="27">
        <f t="shared" si="12"/>
        <v>11</v>
      </c>
      <c r="D30" s="20">
        <f t="shared" si="12"/>
        <v>26</v>
      </c>
      <c r="E30" s="4">
        <f t="shared" si="12"/>
        <v>52</v>
      </c>
      <c r="F30" s="4">
        <f t="shared" si="12"/>
        <v>61.5</v>
      </c>
      <c r="G30" s="21">
        <f t="shared" si="12"/>
        <v>0.2545</v>
      </c>
      <c r="H30" s="20">
        <f t="shared" ref="H30:K30" si="13">MEDIAN(H$3:H$22)</f>
        <v>25</v>
      </c>
      <c r="I30" s="4">
        <f t="shared" si="13"/>
        <v>51.5</v>
      </c>
      <c r="J30" s="4">
        <f t="shared" si="13"/>
        <v>61</v>
      </c>
      <c r="K30" s="21">
        <f t="shared" si="13"/>
        <v>0.26900000000000002</v>
      </c>
      <c r="L30" s="20">
        <f t="shared" ref="L30:O30" si="14">MEDIAN(L$3:L$22)</f>
        <v>25</v>
      </c>
      <c r="M30" s="4">
        <f t="shared" si="14"/>
        <v>50</v>
      </c>
      <c r="N30" s="4">
        <f t="shared" si="14"/>
        <v>59</v>
      </c>
      <c r="O30" s="21">
        <f t="shared" si="14"/>
        <v>0.23499999999999999</v>
      </c>
    </row>
    <row r="31" spans="1:15" ht="15.75" thickBot="1" x14ac:dyDescent="0.3">
      <c r="A31" s="43" t="s">
        <v>92</v>
      </c>
      <c r="B31" s="23" t="e">
        <f>NA()</f>
        <v>#N/A</v>
      </c>
      <c r="C31" s="30" t="e">
        <f>NA()</f>
        <v>#N/A</v>
      </c>
      <c r="D31" s="22">
        <f t="shared" ref="D31:G31" si="15">SUMPRODUCT(D$3:D$22,$C$3:$C$22)/$C$27</f>
        <v>27.0075</v>
      </c>
      <c r="E31" s="23">
        <f t="shared" si="15"/>
        <v>48.03</v>
      </c>
      <c r="F31" s="23">
        <f t="shared" si="15"/>
        <v>56.7425</v>
      </c>
      <c r="G31" s="47">
        <f t="shared" si="15"/>
        <v>0.22454750000000001</v>
      </c>
      <c r="H31" s="22">
        <f t="shared" ref="H31:K31" si="16">SUMPRODUCT(H$3:H$22,$C$3:$C$22)/$C$27</f>
        <v>25.315000000000001</v>
      </c>
      <c r="I31" s="23">
        <f t="shared" si="16"/>
        <v>47.852499999999999</v>
      </c>
      <c r="J31" s="23">
        <f t="shared" si="16"/>
        <v>57.88</v>
      </c>
      <c r="K31" s="47">
        <f t="shared" si="16"/>
        <v>0.22767499999999999</v>
      </c>
      <c r="L31" s="22">
        <f t="shared" ref="L31:O31" si="17">SUMPRODUCT(L$3:L$22,$C$3:$C$22)/$C$27</f>
        <v>24.612500000000001</v>
      </c>
      <c r="M31" s="23">
        <f t="shared" si="17"/>
        <v>44.272500000000001</v>
      </c>
      <c r="N31" s="23">
        <f t="shared" si="17"/>
        <v>54.357500000000002</v>
      </c>
      <c r="O31" s="47">
        <f t="shared" si="17"/>
        <v>0.21706500000000001</v>
      </c>
    </row>
  </sheetData>
  <mergeCells count="6">
    <mergeCell ref="L1:O1"/>
    <mergeCell ref="H1:K1"/>
    <mergeCell ref="D1:G1"/>
    <mergeCell ref="A1:A2"/>
    <mergeCell ref="B1:B2"/>
    <mergeCell ref="C1:C2"/>
  </mergeCells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pane xSplit="2" ySplit="2" topLeftCell="C3" activePane="bottomRight" state="frozen"/>
      <selection pane="topRight" activeCell="D1" sqref="D1"/>
      <selection pane="bottomLeft" activeCell="A2" sqref="A2"/>
      <selection pane="bottomRight" activeCell="E3" sqref="E3"/>
    </sheetView>
  </sheetViews>
  <sheetFormatPr defaultRowHeight="15" x14ac:dyDescent="0.25"/>
  <cols>
    <col min="1" max="1" width="19.42578125" style="1" bestFit="1" customWidth="1"/>
    <col min="2" max="2" width="21.7109375" style="1" bestFit="1" customWidth="1"/>
    <col min="3" max="3" width="53" style="1" hidden="1" customWidth="1"/>
    <col min="4" max="4" width="185.7109375" style="1" hidden="1" customWidth="1"/>
    <col min="5" max="5" width="10.7109375" style="1" bestFit="1" customWidth="1"/>
    <col min="6" max="6" width="6.42578125" style="1" bestFit="1" customWidth="1"/>
    <col min="7" max="8" width="15.85546875" style="1" bestFit="1" customWidth="1"/>
    <col min="9" max="9" width="8.85546875" style="1" bestFit="1" customWidth="1"/>
    <col min="10" max="11" width="15.85546875" style="1" bestFit="1" customWidth="1"/>
    <col min="12" max="12" width="12" style="1" customWidth="1"/>
    <col min="13" max="13" width="11.140625" style="1" bestFit="1" customWidth="1"/>
    <col min="14" max="16384" width="9.140625" style="1"/>
  </cols>
  <sheetData>
    <row r="1" spans="1:12" x14ac:dyDescent="0.25">
      <c r="A1" s="8" t="s">
        <v>2</v>
      </c>
      <c r="B1" s="8" t="s">
        <v>34</v>
      </c>
      <c r="C1" s="6"/>
      <c r="D1" s="6"/>
      <c r="E1" s="9" t="s">
        <v>3</v>
      </c>
      <c r="F1" s="9" t="s">
        <v>4</v>
      </c>
      <c r="G1" s="9"/>
      <c r="H1" s="9"/>
      <c r="I1" s="9" t="s">
        <v>7</v>
      </c>
      <c r="J1" s="9"/>
      <c r="K1" s="9"/>
      <c r="L1" s="9" t="s">
        <v>93</v>
      </c>
    </row>
    <row r="2" spans="1:12" s="3" customFormat="1" x14ac:dyDescent="0.25">
      <c r="A2" s="8"/>
      <c r="B2" s="8"/>
      <c r="C2" s="6" t="s">
        <v>35</v>
      </c>
      <c r="D2" s="6" t="s">
        <v>36</v>
      </c>
      <c r="E2" s="9"/>
      <c r="F2" s="6" t="s">
        <v>4</v>
      </c>
      <c r="G2" s="6" t="s">
        <v>5</v>
      </c>
      <c r="H2" s="6" t="s">
        <v>6</v>
      </c>
      <c r="I2" s="6" t="s">
        <v>7</v>
      </c>
      <c r="J2" s="6" t="s">
        <v>5</v>
      </c>
      <c r="K2" s="6" t="s">
        <v>6</v>
      </c>
      <c r="L2" s="9"/>
    </row>
    <row r="3" spans="1:12" x14ac:dyDescent="0.25">
      <c r="A3" s="10" t="s">
        <v>29</v>
      </c>
      <c r="B3" s="10" t="s">
        <v>30</v>
      </c>
      <c r="C3" s="11" t="s">
        <v>37</v>
      </c>
      <c r="D3" s="10" t="s">
        <v>38</v>
      </c>
      <c r="E3" s="12">
        <v>42232</v>
      </c>
      <c r="F3" s="4">
        <v>439</v>
      </c>
      <c r="G3" s="2">
        <v>41648.366157407407</v>
      </c>
      <c r="H3" s="2">
        <v>42228.363391203704</v>
      </c>
      <c r="I3" s="4">
        <v>2580</v>
      </c>
      <c r="J3" s="2">
        <v>41637.595578703702</v>
      </c>
      <c r="K3" s="2">
        <v>42228.287210648145</v>
      </c>
      <c r="L3" s="5">
        <f>VLOOKUP(B3,Results!A$2:C$22,3,FALSE)</f>
        <v>36</v>
      </c>
    </row>
    <row r="4" spans="1:12" x14ac:dyDescent="0.25">
      <c r="A4" s="10" t="s">
        <v>13</v>
      </c>
      <c r="B4" s="10" t="s">
        <v>13</v>
      </c>
      <c r="C4" s="11" t="s">
        <v>39</v>
      </c>
      <c r="D4" s="10" t="s">
        <v>40</v>
      </c>
      <c r="E4" s="12">
        <v>42231</v>
      </c>
      <c r="F4" s="4">
        <v>616</v>
      </c>
      <c r="G4" s="2">
        <v>40307.550300925926</v>
      </c>
      <c r="H4" s="2">
        <v>42226.542488425926</v>
      </c>
      <c r="I4" s="4">
        <v>696</v>
      </c>
      <c r="J4" s="2">
        <v>40258.021608796298</v>
      </c>
      <c r="K4" s="2">
        <v>42222.116574074076</v>
      </c>
      <c r="L4" s="5">
        <f>VLOOKUP(B4,Results!A$2:C$22,3,FALSE)</f>
        <v>4</v>
      </c>
    </row>
    <row r="5" spans="1:12" x14ac:dyDescent="0.25">
      <c r="A5" s="10" t="s">
        <v>26</v>
      </c>
      <c r="B5" s="10" t="s">
        <v>27</v>
      </c>
      <c r="C5" s="11" t="s">
        <v>41</v>
      </c>
      <c r="D5" s="10" t="s">
        <v>42</v>
      </c>
      <c r="E5" s="12">
        <v>42232</v>
      </c>
      <c r="F5" s="4">
        <v>705</v>
      </c>
      <c r="G5" s="2">
        <v>40520.414699074077</v>
      </c>
      <c r="H5" s="2">
        <v>42230.969814814816</v>
      </c>
      <c r="I5" s="4">
        <v>3517</v>
      </c>
      <c r="J5" s="2">
        <v>40515.68241898148</v>
      </c>
      <c r="K5" s="2">
        <v>42229.442777777775</v>
      </c>
      <c r="L5" s="5">
        <f>VLOOKUP(B5,Results!A$2:C$22,3,FALSE)</f>
        <v>6</v>
      </c>
    </row>
    <row r="6" spans="1:12" x14ac:dyDescent="0.25">
      <c r="A6" s="7" t="s">
        <v>0</v>
      </c>
      <c r="B6" s="7" t="s">
        <v>1</v>
      </c>
      <c r="C6" s="11" t="s">
        <v>43</v>
      </c>
      <c r="D6" s="7" t="s">
        <v>44</v>
      </c>
      <c r="E6" s="12">
        <v>42230</v>
      </c>
      <c r="F6" s="4">
        <v>671</v>
      </c>
      <c r="G6" s="2">
        <v>41954.912627314814</v>
      </c>
      <c r="H6" s="2">
        <v>42229.766319444447</v>
      </c>
      <c r="I6" s="4">
        <v>3537</v>
      </c>
      <c r="J6" s="2">
        <v>41949.678101851852</v>
      </c>
      <c r="K6" s="2">
        <v>42229.717766203707</v>
      </c>
      <c r="L6" s="5">
        <f>VLOOKUP(B6,Results!A$2:C$22,3,FALSE)</f>
        <v>20</v>
      </c>
    </row>
    <row r="7" spans="1:12" x14ac:dyDescent="0.25">
      <c r="A7" s="10" t="s">
        <v>17</v>
      </c>
      <c r="B7" s="10" t="s">
        <v>16</v>
      </c>
      <c r="C7" s="11" t="s">
        <v>45</v>
      </c>
      <c r="D7" s="10" t="s">
        <v>46</v>
      </c>
      <c r="E7" s="12">
        <v>42231</v>
      </c>
      <c r="F7" s="4">
        <v>1000</v>
      </c>
      <c r="G7" s="2">
        <v>41863.921597222223</v>
      </c>
      <c r="H7" s="2">
        <v>42230.559293981481</v>
      </c>
      <c r="I7" s="4">
        <v>1435</v>
      </c>
      <c r="J7" s="2">
        <v>41772.032685185186</v>
      </c>
      <c r="K7" s="2">
        <v>42229.817696759259</v>
      </c>
      <c r="L7" s="5">
        <f>VLOOKUP(B7,Results!A$2:C$22,3,FALSE)</f>
        <v>77</v>
      </c>
    </row>
    <row r="8" spans="1:12" x14ac:dyDescent="0.25">
      <c r="A8" s="10" t="s">
        <v>31</v>
      </c>
      <c r="B8" s="10" t="s">
        <v>31</v>
      </c>
      <c r="C8" s="11" t="s">
        <v>47</v>
      </c>
      <c r="D8" s="10" t="s">
        <v>48</v>
      </c>
      <c r="E8" s="12">
        <v>42232</v>
      </c>
      <c r="F8" s="4">
        <v>1000</v>
      </c>
      <c r="G8" s="2">
        <v>40578.378136574072</v>
      </c>
      <c r="H8" s="2">
        <v>42223.678506944445</v>
      </c>
      <c r="I8" s="4">
        <v>5885</v>
      </c>
      <c r="J8" s="2">
        <v>40528.774918981479</v>
      </c>
      <c r="K8" s="2">
        <v>42214.351921296293</v>
      </c>
      <c r="L8" s="5">
        <f>VLOOKUP(B8,Results!A$2:C$22,3,FALSE)</f>
        <v>8</v>
      </c>
    </row>
    <row r="9" spans="1:12" x14ac:dyDescent="0.25">
      <c r="A9" s="10" t="s">
        <v>49</v>
      </c>
      <c r="B9" s="10" t="s">
        <v>50</v>
      </c>
      <c r="C9" s="11" t="s">
        <v>51</v>
      </c>
      <c r="D9" s="10" t="s">
        <v>52</v>
      </c>
      <c r="E9" s="12">
        <v>42232</v>
      </c>
      <c r="F9" s="4">
        <v>237</v>
      </c>
      <c r="G9" s="2">
        <v>41521.635925925926</v>
      </c>
      <c r="H9" s="2">
        <v>42227.908668981479</v>
      </c>
      <c r="I9" s="4">
        <v>1823</v>
      </c>
      <c r="J9" s="2">
        <v>41492.405798611115</v>
      </c>
      <c r="K9" s="2">
        <v>42221.684837962966</v>
      </c>
      <c r="L9" s="5">
        <f>VLOOKUP(B9,Results!A$2:C$22,3,FALSE)</f>
        <v>8</v>
      </c>
    </row>
    <row r="10" spans="1:12" x14ac:dyDescent="0.25">
      <c r="A10" s="10" t="s">
        <v>20</v>
      </c>
      <c r="B10" s="10" t="s">
        <v>21</v>
      </c>
      <c r="C10" s="11" t="s">
        <v>53</v>
      </c>
      <c r="D10" s="10" t="s">
        <v>54</v>
      </c>
      <c r="E10" s="12">
        <v>42231</v>
      </c>
      <c r="F10" s="4">
        <v>293</v>
      </c>
      <c r="G10" s="2">
        <v>40584.422534722224</v>
      </c>
      <c r="H10" s="2">
        <v>42179.180451388886</v>
      </c>
      <c r="I10" s="4">
        <v>1896</v>
      </c>
      <c r="J10" s="2">
        <v>39361.572395833333</v>
      </c>
      <c r="K10" s="2">
        <v>42159.895185185182</v>
      </c>
      <c r="L10" s="5">
        <f>VLOOKUP(B10,Results!A$2:C$22,3,FALSE)</f>
        <v>21</v>
      </c>
    </row>
    <row r="11" spans="1:12" x14ac:dyDescent="0.25">
      <c r="A11" s="10" t="s">
        <v>55</v>
      </c>
      <c r="B11" s="10" t="s">
        <v>56</v>
      </c>
      <c r="C11" s="11" t="s">
        <v>57</v>
      </c>
      <c r="D11" s="10" t="s">
        <v>58</v>
      </c>
      <c r="E11" s="12">
        <v>42232</v>
      </c>
      <c r="F11" s="4">
        <v>355</v>
      </c>
      <c r="G11" s="2">
        <v>40707.101782407408</v>
      </c>
      <c r="H11" s="2">
        <v>42223.174525462964</v>
      </c>
      <c r="I11" s="4">
        <v>3349</v>
      </c>
      <c r="J11" s="2">
        <v>40657.302928240744</v>
      </c>
      <c r="K11" s="2">
        <v>42223.12835648148</v>
      </c>
      <c r="L11" s="5">
        <f>VLOOKUP(B11,Results!A$2:C$22,3,FALSE)</f>
        <v>14</v>
      </c>
    </row>
    <row r="12" spans="1:12" x14ac:dyDescent="0.25">
      <c r="A12" s="10" t="s">
        <v>22</v>
      </c>
      <c r="B12" s="10" t="s">
        <v>23</v>
      </c>
      <c r="C12" s="11" t="s">
        <v>59</v>
      </c>
      <c r="D12" s="10" t="s">
        <v>60</v>
      </c>
      <c r="E12" s="12">
        <v>42231</v>
      </c>
      <c r="F12" s="4">
        <v>1000</v>
      </c>
      <c r="G12" s="2">
        <v>41213.585763888892</v>
      </c>
      <c r="H12" s="2">
        <v>42229.904189814813</v>
      </c>
      <c r="I12" s="4">
        <v>2783</v>
      </c>
      <c r="J12" s="2">
        <v>41177.540289351855</v>
      </c>
      <c r="K12" s="2">
        <v>42214.838634259257</v>
      </c>
      <c r="L12" s="5">
        <f>VLOOKUP(B12,Results!A$2:C$22,3,FALSE)</f>
        <v>9</v>
      </c>
    </row>
    <row r="13" spans="1:12" x14ac:dyDescent="0.25">
      <c r="A13" s="10" t="s">
        <v>10</v>
      </c>
      <c r="B13" s="10" t="s">
        <v>15</v>
      </c>
      <c r="C13" s="11" t="s">
        <v>61</v>
      </c>
      <c r="D13" s="10" t="s">
        <v>62</v>
      </c>
      <c r="E13" s="12">
        <v>42231</v>
      </c>
      <c r="F13" s="4">
        <v>1000</v>
      </c>
      <c r="G13" s="2">
        <v>41033.015717592592</v>
      </c>
      <c r="H13" s="2">
        <v>42228.567754629628</v>
      </c>
      <c r="I13" s="4">
        <v>7815</v>
      </c>
      <c r="J13" s="2">
        <v>40983.016238425924</v>
      </c>
      <c r="K13" s="2">
        <v>42227.163946759261</v>
      </c>
      <c r="L13" s="5">
        <f>VLOOKUP(B13,Results!A$2:C$22,3,FALSE)</f>
        <v>10</v>
      </c>
    </row>
    <row r="14" spans="1:12" x14ac:dyDescent="0.25">
      <c r="A14" s="10" t="s">
        <v>17</v>
      </c>
      <c r="B14" s="10" t="s">
        <v>18</v>
      </c>
      <c r="C14" s="11" t="s">
        <v>63</v>
      </c>
      <c r="D14" s="10" t="s">
        <v>64</v>
      </c>
      <c r="E14" s="12">
        <v>42231</v>
      </c>
      <c r="F14" s="4">
        <v>1000</v>
      </c>
      <c r="G14" s="2">
        <v>41828.722870370373</v>
      </c>
      <c r="H14" s="2">
        <v>42229.732303240744</v>
      </c>
      <c r="I14" s="4">
        <v>1481</v>
      </c>
      <c r="J14" s="2">
        <v>41758.781261574077</v>
      </c>
      <c r="K14" s="2">
        <v>42229.088472222225</v>
      </c>
      <c r="L14" s="5">
        <f>VLOOKUP(B14,Results!A$2:C$22,3,FALSE)</f>
        <v>67</v>
      </c>
    </row>
    <row r="15" spans="1:12" x14ac:dyDescent="0.25">
      <c r="A15" s="10" t="s">
        <v>11</v>
      </c>
      <c r="B15" s="10" t="s">
        <v>12</v>
      </c>
      <c r="C15" s="11" t="s">
        <v>65</v>
      </c>
      <c r="D15" s="10" t="s">
        <v>66</v>
      </c>
      <c r="E15" s="12">
        <v>42230</v>
      </c>
      <c r="F15" s="4">
        <v>607</v>
      </c>
      <c r="G15" s="2">
        <v>40566.518310185187</v>
      </c>
      <c r="H15" s="2">
        <v>42229.462187500001</v>
      </c>
      <c r="I15" s="4">
        <v>4175</v>
      </c>
      <c r="J15" s="2">
        <v>40515.870706018519</v>
      </c>
      <c r="K15" s="2">
        <v>42218.090844907405</v>
      </c>
      <c r="L15" s="5">
        <f>VLOOKUP(B15,Results!A$2:C$22,3,FALSE)</f>
        <v>5</v>
      </c>
    </row>
    <row r="16" spans="1:12" x14ac:dyDescent="0.25">
      <c r="A16" s="10" t="s">
        <v>32</v>
      </c>
      <c r="B16" s="10" t="s">
        <v>32</v>
      </c>
      <c r="C16" s="11" t="s">
        <v>67</v>
      </c>
      <c r="D16" s="10" t="s">
        <v>68</v>
      </c>
      <c r="E16" s="12">
        <v>42232</v>
      </c>
      <c r="F16" s="4">
        <v>491</v>
      </c>
      <c r="G16" s="2">
        <v>41171.970057870371</v>
      </c>
      <c r="H16" s="2">
        <v>42230.292743055557</v>
      </c>
      <c r="I16" s="4">
        <v>1261</v>
      </c>
      <c r="J16" s="2">
        <v>41164.624108796299</v>
      </c>
      <c r="K16" s="2">
        <v>42229.910451388889</v>
      </c>
      <c r="L16" s="5">
        <f>VLOOKUP(B16,Results!A$2:C$22,3,FALSE)</f>
        <v>7</v>
      </c>
    </row>
    <row r="17" spans="1:13" x14ac:dyDescent="0.25">
      <c r="A17" s="10" t="s">
        <v>19</v>
      </c>
      <c r="B17" s="10" t="s">
        <v>19</v>
      </c>
      <c r="C17" s="11" t="s">
        <v>69</v>
      </c>
      <c r="D17" s="10" t="s">
        <v>70</v>
      </c>
      <c r="E17" s="12">
        <v>42231</v>
      </c>
      <c r="F17" s="4">
        <v>1000</v>
      </c>
      <c r="G17" s="2">
        <v>41798.706620370373</v>
      </c>
      <c r="H17" s="2">
        <v>42230.763807870368</v>
      </c>
      <c r="I17" s="4">
        <v>5537</v>
      </c>
      <c r="J17" s="2">
        <v>41467.411215277774</v>
      </c>
      <c r="K17" s="2">
        <v>42229.919745370367</v>
      </c>
      <c r="L17" s="5">
        <f>VLOOKUP(B17,Results!A$2:C$22,3,FALSE)</f>
        <v>13</v>
      </c>
    </row>
    <row r="18" spans="1:13" x14ac:dyDescent="0.25">
      <c r="A18" s="10" t="s">
        <v>0</v>
      </c>
      <c r="B18" s="10" t="s">
        <v>28</v>
      </c>
      <c r="C18" s="11" t="s">
        <v>71</v>
      </c>
      <c r="D18" s="10" t="s">
        <v>72</v>
      </c>
      <c r="E18" s="12">
        <v>42232</v>
      </c>
      <c r="F18" s="4">
        <v>164</v>
      </c>
      <c r="G18" s="2">
        <v>42028.245219907411</v>
      </c>
      <c r="H18" s="2">
        <v>42231.861168981479</v>
      </c>
      <c r="I18" s="4">
        <v>1073</v>
      </c>
      <c r="J18" s="2">
        <v>41992.606134259258</v>
      </c>
      <c r="K18" s="2">
        <v>42230.068472222221</v>
      </c>
      <c r="L18" s="5">
        <f>VLOOKUP(B18,Results!A$2:C$22,3,FALSE)</f>
        <v>6</v>
      </c>
    </row>
    <row r="19" spans="1:13" x14ac:dyDescent="0.25">
      <c r="A19" s="10" t="s">
        <v>0</v>
      </c>
      <c r="B19" s="10" t="s">
        <v>9</v>
      </c>
      <c r="C19" s="11" t="s">
        <v>73</v>
      </c>
      <c r="D19" s="10" t="s">
        <v>74</v>
      </c>
      <c r="E19" s="12">
        <v>42231</v>
      </c>
      <c r="F19" s="4">
        <v>1000</v>
      </c>
      <c r="G19" s="2">
        <v>42053.661053240743</v>
      </c>
      <c r="H19" s="2">
        <v>42230.78670138889</v>
      </c>
      <c r="I19" s="4">
        <v>5174</v>
      </c>
      <c r="J19" s="2">
        <v>41989.191111111111</v>
      </c>
      <c r="K19" s="2">
        <v>42230.745011574072</v>
      </c>
      <c r="L19" s="5">
        <f>VLOOKUP(B19,Results!A$2:C$22,3,FALSE)</f>
        <v>35</v>
      </c>
    </row>
    <row r="20" spans="1:13" x14ac:dyDescent="0.25">
      <c r="A20" s="10" t="s">
        <v>14</v>
      </c>
      <c r="B20" s="10" t="s">
        <v>14</v>
      </c>
      <c r="C20" s="11" t="s">
        <v>75</v>
      </c>
      <c r="D20" s="10" t="s">
        <v>76</v>
      </c>
      <c r="E20" s="12">
        <v>42231</v>
      </c>
      <c r="F20" s="4">
        <v>726</v>
      </c>
      <c r="G20" s="2">
        <v>41586.596087962964</v>
      </c>
      <c r="H20" s="2">
        <v>42231.745509259257</v>
      </c>
      <c r="I20" s="4">
        <v>1585</v>
      </c>
      <c r="J20" s="2">
        <v>41555.980671296296</v>
      </c>
      <c r="K20" s="2">
        <v>42231.217951388891</v>
      </c>
      <c r="L20" s="5">
        <f>VLOOKUP(B20,Results!A$2:C$22,3,FALSE)</f>
        <v>38</v>
      </c>
    </row>
    <row r="21" spans="1:13" x14ac:dyDescent="0.25">
      <c r="A21" s="10" t="s">
        <v>8</v>
      </c>
      <c r="B21" s="10" t="s">
        <v>8</v>
      </c>
      <c r="C21" s="11" t="s">
        <v>77</v>
      </c>
      <c r="D21" s="10" t="s">
        <v>78</v>
      </c>
      <c r="E21" s="12">
        <v>42231</v>
      </c>
      <c r="F21" s="4">
        <v>1000</v>
      </c>
      <c r="G21" s="2">
        <v>41367.386863425927</v>
      </c>
      <c r="H21" s="2">
        <v>42214.696377314816</v>
      </c>
      <c r="I21" s="4">
        <v>1909</v>
      </c>
      <c r="J21" s="2">
        <v>41230.071550925924</v>
      </c>
      <c r="K21" s="2">
        <v>42017.856504629628</v>
      </c>
      <c r="L21" s="5">
        <f>VLOOKUP(B21,Results!A$2:C$22,3,FALSE)</f>
        <v>4</v>
      </c>
    </row>
    <row r="22" spans="1:13" x14ac:dyDescent="0.25">
      <c r="A22" s="10" t="s">
        <v>24</v>
      </c>
      <c r="B22" s="10" t="s">
        <v>25</v>
      </c>
      <c r="C22" s="11" t="s">
        <v>79</v>
      </c>
      <c r="D22" s="10" t="s">
        <v>80</v>
      </c>
      <c r="E22" s="12">
        <v>42231</v>
      </c>
      <c r="F22" s="4">
        <v>1000</v>
      </c>
      <c r="G22" s="2">
        <v>40317.858310185184</v>
      </c>
      <c r="H22" s="2">
        <v>42227.396284722221</v>
      </c>
      <c r="I22" s="4">
        <v>2734</v>
      </c>
      <c r="J22" s="2">
        <v>40267.860335648147</v>
      </c>
      <c r="K22" s="2">
        <v>42217.802511574075</v>
      </c>
      <c r="L22" s="5">
        <f>VLOOKUP(B22,Results!A$2:C$22,3,FALSE)</f>
        <v>12</v>
      </c>
    </row>
    <row r="24" spans="1:13" x14ac:dyDescent="0.25">
      <c r="L24" s="1">
        <f>SUM(L$3:L$22)</f>
        <v>400</v>
      </c>
      <c r="M24" s="1" t="s">
        <v>94</v>
      </c>
    </row>
    <row r="25" spans="1:13" x14ac:dyDescent="0.25">
      <c r="L25" s="1">
        <f>COUNTA(L$3:L$22)</f>
        <v>20</v>
      </c>
      <c r="M25" s="1" t="s">
        <v>95</v>
      </c>
    </row>
  </sheetData>
  <mergeCells count="6">
    <mergeCell ref="F1:H1"/>
    <mergeCell ref="I1:K1"/>
    <mergeCell ref="L1:L2"/>
    <mergeCell ref="E1:E2"/>
    <mergeCell ref="B1:B2"/>
    <mergeCell ref="A1:A2"/>
  </mergeCells>
  <hyperlinks>
    <hyperlink ref="C11" r:id="rId1"/>
    <hyperlink ref="C9" r:id="rId2"/>
    <hyperlink ref="C3" r:id="rId3"/>
    <hyperlink ref="C6" r:id="rId4"/>
    <hyperlink ref="C18" r:id="rId5"/>
    <hyperlink ref="C16" r:id="rId6"/>
    <hyperlink ref="C5" r:id="rId7"/>
    <hyperlink ref="C8" r:id="rId8"/>
    <hyperlink ref="C10" r:id="rId9"/>
    <hyperlink ref="C12" r:id="rId10"/>
    <hyperlink ref="C22" r:id="rId11"/>
    <hyperlink ref="C4" r:id="rId12"/>
    <hyperlink ref="C7" r:id="rId13"/>
    <hyperlink ref="C17" r:id="rId14"/>
    <hyperlink ref="C14" r:id="rId15"/>
    <hyperlink ref="C20" r:id="rId16"/>
    <hyperlink ref="C21" r:id="rId17"/>
    <hyperlink ref="C15" r:id="rId18"/>
    <hyperlink ref="C19" r:id="rId19"/>
    <hyperlink ref="C13" r:id="rId20"/>
  </hyperlinks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Results</vt:lpstr>
      <vt:lpstr>Projects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Garnier Mota</dc:creator>
  <cp:lastModifiedBy>Marcelo Garnier Mota</cp:lastModifiedBy>
  <dcterms:created xsi:type="dcterms:W3CDTF">2016-02-22T01:49:15Z</dcterms:created>
  <dcterms:modified xsi:type="dcterms:W3CDTF">2016-04-23T13:37:34Z</dcterms:modified>
</cp:coreProperties>
</file>