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arrm/FORCE/use_cases/LWR_FT_2023/run/"/>
    </mc:Choice>
  </mc:AlternateContent>
  <xr:revisionPtr revIDLastSave="0" documentId="13_ncr:1_{3858A438-0985-2042-A92A-C6F47AA84298}" xr6:coauthVersionLast="47" xr6:coauthVersionMax="47" xr10:uidLastSave="{00000000-0000-0000-0000-000000000000}"/>
  <bookViews>
    <workbookView xWindow="0" yWindow="500" windowWidth="35840" windowHeight="20320" activeTab="2" xr2:uid="{00000000-000D-0000-FFFF-FFFF00000000}"/>
  </bookViews>
  <sheets>
    <sheet name="ptc" sheetId="1" r:id="rId1"/>
    <sheet name="co2" sheetId="2" r:id="rId2"/>
    <sheet name="breakev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2" i="3"/>
  <c r="T3" i="3"/>
  <c r="T4" i="3"/>
  <c r="T5" i="3"/>
  <c r="T6" i="3"/>
  <c r="S3" i="3"/>
  <c r="S4" i="3"/>
  <c r="S5" i="3"/>
  <c r="S6" i="3"/>
  <c r="R3" i="3"/>
  <c r="R4" i="3"/>
  <c r="R5" i="3"/>
  <c r="R6" i="3"/>
  <c r="Q3" i="3"/>
  <c r="Q4" i="3"/>
  <c r="Q5" i="3"/>
  <c r="Q6" i="3"/>
  <c r="T2" i="3"/>
  <c r="S2" i="3"/>
  <c r="R2" i="3"/>
  <c r="Q2" i="3"/>
  <c r="B3" i="3"/>
  <c r="B4" i="3"/>
  <c r="B5" i="3"/>
  <c r="B6" i="3"/>
  <c r="B2" i="3"/>
  <c r="J3" i="3"/>
  <c r="J4" i="3"/>
  <c r="J5" i="3"/>
  <c r="J6" i="3"/>
  <c r="J2" i="3"/>
  <c r="I3" i="3"/>
  <c r="I4" i="3"/>
  <c r="I5" i="3"/>
  <c r="I6" i="3"/>
  <c r="I2" i="3"/>
  <c r="H5" i="3"/>
  <c r="H3" i="3"/>
  <c r="H4" i="3"/>
  <c r="H6" i="3"/>
  <c r="G3" i="3"/>
  <c r="G4" i="3"/>
  <c r="G5" i="3"/>
  <c r="G6" i="3"/>
  <c r="F3" i="3"/>
  <c r="F4" i="3"/>
  <c r="F5" i="3"/>
  <c r="F6" i="3"/>
  <c r="H2" i="3"/>
  <c r="G2" i="3"/>
  <c r="F2" i="3"/>
</calcChain>
</file>

<file path=xl/sharedStrings.xml><?xml version="1.0" encoding="utf-8"?>
<sst xmlns="http://schemas.openxmlformats.org/spreadsheetml/2006/main" count="40" uniqueCount="22">
  <si>
    <t>ptc_000_value</t>
  </si>
  <si>
    <t>ptc_000_sd</t>
  </si>
  <si>
    <t>ptc_100_value</t>
  </si>
  <si>
    <t>ptc_100_sd</t>
  </si>
  <si>
    <t>ptc_270_value</t>
  </si>
  <si>
    <t>ptc_270_sd</t>
  </si>
  <si>
    <t>co2_cost_med_value</t>
  </si>
  <si>
    <t>co2_cost_med_sd</t>
  </si>
  <si>
    <t>co2_cost_high_value</t>
  </si>
  <si>
    <t>co2_cost_high_sd</t>
  </si>
  <si>
    <t>Location</t>
  </si>
  <si>
    <t>Braidwood</t>
  </si>
  <si>
    <t>Cooper</t>
  </si>
  <si>
    <t>Davis-Besse</t>
  </si>
  <si>
    <t>Prairie-Island</t>
  </si>
  <si>
    <t>South Texas Project</t>
  </si>
  <si>
    <t>Location/ PTC value</t>
  </si>
  <si>
    <t>Slope</t>
  </si>
  <si>
    <t>Intercept</t>
  </si>
  <si>
    <t>Location/CO2 cost</t>
  </si>
  <si>
    <t>Breakeven CO2 cost ($/ton)</t>
  </si>
  <si>
    <t>Breakeven PTC ($/kg)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</si>
</sst>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-298.9707879213305</v>
      </c>
      <c r="C2">
        <v>3.2040716366294419</v>
      </c>
      <c r="D2">
        <v>-225.22186214802869</v>
      </c>
      <c r="E2">
        <v>2.4802211621582821</v>
      </c>
      <c r="F2">
        <v>-43.776449003109079</v>
      </c>
      <c r="G2">
        <v>1.0604877851574459</v>
      </c>
    </row>
    <row r="3" spans="1:7" x14ac:dyDescent="0.2">
      <c r="A3" s="1">
        <v>1</v>
      </c>
      <c r="B3">
        <v>-252.58838812904099</v>
      </c>
      <c r="C3">
        <v>11.564157586987051</v>
      </c>
      <c r="D3">
        <v>-191.32298350417159</v>
      </c>
      <c r="E3">
        <v>5.6074785744805116</v>
      </c>
      <c r="F3">
        <v>-36.334444115307249</v>
      </c>
      <c r="G3">
        <v>5.610951401907692</v>
      </c>
    </row>
    <row r="4" spans="1:7" x14ac:dyDescent="0.2">
      <c r="A4" s="1">
        <v>2</v>
      </c>
      <c r="B4">
        <v>-414.81422299094038</v>
      </c>
      <c r="C4">
        <v>0.89770476523661391</v>
      </c>
      <c r="D4">
        <v>-305.91846481445953</v>
      </c>
      <c r="E4">
        <v>1.4962963034020531</v>
      </c>
      <c r="F4">
        <v>-65.464219612883667</v>
      </c>
      <c r="G4">
        <v>0.8602195913581957</v>
      </c>
    </row>
    <row r="5" spans="1:7" x14ac:dyDescent="0.2">
      <c r="A5" s="1">
        <v>3</v>
      </c>
      <c r="B5">
        <v>-380.07506542451011</v>
      </c>
      <c r="C5">
        <v>0.7306065645275498</v>
      </c>
      <c r="D5">
        <v>-287.34324588776178</v>
      </c>
      <c r="E5">
        <v>0.88807592465413154</v>
      </c>
      <c r="F5">
        <v>-53.414259018461472</v>
      </c>
      <c r="G5">
        <v>0.44656427837188523</v>
      </c>
    </row>
    <row r="6" spans="1:7" x14ac:dyDescent="0.2">
      <c r="A6" s="1">
        <v>4</v>
      </c>
      <c r="B6">
        <v>-1292.435240206981</v>
      </c>
      <c r="C6">
        <v>8.2410095637869709</v>
      </c>
      <c r="D6">
        <v>-894.25261024188251</v>
      </c>
      <c r="E6">
        <v>11.502048429440711</v>
      </c>
      <c r="F6">
        <v>-190.95688110273269</v>
      </c>
      <c r="G6">
        <v>10.100326723056609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5" x14ac:dyDescent="0.2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1">
        <v>0</v>
      </c>
      <c r="B2">
        <v>-36.942554222792673</v>
      </c>
      <c r="C2">
        <v>1.0966656827003021</v>
      </c>
      <c r="D2">
        <v>-76.563869011464419</v>
      </c>
      <c r="E2">
        <v>1.058104348855391</v>
      </c>
    </row>
    <row r="3" spans="1:5" x14ac:dyDescent="0.2">
      <c r="A3" s="1">
        <v>1</v>
      </c>
      <c r="B3">
        <v>-31.308178947279028</v>
      </c>
      <c r="C3">
        <v>5.6091298744863618</v>
      </c>
      <c r="D3">
        <v>-62.188212767282053</v>
      </c>
      <c r="E3">
        <v>5.6078044224909123</v>
      </c>
    </row>
    <row r="4" spans="1:5" x14ac:dyDescent="0.2">
      <c r="A4" s="1">
        <v>2</v>
      </c>
      <c r="B4">
        <v>-56.266146845017673</v>
      </c>
      <c r="C4">
        <v>0.85599322433673763</v>
      </c>
      <c r="D4">
        <v>-112.75598766909209</v>
      </c>
      <c r="E4">
        <v>0.85562529348455851</v>
      </c>
    </row>
    <row r="5" spans="1:5" x14ac:dyDescent="0.2">
      <c r="A5" s="1">
        <v>3</v>
      </c>
      <c r="B5">
        <v>-45.678357674357507</v>
      </c>
      <c r="C5">
        <v>0.43973007377849399</v>
      </c>
      <c r="D5">
        <v>-93.590008072206601</v>
      </c>
      <c r="E5">
        <v>0.44205123797111823</v>
      </c>
    </row>
    <row r="6" spans="1:5" x14ac:dyDescent="0.2">
      <c r="A6" s="1">
        <v>4</v>
      </c>
      <c r="B6">
        <v>-190.37103458336369</v>
      </c>
      <c r="C6">
        <v>9.9703431086109919</v>
      </c>
      <c r="D6">
        <v>-306.49185629162292</v>
      </c>
      <c r="E6">
        <v>8.8793826498939765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EBA-ED2D-D646-A5C3-120A916D7785}">
  <dimension ref="A1:T6"/>
  <sheetViews>
    <sheetView tabSelected="1" workbookViewId="0">
      <selection activeCell="B2" sqref="B2"/>
    </sheetView>
  </sheetViews>
  <sheetFormatPr baseColWidth="10" defaultRowHeight="15" x14ac:dyDescent="0.2"/>
  <sheetData>
    <row r="1" spans="1:20" x14ac:dyDescent="0.2">
      <c r="A1" t="s">
        <v>10</v>
      </c>
      <c r="B1" t="s">
        <v>21</v>
      </c>
      <c r="E1" t="s">
        <v>16</v>
      </c>
      <c r="F1">
        <v>0</v>
      </c>
      <c r="G1">
        <v>1</v>
      </c>
      <c r="H1">
        <v>2.7</v>
      </c>
      <c r="I1" t="s">
        <v>17</v>
      </c>
      <c r="J1" t="s">
        <v>18</v>
      </c>
      <c r="M1" t="s">
        <v>10</v>
      </c>
      <c r="N1" t="s">
        <v>20</v>
      </c>
      <c r="P1" t="s">
        <v>19</v>
      </c>
      <c r="Q1">
        <v>30</v>
      </c>
      <c r="R1">
        <v>60</v>
      </c>
      <c r="S1" t="s">
        <v>17</v>
      </c>
      <c r="T1" t="s">
        <v>18</v>
      </c>
    </row>
    <row r="2" spans="1:20" x14ac:dyDescent="0.2">
      <c r="A2" t="s">
        <v>11</v>
      </c>
      <c r="B2">
        <f>(-100-J2)/I2</f>
        <v>2.1655614478898513</v>
      </c>
      <c r="E2" t="s">
        <v>11</v>
      </c>
      <c r="F2">
        <f>ptc!B2</f>
        <v>-298.9707879213305</v>
      </c>
      <c r="G2">
        <f>ptc!D2</f>
        <v>-225.22186214802869</v>
      </c>
      <c r="H2">
        <f>ptc!F2</f>
        <v>-43.776449003109079</v>
      </c>
      <c r="I2">
        <f>SLOPE(F2:H2,F$1:H$1)</f>
        <v>95.816712271812435</v>
      </c>
      <c r="J2">
        <f>INTERCEPT(F2:H2,F$1:H$1)</f>
        <v>-307.4969781593914</v>
      </c>
      <c r="M2" t="s">
        <v>11</v>
      </c>
      <c r="N2">
        <f>(-100-T2)/S2</f>
        <v>77.745093352053232</v>
      </c>
      <c r="P2" t="s">
        <v>11</v>
      </c>
      <c r="Q2">
        <f>'co2'!B2</f>
        <v>-36.942554222792673</v>
      </c>
      <c r="R2">
        <f>'co2'!D2</f>
        <v>-76.563869011464419</v>
      </c>
      <c r="S2">
        <f>SLOPE(Q2:R2,Q$1:R$1)</f>
        <v>-1.320710492955725</v>
      </c>
      <c r="T2">
        <f>INTERCEPT(Q2:R2,Q$1:R$1)</f>
        <v>2.678760565879081</v>
      </c>
    </row>
    <row r="3" spans="1:20" x14ac:dyDescent="0.2">
      <c r="A3" t="s">
        <v>12</v>
      </c>
      <c r="B3">
        <f t="shared" ref="B3:B6" si="0">(-100-J3)/I3</f>
        <v>1.9725945424099989</v>
      </c>
      <c r="E3" t="s">
        <v>12</v>
      </c>
      <c r="F3">
        <f>ptc!B3</f>
        <v>-252.58838812904099</v>
      </c>
      <c r="G3">
        <f>ptc!D3</f>
        <v>-191.32298350417159</v>
      </c>
      <c r="H3">
        <f>ptc!F3</f>
        <v>-36.334444115307249</v>
      </c>
      <c r="I3">
        <f t="shared" ref="I3:I6" si="1">SLOPE(F3:H3,F$1:H$1)</f>
        <v>81.272949053937353</v>
      </c>
      <c r="J3">
        <f t="shared" ref="J3:J6" si="2">INTERCEPT(F3:H3,F$1:H$1)</f>
        <v>-260.31857574936271</v>
      </c>
      <c r="M3" t="s">
        <v>12</v>
      </c>
      <c r="N3">
        <f t="shared" ref="N3:N6" si="3">(-100-T3)/S3</f>
        <v>96.734209023007708</v>
      </c>
      <c r="P3" t="s">
        <v>12</v>
      </c>
      <c r="Q3">
        <f>'co2'!B3</f>
        <v>-31.308178947279028</v>
      </c>
      <c r="R3">
        <f>'co2'!D3</f>
        <v>-62.188212767282053</v>
      </c>
      <c r="S3">
        <f t="shared" ref="S3:S6" si="4">SLOPE(Q3:R3,Q$1:R$1)</f>
        <v>-1.0293344606667676</v>
      </c>
      <c r="T3">
        <f t="shared" ref="T3:T6" si="5">INTERCEPT(Q3:R3,Q$1:R$1)</f>
        <v>-0.42814512727600373</v>
      </c>
    </row>
    <row r="4" spans="1:20" x14ac:dyDescent="0.2">
      <c r="A4" t="s">
        <v>13</v>
      </c>
      <c r="B4">
        <f t="shared" si="0"/>
        <v>2.4735809236981066</v>
      </c>
      <c r="E4" t="s">
        <v>13</v>
      </c>
      <c r="F4">
        <f>ptc!B4</f>
        <v>-414.81422299094038</v>
      </c>
      <c r="G4">
        <f>ptc!D4</f>
        <v>-305.91846481445953</v>
      </c>
      <c r="H4">
        <f>ptc!F4</f>
        <v>-65.464219612883667</v>
      </c>
      <c r="I4">
        <f t="shared" si="1"/>
        <v>130.67200215920508</v>
      </c>
      <c r="J4">
        <f t="shared" si="2"/>
        <v>-423.22777180244748</v>
      </c>
      <c r="M4" t="s">
        <v>13</v>
      </c>
      <c r="N4">
        <f t="shared" si="3"/>
        <v>53.225691124453022</v>
      </c>
      <c r="P4" t="s">
        <v>13</v>
      </c>
      <c r="Q4">
        <f>'co2'!B4</f>
        <v>-56.266146845017673</v>
      </c>
      <c r="R4">
        <f>'co2'!D4</f>
        <v>-112.75598766909209</v>
      </c>
      <c r="S4">
        <f t="shared" si="4"/>
        <v>-1.882994694135814</v>
      </c>
      <c r="T4">
        <f t="shared" si="5"/>
        <v>0.22369397905673338</v>
      </c>
    </row>
    <row r="5" spans="1:20" x14ac:dyDescent="0.2">
      <c r="A5" t="s">
        <v>14</v>
      </c>
      <c r="B5">
        <f t="shared" si="0"/>
        <v>2.3760818848817418</v>
      </c>
      <c r="E5" t="s">
        <v>14</v>
      </c>
      <c r="F5">
        <f>ptc!B5</f>
        <v>-380.07506542451011</v>
      </c>
      <c r="G5">
        <f>ptc!D5</f>
        <v>-287.34324588776178</v>
      </c>
      <c r="H5">
        <f>ptc!F5</f>
        <v>-53.414259018461472</v>
      </c>
      <c r="I5">
        <f t="shared" si="1"/>
        <v>122.75449682566101</v>
      </c>
      <c r="J5">
        <f t="shared" si="2"/>
        <v>-391.67473619522639</v>
      </c>
      <c r="M5" t="s">
        <v>14</v>
      </c>
      <c r="N5">
        <f t="shared" si="3"/>
        <v>64.013632513949773</v>
      </c>
      <c r="P5" t="s">
        <v>14</v>
      </c>
      <c r="Q5">
        <f>'co2'!B5</f>
        <v>-45.678357674357507</v>
      </c>
      <c r="R5">
        <f>'co2'!D5</f>
        <v>-93.590008072206601</v>
      </c>
      <c r="S5">
        <f t="shared" si="4"/>
        <v>-1.5970550132616363</v>
      </c>
      <c r="T5">
        <f t="shared" si="5"/>
        <v>2.2332927234915729</v>
      </c>
    </row>
    <row r="6" spans="1:20" x14ac:dyDescent="0.2">
      <c r="A6" t="s">
        <v>15</v>
      </c>
      <c r="B6">
        <f t="shared" si="0"/>
        <v>2.9284006427722917</v>
      </c>
      <c r="E6" t="s">
        <v>15</v>
      </c>
      <c r="F6">
        <f>ptc!B6</f>
        <v>-1292.435240206981</v>
      </c>
      <c r="G6">
        <f>ptc!D6</f>
        <v>-894.25261024188251</v>
      </c>
      <c r="H6">
        <f>ptc!F6</f>
        <v>-190.95688110273269</v>
      </c>
      <c r="I6">
        <f t="shared" si="1"/>
        <v>408.56681029366035</v>
      </c>
      <c r="J6">
        <f t="shared" si="2"/>
        <v>-1296.4473098793799</v>
      </c>
      <c r="M6" t="s">
        <v>15</v>
      </c>
      <c r="N6">
        <f t="shared" si="3"/>
        <v>6.6524986852717172</v>
      </c>
      <c r="P6" t="s">
        <v>15</v>
      </c>
      <c r="Q6">
        <f>'co2'!B6</f>
        <v>-190.37103458336369</v>
      </c>
      <c r="R6">
        <f>'co2'!D6</f>
        <v>-306.49185629162292</v>
      </c>
      <c r="S6">
        <f t="shared" si="4"/>
        <v>-3.8706940569419745</v>
      </c>
      <c r="T6">
        <f t="shared" si="5"/>
        <v>-74.250212875104467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ptc</vt:lpstr>
      <vt:lpstr>co2</vt:lpstr>
      <vt:lpstr>breakevn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Marisol Garrouste</cp:lastModifiedBy>
  <dcterms:created xsi:type="dcterms:W3CDTF">2024-03-25T15:05:51Z</dcterms:created>
  <dcterms:modified xsi:type="dcterms:W3CDTF">2024-03-25T15:18:26Z</dcterms:modified>
</cp:coreProperties>
</file>