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465FE2E8-85F1-4DBC-A628-6F22AC94F436}" xr6:coauthVersionLast="47" xr6:coauthVersionMax="47" xr10:uidLastSave="{00000000-0000-0000-0000-000000000000}"/>
  <bookViews>
    <workbookView xWindow="40920" yWindow="-120" windowWidth="29040" windowHeight="15840" xr2:uid="{00000000-000D-0000-FFFF-FFFF00000000}"/>
  </bookViews>
  <sheets>
    <sheet name="FOAK" sheetId="1" r:id="rId1"/>
    <sheet name="NOAK_old" sheetId="2" r:id="rId2"/>
    <sheet name="NOAK_16%" sheetId="3" r:id="rId3"/>
    <sheet name="NOAK_7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D4" i="4"/>
  <c r="C3" i="4"/>
  <c r="D3" i="4"/>
  <c r="E3" i="4"/>
  <c r="C4" i="4"/>
  <c r="E4" i="4"/>
  <c r="C5" i="4"/>
  <c r="D5" i="4"/>
  <c r="E5" i="4"/>
  <c r="C6" i="4"/>
  <c r="D6" i="4"/>
  <c r="E6" i="4"/>
  <c r="D2" i="4"/>
  <c r="E2" i="4"/>
  <c r="C2" i="4"/>
  <c r="D5" i="3"/>
  <c r="C3" i="3"/>
  <c r="D3" i="3"/>
  <c r="E3" i="3"/>
  <c r="C4" i="3"/>
  <c r="D4" i="3"/>
  <c r="E4" i="3"/>
  <c r="C5" i="3"/>
  <c r="E5" i="3"/>
  <c r="C6" i="3"/>
  <c r="D6" i="3"/>
  <c r="E6" i="3"/>
  <c r="D2" i="3"/>
  <c r="E2" i="3"/>
  <c r="C2" i="3"/>
  <c r="L6" i="2"/>
  <c r="L5" i="2"/>
  <c r="L4" i="2"/>
  <c r="L3" i="2"/>
  <c r="L2" i="2"/>
</calcChain>
</file>

<file path=xl/sharedStrings.xml><?xml version="1.0" encoding="utf-8"?>
<sst xmlns="http://schemas.openxmlformats.org/spreadsheetml/2006/main" count="70" uniqueCount="27">
  <si>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</si>
  <si>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</si>
  <si>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</si>
  <si>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</si>
  <si>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</si>
  <si>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</si>
  <si>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</si>
  <si>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</si>
  <si>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</si>
  <si>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</si>
  <si>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</si>
  <si>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</si>
  <si>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</si>
  <si>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</si>
  <si>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</si>
  <si>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FC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</si>
  <si>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</si>
  <si>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</si>
  <si>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</si>
  <si>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</si>
  <si>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</si>
  <si>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</si>
  <si>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</si>
  <si>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</si>
  <si>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Learning rate</t>
  </si>
  <si>
    <t>Life (y)</t>
  </si>
  <si>
    <t>FOAK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</si>
</sst>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1" fontId="0" fillId="0" borderId="0" xfId="0" applyNumberFormat="1"/>
    <xf numFmtId="2" fontId="3" fillId="0" borderId="1" xfId="1" applyNumberFormat="1" applyFont="1" applyBorder="1" applyAlignment="1">
      <alignment horizontal="right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"/>
  <sheetViews>
    <sheetView tabSelected="1" workbookViewId="0">
      <selection activeCell="O7" sqref="O7"/>
    </sheetView>
  </sheetViews>
  <sheetFormatPr defaultColWidth="8.796875" defaultRowHeight="14.25" x14ac:dyDescent="0.45"/>
  <cols>
    <col min="1" max="2" width="13" bestFit="1" customWidth="1"/>
    <col min="3" max="3" width="13.33203125" style="15" bestFit="1" customWidth="1"/>
    <col min="4" max="4" width="13" style="16" bestFit="1" customWidth="1"/>
    <col min="5" max="5" width="11.6640625" style="15" bestFit="1" customWidth="1"/>
    <col min="6" max="6" width="16.46484375" style="13" bestFit="1" customWidth="1"/>
    <col min="7" max="7" width="23.6640625" style="13" bestFit="1" customWidth="1"/>
    <col min="8" max="8" width="12" style="16" bestFit="1" customWidth="1"/>
    <col min="9" max="9" width="30.796875" style="16" bestFit="1" customWidth="1"/>
    <col min="10" max="10" width="18.33203125" style="14" bestFit="1" customWidth="1"/>
    <col min="11" max="11" width="13" style="14" bestFit="1" customWidth="1"/>
    <col min="12" max="12" width="13.1328125" style="14" bestFit="1" customWidth="1"/>
    <col min="13" max="13" width="14.796875" style="14" bestFit="1" customWidth="1"/>
    <col min="14" max="15" width="15.796875" style="16" bestFit="1" customWidth="1"/>
    <col min="16" max="16" width="18.1328125" style="14" bestFit="1" customWidth="1"/>
  </cols>
  <sheetData>
    <row r="1" spans="1:17" ht="19.5" customHeight="1" x14ac:dyDescent="0.5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16</v>
      </c>
      <c r="Q1" s="3" t="s">
        <v>25</v>
      </c>
    </row>
    <row r="2" spans="1:17" ht="19.5" customHeight="1" x14ac:dyDescent="0.5">
      <c r="A2" t="s">
        <v>17</v>
      </c>
      <c r="B2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v>5535000</v>
      </c>
      <c r="M2" s="10">
        <v>115000</v>
      </c>
      <c r="N2" s="10">
        <v>12</v>
      </c>
      <c r="O2" s="8">
        <f>0.75+9</f>
        <v>9.75</v>
      </c>
      <c r="P2" s="7">
        <v>38500</v>
      </c>
      <c r="Q2">
        <v>30</v>
      </c>
    </row>
    <row r="3" spans="1:17" ht="19.5" customHeight="1" x14ac:dyDescent="0.5">
      <c r="A3" t="s">
        <v>19</v>
      </c>
      <c r="B3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v>7500000</v>
      </c>
      <c r="M3" s="10">
        <v>164000</v>
      </c>
      <c r="N3" s="10">
        <v>4</v>
      </c>
      <c r="O3" s="7">
        <v>13</v>
      </c>
      <c r="P3" s="7">
        <v>82000</v>
      </c>
      <c r="Q3" s="7">
        <v>30</v>
      </c>
    </row>
    <row r="4" spans="1:17" ht="19.5" customHeight="1" x14ac:dyDescent="0.5">
      <c r="A4" t="s">
        <v>20</v>
      </c>
      <c r="B4" t="s">
        <v>19</v>
      </c>
      <c r="C4" s="7">
        <v>80</v>
      </c>
      <c r="D4" s="7">
        <v>200</v>
      </c>
      <c r="E4" s="7">
        <v>32</v>
      </c>
      <c r="F4" s="9">
        <v>0.4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v>4569000</v>
      </c>
      <c r="M4" s="10">
        <v>100000</v>
      </c>
      <c r="N4" s="10">
        <v>12</v>
      </c>
      <c r="O4" s="7">
        <v>13</v>
      </c>
      <c r="P4" s="7">
        <v>40000</v>
      </c>
      <c r="Q4" s="7">
        <v>30</v>
      </c>
    </row>
    <row r="5" spans="1:17" ht="19.5" customHeight="1" x14ac:dyDescent="0.5">
      <c r="A5" t="s">
        <v>21</v>
      </c>
      <c r="B5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v>4091000</v>
      </c>
      <c r="M5" s="10">
        <v>85000</v>
      </c>
      <c r="N5" s="10">
        <v>12</v>
      </c>
      <c r="O5" s="8">
        <v>11.5</v>
      </c>
      <c r="P5" s="7">
        <v>70500</v>
      </c>
      <c r="Q5">
        <v>30</v>
      </c>
    </row>
    <row r="6" spans="1:17" ht="19.5" customHeight="1" x14ac:dyDescent="0.5">
      <c r="A6" t="s">
        <v>23</v>
      </c>
      <c r="B6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v>10902000</v>
      </c>
      <c r="M6" s="10">
        <v>264000</v>
      </c>
      <c r="N6" s="10">
        <v>12</v>
      </c>
      <c r="O6" s="7">
        <v>0</v>
      </c>
      <c r="P6" s="7">
        <v>3350</v>
      </c>
      <c r="Q6" s="7">
        <v>30</v>
      </c>
    </row>
    <row r="7" spans="1:17" ht="19.5" customHeight="1" x14ac:dyDescent="0.5">
      <c r="C7" s="2"/>
      <c r="D7" s="3"/>
      <c r="E7" s="2"/>
      <c r="F7" s="1"/>
      <c r="G7" s="1"/>
      <c r="H7" s="3"/>
      <c r="I7" s="3"/>
      <c r="J7" s="11"/>
      <c r="K7" s="11"/>
      <c r="L7" s="11"/>
      <c r="M7" s="11"/>
      <c r="N7" s="3"/>
      <c r="O7" s="3"/>
      <c r="P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9"/>
  <sheetViews>
    <sheetView topLeftCell="G1" workbookViewId="0">
      <selection activeCell="I29" sqref="I29"/>
    </sheetView>
  </sheetViews>
  <sheetFormatPr defaultColWidth="8.796875" defaultRowHeight="14.25" x14ac:dyDescent="0.45"/>
  <cols>
    <col min="1" max="1" width="13" bestFit="1" customWidth="1"/>
    <col min="2" max="2" width="13" style="12" bestFit="1" customWidth="1"/>
    <col min="3" max="3" width="13.33203125" style="13" bestFit="1" customWidth="1"/>
    <col min="4" max="4" width="13" style="14" bestFit="1" customWidth="1"/>
    <col min="5" max="5" width="11.6640625" style="13" bestFit="1" customWidth="1"/>
    <col min="6" max="7" width="16.46484375" style="13" bestFit="1" customWidth="1"/>
    <col min="8" max="8" width="12" style="14" bestFit="1" customWidth="1"/>
    <col min="9" max="9" width="30.796875" style="14" bestFit="1" customWidth="1"/>
    <col min="10" max="10" width="18.33203125" style="14" bestFit="1" customWidth="1"/>
    <col min="11" max="11" width="14.33203125" style="14" bestFit="1" customWidth="1"/>
    <col min="12" max="12" width="13.1328125" bestFit="1" customWidth="1"/>
    <col min="13" max="13" width="14.796875" style="14" bestFit="1" customWidth="1"/>
    <col min="14" max="14" width="12.1328125" style="14" bestFit="1" customWidth="1"/>
    <col min="15" max="15" width="15.796875" style="14" bestFit="1" customWidth="1"/>
    <col min="16" max="16" width="13.6640625" style="14" bestFit="1" customWidth="1"/>
    <col min="17" max="17" width="18.1328125" style="14" bestFit="1" customWidth="1"/>
  </cols>
  <sheetData>
    <row r="1" spans="1:18" ht="19.5" customHeight="1" x14ac:dyDescent="0.5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25</v>
      </c>
    </row>
    <row r="2" spans="1:18" ht="19.5" customHeight="1" x14ac:dyDescent="0.5">
      <c r="A2" t="s">
        <v>17</v>
      </c>
      <c r="B2" s="1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f>FOAK!L2*(1-NOAK_old!$B$9)</f>
        <v>4937220</v>
      </c>
      <c r="M2" s="10">
        <v>115000</v>
      </c>
      <c r="N2" s="10">
        <v>12</v>
      </c>
      <c r="O2" s="8">
        <v>0.75</v>
      </c>
      <c r="P2" s="7">
        <v>9</v>
      </c>
      <c r="Q2" s="7">
        <v>38500</v>
      </c>
      <c r="R2">
        <v>30</v>
      </c>
    </row>
    <row r="3" spans="1:18" ht="19.5" customHeight="1" x14ac:dyDescent="0.5">
      <c r="A3" t="s">
        <v>19</v>
      </c>
      <c r="B3" s="1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f>FOAK!L3*(1-NOAK_old!$B$9)</f>
        <v>6690000</v>
      </c>
      <c r="M3" s="10">
        <v>164000</v>
      </c>
      <c r="N3" s="10">
        <v>4</v>
      </c>
      <c r="O3" s="7">
        <v>0</v>
      </c>
      <c r="P3" s="7">
        <v>13</v>
      </c>
      <c r="Q3" s="7">
        <v>82000</v>
      </c>
      <c r="R3" s="7">
        <v>30</v>
      </c>
    </row>
    <row r="4" spans="1:18" ht="19.5" customHeight="1" x14ac:dyDescent="0.5">
      <c r="A4" t="s">
        <v>20</v>
      </c>
      <c r="B4" s="1" t="s">
        <v>19</v>
      </c>
      <c r="C4" s="7">
        <v>80</v>
      </c>
      <c r="D4" s="7">
        <v>200</v>
      </c>
      <c r="E4" s="7">
        <v>32</v>
      </c>
      <c r="F4" s="10">
        <v>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f>FOAK!L4*(1-NOAK_old!$B$9)</f>
        <v>4075548</v>
      </c>
      <c r="M4" s="10">
        <v>100000</v>
      </c>
      <c r="N4" s="10">
        <v>12</v>
      </c>
      <c r="O4" s="7">
        <v>0</v>
      </c>
      <c r="P4" s="7">
        <v>13</v>
      </c>
      <c r="Q4" s="7">
        <v>40000</v>
      </c>
      <c r="R4" s="7">
        <v>30</v>
      </c>
    </row>
    <row r="5" spans="1:18" ht="19.5" customHeight="1" x14ac:dyDescent="0.5">
      <c r="A5" t="s">
        <v>21</v>
      </c>
      <c r="B5" s="1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f>FOAK!L5*(1-NOAK_old!$B$9)</f>
        <v>3649172</v>
      </c>
      <c r="M5" s="10">
        <v>85000</v>
      </c>
      <c r="N5" s="10">
        <v>12</v>
      </c>
      <c r="O5" s="8">
        <v>0.5</v>
      </c>
      <c r="P5" s="7">
        <v>11</v>
      </c>
      <c r="Q5" s="7">
        <v>70500</v>
      </c>
      <c r="R5">
        <v>30</v>
      </c>
    </row>
    <row r="6" spans="1:18" ht="19.5" customHeight="1" x14ac:dyDescent="0.5">
      <c r="A6" t="s">
        <v>23</v>
      </c>
      <c r="B6" s="1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f>FOAK!L6*(1-NOAK_old!$B$9)</f>
        <v>9724584</v>
      </c>
      <c r="M6" s="10">
        <v>264000</v>
      </c>
      <c r="N6" s="10">
        <v>12</v>
      </c>
      <c r="O6" s="7">
        <v>0</v>
      </c>
      <c r="P6" s="7">
        <v>0</v>
      </c>
      <c r="Q6" s="7">
        <v>3350</v>
      </c>
      <c r="R6" s="7">
        <v>30</v>
      </c>
    </row>
    <row r="7" spans="1:18" ht="18" customHeight="1" x14ac:dyDescent="0.45">
      <c r="B7" s="1"/>
      <c r="C7" s="1"/>
      <c r="D7" s="11"/>
      <c r="E7" s="1"/>
      <c r="F7" s="1"/>
      <c r="G7" s="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8" ht="18" customHeight="1" x14ac:dyDescent="0.45">
      <c r="B8" s="1"/>
      <c r="C8" s="1"/>
      <c r="D8" s="11"/>
      <c r="E8" s="1"/>
      <c r="F8" s="1"/>
      <c r="G8" s="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8" ht="18.75" customHeight="1" x14ac:dyDescent="0.45">
      <c r="A9" t="s">
        <v>24</v>
      </c>
      <c r="B9" s="9">
        <v>0.108</v>
      </c>
      <c r="C9" s="1"/>
      <c r="D9" s="1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2B20-1345-4C7C-BAD3-78648844029E}">
  <dimension ref="A1:E6"/>
  <sheetViews>
    <sheetView workbookViewId="0">
      <selection activeCell="F15" sqref="F15"/>
    </sheetView>
  </sheetViews>
  <sheetFormatPr defaultRowHeight="14.25" x14ac:dyDescent="0.45"/>
  <cols>
    <col min="2" max="2" width="14.3984375" bestFit="1" customWidth="1"/>
    <col min="3" max="5" width="13.3984375" bestFit="1" customWidth="1"/>
  </cols>
  <sheetData>
    <row r="1" spans="1:5" x14ac:dyDescent="0.45">
      <c r="A1" t="s">
        <v>0</v>
      </c>
      <c r="B1" s="5" t="s">
        <v>26</v>
      </c>
      <c r="C1" s="17">
        <v>10</v>
      </c>
      <c r="D1" s="17">
        <v>100</v>
      </c>
      <c r="E1" s="17">
        <v>1000</v>
      </c>
    </row>
    <row r="2" spans="1:5" x14ac:dyDescent="0.45">
      <c r="A2" t="s">
        <v>17</v>
      </c>
      <c r="B2" s="18">
        <v>5535000</v>
      </c>
      <c r="C2" s="19">
        <f>$B2*POWER(C$1,LOG(1-0.16,2))</f>
        <v>3101550.5099967108</v>
      </c>
      <c r="D2" s="19">
        <f t="shared" ref="D2:E6" si="0">$B2*POWER(D$1,LOG(1-0.16,2))</f>
        <v>1737961.2585475803</v>
      </c>
      <c r="E2" s="19">
        <f t="shared" si="0"/>
        <v>973870.7547972491</v>
      </c>
    </row>
    <row r="3" spans="1:5" x14ac:dyDescent="0.45">
      <c r="A3" t="s">
        <v>19</v>
      </c>
      <c r="B3" s="18">
        <v>7500000</v>
      </c>
      <c r="C3" s="19">
        <f t="shared" ref="C3:C6" si="1">$B3*POWER(C$1,LOG(1-0.16,2))</f>
        <v>4202642.9674752178</v>
      </c>
      <c r="D3" s="19">
        <f t="shared" si="0"/>
        <v>2354961.0549425208</v>
      </c>
      <c r="E3" s="19">
        <f t="shared" si="0"/>
        <v>1319608.0688309609</v>
      </c>
    </row>
    <row r="4" spans="1:5" x14ac:dyDescent="0.45">
      <c r="A4" t="s">
        <v>20</v>
      </c>
      <c r="B4" s="18">
        <v>4569000</v>
      </c>
      <c r="C4" s="19">
        <f t="shared" si="1"/>
        <v>2560250.0957859028</v>
      </c>
      <c r="D4" s="19">
        <f t="shared" si="0"/>
        <v>1434642.2746709837</v>
      </c>
      <c r="E4" s="19">
        <f t="shared" si="0"/>
        <v>803905.23553182138</v>
      </c>
    </row>
    <row r="5" spans="1:5" x14ac:dyDescent="0.45">
      <c r="A5" t="s">
        <v>21</v>
      </c>
      <c r="B5" s="18">
        <v>4091000</v>
      </c>
      <c r="C5" s="19">
        <f t="shared" si="1"/>
        <v>2292401.6506588156</v>
      </c>
      <c r="D5" s="19">
        <f>$B5*POWER(D$1,LOG(1-0.16,2))</f>
        <v>1284552.7567693137</v>
      </c>
      <c r="E5" s="19">
        <f t="shared" si="0"/>
        <v>719802.2146116615</v>
      </c>
    </row>
    <row r="6" spans="1:5" x14ac:dyDescent="0.45">
      <c r="A6" t="s">
        <v>23</v>
      </c>
      <c r="B6" s="18">
        <v>10902000</v>
      </c>
      <c r="C6" s="19">
        <f t="shared" si="1"/>
        <v>6108961.8175219763</v>
      </c>
      <c r="D6" s="19">
        <f t="shared" si="0"/>
        <v>3423171.3894644482</v>
      </c>
      <c r="E6" s="19">
        <f t="shared" si="0"/>
        <v>1918182.2888526847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61B2-645F-498E-85AE-774371151F01}">
  <dimension ref="A1:E6"/>
  <sheetViews>
    <sheetView workbookViewId="0">
      <selection activeCell="H8" sqref="H8"/>
    </sheetView>
  </sheetViews>
  <sheetFormatPr defaultRowHeight="14.25" x14ac:dyDescent="0.45"/>
  <cols>
    <col min="2" max="2" width="14.3984375" bestFit="1" customWidth="1"/>
    <col min="3" max="5" width="13.3984375" bestFit="1" customWidth="1"/>
  </cols>
  <sheetData>
    <row r="1" spans="1:5" x14ac:dyDescent="0.45">
      <c r="A1" t="s">
        <v>0</v>
      </c>
      <c r="B1" s="5" t="s">
        <v>26</v>
      </c>
      <c r="C1" s="17">
        <v>10</v>
      </c>
      <c r="D1" s="17">
        <v>100</v>
      </c>
      <c r="E1" s="17">
        <v>1000</v>
      </c>
    </row>
    <row r="2" spans="1:5" x14ac:dyDescent="0.45">
      <c r="A2" t="s">
        <v>17</v>
      </c>
      <c r="B2" s="18">
        <v>5535000</v>
      </c>
      <c r="C2" s="19">
        <f>$B2*POWER(C$1,LOG(1-0.07,2))</f>
        <v>4349308.8297651261</v>
      </c>
      <c r="D2" s="19">
        <f t="shared" ref="D2:E6" si="0">$B2*POWER(D$1,LOG(1-0.07,2))</f>
        <v>3417612.8810610455</v>
      </c>
      <c r="E2" s="19">
        <f t="shared" si="0"/>
        <v>2685502.0560646504</v>
      </c>
    </row>
    <row r="3" spans="1:5" x14ac:dyDescent="0.45">
      <c r="A3" t="s">
        <v>19</v>
      </c>
      <c r="B3" s="18">
        <v>7500000</v>
      </c>
      <c r="C3" s="19">
        <f t="shared" ref="C3:C6" si="1">$B3*POWER(C$1,LOG(1-0.07,2))</f>
        <v>5893372.3980557267</v>
      </c>
      <c r="D3" s="19">
        <f t="shared" si="0"/>
        <v>4630911.7629553461</v>
      </c>
      <c r="E3" s="19">
        <f t="shared" si="0"/>
        <v>3638891.67488435</v>
      </c>
    </row>
    <row r="4" spans="1:5" x14ac:dyDescent="0.45">
      <c r="A4" t="s">
        <v>20</v>
      </c>
      <c r="B4" s="18">
        <v>4569000</v>
      </c>
      <c r="C4" s="19">
        <f t="shared" si="1"/>
        <v>3590242.4648955483</v>
      </c>
      <c r="D4" s="19">
        <f>$B4*POWER(D$1,LOG(1-0.07,2))</f>
        <v>2821151.4459923967</v>
      </c>
      <c r="E4" s="19">
        <f t="shared" si="0"/>
        <v>2216812.808339546</v>
      </c>
    </row>
    <row r="5" spans="1:5" x14ac:dyDescent="0.45">
      <c r="A5" t="s">
        <v>21</v>
      </c>
      <c r="B5" s="18">
        <v>4091000</v>
      </c>
      <c r="C5" s="19">
        <f t="shared" si="1"/>
        <v>3214638.1973927966</v>
      </c>
      <c r="D5" s="19">
        <f t="shared" si="0"/>
        <v>2526008.0029667094</v>
      </c>
      <c r="E5" s="19">
        <f t="shared" si="0"/>
        <v>1984894.1122602501</v>
      </c>
    </row>
    <row r="6" spans="1:5" x14ac:dyDescent="0.45">
      <c r="A6" t="s">
        <v>23</v>
      </c>
      <c r="B6" s="18">
        <v>10902000</v>
      </c>
      <c r="C6" s="19">
        <f t="shared" si="1"/>
        <v>8566606.1178138033</v>
      </c>
      <c r="D6" s="19">
        <f t="shared" si="0"/>
        <v>6731493.3386318916</v>
      </c>
      <c r="E6" s="19">
        <f t="shared" si="0"/>
        <v>5289492.9386118911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FOAK</vt:lpstr>
      <vt:lpstr>NOAK_old</vt:lpstr>
      <vt:lpstr>NOAK_16%</vt:lpstr>
      <vt:lpstr>NOAK_7%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2023-10-04T18:26:39Z</dcterms:created>
  <dcterms:modified xsi:type="dcterms:W3CDTF">2024-01-26T15:26:08Z</dcterms:modified>
</cp:coreProperties>
</file>