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A876BDAB-F779-9646-A811-A50A64F4618E}" xr6:coauthVersionLast="47" xr6:coauthVersionMax="47" xr10:uidLastSave="{00000000-0000-0000-0000-000000000000}"/>
  <bookViews>
    <workbookView xWindow="480" yWindow="500" windowWidth="18200" windowHeight="8500" activeTab="1" xr2:uid="{00000000-000D-0000-FFFF-FFFF00000000}"/>
  </bookViews>
  <sheets>
    <sheet name="original" sheetId="1" r:id="rId1"/>
    <sheet name="processed" sheetId="2" r:id="rId2"/>
    <sheet name="Iso_state_map" sheetId="3" r:id="rId3"/>
  </sheets>
  <definedNames>
    <definedName name="_xlnm.Print_Area" localSheetId="0">original!$A$1:$J$48</definedName>
    <definedName name="_xlnm.Print_Titles" localSheetId="0">original!$1:$1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8" i="3"/>
  <c r="E48" i="2"/>
  <c r="C48" i="2"/>
  <c r="B48" i="2"/>
  <c r="D48" i="2" s="1"/>
  <c r="A48" i="2"/>
  <c r="E47" i="2"/>
  <c r="C47" i="2"/>
  <c r="B47" i="2"/>
  <c r="D47" i="2" s="1"/>
  <c r="A47" i="2"/>
  <c r="E46" i="2"/>
  <c r="C46" i="2"/>
  <c r="D46" i="2" s="1"/>
  <c r="B46" i="2"/>
  <c r="A46" i="2"/>
  <c r="E45" i="2"/>
  <c r="C45" i="2"/>
  <c r="B45" i="2"/>
  <c r="D45" i="2" s="1"/>
  <c r="A45" i="2"/>
  <c r="E44" i="2"/>
  <c r="C44" i="2"/>
  <c r="B44" i="2"/>
  <c r="A44" i="2"/>
  <c r="E43" i="2"/>
  <c r="C43" i="2"/>
  <c r="B43" i="2"/>
  <c r="D43" i="2" s="1"/>
  <c r="A43" i="2"/>
  <c r="E42" i="2"/>
  <c r="C42" i="2"/>
  <c r="B42" i="2"/>
  <c r="D42" i="2" s="1"/>
  <c r="A42" i="2"/>
  <c r="E41" i="2"/>
  <c r="C41" i="2"/>
  <c r="B41" i="2"/>
  <c r="D41" i="2" s="1"/>
  <c r="A41" i="2"/>
  <c r="E40" i="2"/>
  <c r="D40" i="2"/>
  <c r="C40" i="2"/>
  <c r="B40" i="2"/>
  <c r="A40" i="2"/>
  <c r="E39" i="2"/>
  <c r="C39" i="2"/>
  <c r="B39" i="2"/>
  <c r="D39" i="2" s="1"/>
  <c r="A39" i="2"/>
  <c r="E38" i="2"/>
  <c r="C38" i="2"/>
  <c r="D38" i="2" s="1"/>
  <c r="B38" i="2"/>
  <c r="A38" i="2"/>
  <c r="E37" i="2"/>
  <c r="C37" i="2"/>
  <c r="B37" i="2"/>
  <c r="D37" i="2" s="1"/>
  <c r="A37" i="2"/>
  <c r="E36" i="2"/>
  <c r="C36" i="2"/>
  <c r="B36" i="2"/>
  <c r="D36" i="2" s="1"/>
  <c r="A36" i="2"/>
  <c r="E35" i="2"/>
  <c r="C35" i="2"/>
  <c r="B35" i="2"/>
  <c r="D35" i="2" s="1"/>
  <c r="A35" i="2"/>
  <c r="E34" i="2"/>
  <c r="C34" i="2"/>
  <c r="B34" i="2"/>
  <c r="D34" i="2" s="1"/>
  <c r="A34" i="2"/>
  <c r="E33" i="2"/>
  <c r="C33" i="2"/>
  <c r="B33" i="2"/>
  <c r="D33" i="2" s="1"/>
  <c r="A33" i="2"/>
  <c r="E32" i="2"/>
  <c r="D32" i="2"/>
  <c r="C32" i="2"/>
  <c r="B32" i="2"/>
  <c r="A32" i="2"/>
  <c r="E31" i="2"/>
  <c r="C31" i="2"/>
  <c r="B31" i="2"/>
  <c r="D31" i="2" s="1"/>
  <c r="A31" i="2"/>
  <c r="E30" i="2"/>
  <c r="C30" i="2"/>
  <c r="D30" i="2" s="1"/>
  <c r="B30" i="2"/>
  <c r="A30" i="2"/>
  <c r="E29" i="2"/>
  <c r="C29" i="2"/>
  <c r="B29" i="2"/>
  <c r="D29" i="2" s="1"/>
  <c r="A29" i="2"/>
  <c r="E28" i="2"/>
  <c r="C28" i="2"/>
  <c r="B28" i="2"/>
  <c r="D28" i="2" s="1"/>
  <c r="A28" i="2"/>
  <c r="E27" i="2"/>
  <c r="C27" i="2"/>
  <c r="B27" i="2"/>
  <c r="D27" i="2" s="1"/>
  <c r="A27" i="2"/>
  <c r="E26" i="2"/>
  <c r="C26" i="2"/>
  <c r="B26" i="2"/>
  <c r="D26" i="2" s="1"/>
  <c r="A26" i="2"/>
  <c r="E25" i="2"/>
  <c r="C25" i="2"/>
  <c r="B25" i="2"/>
  <c r="D25" i="2" s="1"/>
  <c r="A25" i="2"/>
  <c r="E24" i="2"/>
  <c r="D24" i="2"/>
  <c r="C24" i="2"/>
  <c r="B24" i="2"/>
  <c r="A24" i="2"/>
  <c r="E23" i="2"/>
  <c r="C23" i="2"/>
  <c r="B23" i="2"/>
  <c r="D23" i="2" s="1"/>
  <c r="A23" i="2"/>
  <c r="E22" i="2"/>
  <c r="C22" i="2"/>
  <c r="D22" i="2" s="1"/>
  <c r="B22" i="2"/>
  <c r="A22" i="2"/>
  <c r="E21" i="2"/>
  <c r="C21" i="2"/>
  <c r="B21" i="2"/>
  <c r="D21" i="2" s="1"/>
  <c r="A21" i="2"/>
  <c r="E20" i="2"/>
  <c r="C20" i="2"/>
  <c r="B20" i="2"/>
  <c r="D20" i="2" s="1"/>
  <c r="A20" i="2"/>
  <c r="E19" i="2"/>
  <c r="C19" i="2"/>
  <c r="B19" i="2"/>
  <c r="D19" i="2" s="1"/>
  <c r="A19" i="2"/>
  <c r="E18" i="2"/>
  <c r="C18" i="2"/>
  <c r="B18" i="2"/>
  <c r="D18" i="2" s="1"/>
  <c r="A18" i="2"/>
  <c r="E17" i="2"/>
  <c r="C17" i="2"/>
  <c r="B17" i="2"/>
  <c r="D17" i="2" s="1"/>
  <c r="A17" i="2"/>
  <c r="E16" i="2"/>
  <c r="D16" i="2"/>
  <c r="C16" i="2"/>
  <c r="B16" i="2"/>
  <c r="A16" i="2"/>
  <c r="E15" i="2"/>
  <c r="C15" i="2"/>
  <c r="B15" i="2"/>
  <c r="D15" i="2" s="1"/>
  <c r="A15" i="2"/>
  <c r="E14" i="2"/>
  <c r="C14" i="2"/>
  <c r="B14" i="2"/>
  <c r="A14" i="2"/>
  <c r="E13" i="2"/>
  <c r="C13" i="2"/>
  <c r="B13" i="2"/>
  <c r="D13" i="2" s="1"/>
  <c r="A13" i="2"/>
  <c r="E12" i="2"/>
  <c r="C12" i="2"/>
  <c r="B12" i="2"/>
  <c r="D12" i="2" s="1"/>
  <c r="A12" i="2"/>
  <c r="E11" i="2"/>
  <c r="C11" i="2"/>
  <c r="B11" i="2"/>
  <c r="D11" i="2" s="1"/>
  <c r="A11" i="2"/>
  <c r="E10" i="2"/>
  <c r="C10" i="2"/>
  <c r="B10" i="2"/>
  <c r="D10" i="2" s="1"/>
  <c r="A10" i="2"/>
  <c r="E9" i="2"/>
  <c r="C9" i="2"/>
  <c r="B9" i="2"/>
  <c r="D9" i="2" s="1"/>
  <c r="A9" i="2"/>
  <c r="E8" i="2"/>
  <c r="D8" i="2"/>
  <c r="C8" i="2"/>
  <c r="B8" i="2"/>
  <c r="A8" i="2"/>
  <c r="E7" i="2"/>
  <c r="C7" i="2"/>
  <c r="B7" i="2"/>
  <c r="D7" i="2" s="1"/>
  <c r="A7" i="2"/>
  <c r="E6" i="2"/>
  <c r="C6" i="2"/>
  <c r="D6" i="2" s="1"/>
  <c r="B6" i="2"/>
  <c r="A6" i="2"/>
  <c r="E5" i="2"/>
  <c r="C5" i="2"/>
  <c r="B5" i="2"/>
  <c r="D5" i="2" s="1"/>
  <c r="A5" i="2"/>
  <c r="E4" i="2"/>
  <c r="C4" i="2"/>
  <c r="B4" i="2"/>
  <c r="D4" i="2" s="1"/>
  <c r="A4" i="2"/>
  <c r="E3" i="2"/>
  <c r="C3" i="2"/>
  <c r="B3" i="2"/>
  <c r="D3" i="2" s="1"/>
  <c r="A3" i="2"/>
  <c r="E2" i="2"/>
  <c r="C2" i="2"/>
  <c r="A46" i="3" s="1"/>
  <c r="B2" i="2"/>
  <c r="D2" i="2" s="1"/>
  <c r="A2" i="2"/>
  <c r="A15" i="3" l="1"/>
  <c r="A31" i="3"/>
  <c r="A16" i="3"/>
  <c r="A32" i="3"/>
  <c r="A17" i="3"/>
  <c r="A33" i="3"/>
  <c r="B2" i="3"/>
  <c r="F14" i="2" s="1"/>
  <c r="A18" i="3"/>
  <c r="A34" i="3"/>
  <c r="A3" i="3"/>
  <c r="A19" i="3"/>
  <c r="A35" i="3"/>
  <c r="A4" i="3"/>
  <c r="A20" i="3"/>
  <c r="A36" i="3"/>
  <c r="A5" i="3"/>
  <c r="A21" i="3"/>
  <c r="A37" i="3"/>
  <c r="A6" i="3"/>
  <c r="A22" i="3"/>
  <c r="A38" i="3"/>
  <c r="A7" i="3"/>
  <c r="A23" i="3"/>
  <c r="A39" i="3"/>
  <c r="A40" i="3"/>
  <c r="D14" i="2"/>
  <c r="D44" i="2"/>
  <c r="A9" i="3"/>
  <c r="A25" i="3"/>
  <c r="A41" i="3"/>
  <c r="A10" i="3"/>
  <c r="A26" i="3"/>
  <c r="A42" i="3"/>
  <c r="A11" i="3"/>
  <c r="A27" i="3"/>
  <c r="A43" i="3"/>
  <c r="A12" i="3"/>
  <c r="A28" i="3"/>
  <c r="A44" i="3"/>
  <c r="A13" i="3"/>
  <c r="A29" i="3"/>
  <c r="A45" i="3"/>
  <c r="A14" i="3"/>
  <c r="A30" i="3"/>
  <c r="F48" i="2" l="1"/>
  <c r="F12" i="2"/>
  <c r="F46" i="2"/>
  <c r="F33" i="2"/>
  <c r="F4" i="2"/>
  <c r="F40" i="2"/>
  <c r="F30" i="2"/>
  <c r="F8" i="2"/>
  <c r="F20" i="2"/>
  <c r="F23" i="2"/>
  <c r="F39" i="2"/>
  <c r="F25" i="2"/>
  <c r="F42" i="2"/>
  <c r="F17" i="2"/>
  <c r="F24" i="2"/>
  <c r="F31" i="2"/>
  <c r="F9" i="2"/>
  <c r="F45" i="2"/>
  <c r="F36" i="2"/>
  <c r="F15" i="2"/>
  <c r="F6" i="2"/>
  <c r="F47" i="2"/>
  <c r="F38" i="2"/>
  <c r="F16" i="2"/>
  <c r="F22" i="2"/>
  <c r="F26" i="2"/>
  <c r="F44" i="2"/>
  <c r="F10" i="2"/>
  <c r="F2" i="2"/>
  <c r="F7" i="2"/>
  <c r="F28" i="2"/>
  <c r="F29" i="2"/>
  <c r="F35" i="2"/>
  <c r="F5" i="2"/>
  <c r="F19" i="2"/>
  <c r="F43" i="2"/>
  <c r="F11" i="2"/>
  <c r="F3" i="2"/>
  <c r="F27" i="2"/>
  <c r="F21" i="2"/>
  <c r="F13" i="2"/>
  <c r="A2" i="3"/>
  <c r="F37" i="2"/>
  <c r="F32" i="2"/>
  <c r="F34" i="2"/>
  <c r="F41" i="2"/>
  <c r="F18" i="2"/>
</calcChain>
</file>

<file path=xl/sharedStrings.xml><?xml version="1.0" encoding="utf-8"?>
<sst xmlns="http://schemas.openxmlformats.org/spreadsheetml/2006/main" count="242" uniqueCount="124">
  <si>
    <t>State</t>
  </si>
  <si>
    <t>City</t>
  </si>
  <si>
    <t>ISO-RTO</t>
  </si>
  <si>
    <t>Southeast</t>
  </si>
  <si>
    <t>KENAI</t>
  </si>
  <si>
    <t>None</t>
  </si>
  <si>
    <t>SMACKOVER</t>
  </si>
  <si>
    <t>MISO</t>
  </si>
  <si>
    <t>EL DORADO</t>
  </si>
  <si>
    <t>RICHMOND</t>
  </si>
  <si>
    <t>CAISO</t>
  </si>
  <si>
    <t>EL SEGUNDO</t>
  </si>
  <si>
    <t>RODEO</t>
  </si>
  <si>
    <t>WILMINGTON</t>
  </si>
  <si>
    <t>BAKERSFIELD</t>
  </si>
  <si>
    <t>MARTINEZ</t>
  </si>
  <si>
    <t>CARSON</t>
  </si>
  <si>
    <t>BENICIA</t>
  </si>
  <si>
    <t>COMMERCE CITY</t>
  </si>
  <si>
    <t>Southwest</t>
  </si>
  <si>
    <t>DELAWARE CITY</t>
  </si>
  <si>
    <t>PJM</t>
  </si>
  <si>
    <t>KAPOLEI</t>
  </si>
  <si>
    <t>LEMONT</t>
  </si>
  <si>
    <t>WOOD RIVER</t>
  </si>
  <si>
    <t>MCPHERSON</t>
  </si>
  <si>
    <t>SPP</t>
  </si>
  <si>
    <t>COFFEYVILLE</t>
  </si>
  <si>
    <t>COTTON VALLEY</t>
  </si>
  <si>
    <t>PRINCETON</t>
  </si>
  <si>
    <t>SHREVEPORT</t>
  </si>
  <si>
    <t>NORCO</t>
  </si>
  <si>
    <t>SAINT PAUL</t>
  </si>
  <si>
    <t xml:space="preserve">SAINT PAUL </t>
  </si>
  <si>
    <t>PASCAGOULA</t>
  </si>
  <si>
    <t>VICKSBURG</t>
  </si>
  <si>
    <t>GREAT FALLS</t>
  </si>
  <si>
    <t>Northwest</t>
  </si>
  <si>
    <t>LAUREL</t>
  </si>
  <si>
    <t>BILLINGS</t>
  </si>
  <si>
    <t>PAULSBORO</t>
  </si>
  <si>
    <t>LINDEN</t>
  </si>
  <si>
    <t>ARTESIA</t>
  </si>
  <si>
    <t>PONCA CITY</t>
  </si>
  <si>
    <t>ARDMORE</t>
  </si>
  <si>
    <t>WYNNEWOOD</t>
  </si>
  <si>
    <t>WARREN</t>
  </si>
  <si>
    <t>MEMPHIS</t>
  </si>
  <si>
    <t>CORPUS CHRISTI</t>
  </si>
  <si>
    <t>ERCOT</t>
  </si>
  <si>
    <t>SUNRAY</t>
  </si>
  <si>
    <t>EL PASO</t>
  </si>
  <si>
    <t>BORGER</t>
  </si>
  <si>
    <t>FERNDALE</t>
  </si>
  <si>
    <t>NEWELL</t>
  </si>
  <si>
    <t>SINCLAIR</t>
  </si>
  <si>
    <t>Company</t>
  </si>
  <si>
    <t>refinery_id</t>
  </si>
  <si>
    <t>demand_2022</t>
  </si>
  <si>
    <t>iso</t>
  </si>
  <si>
    <t>ALABAMA</t>
  </si>
  <si>
    <t>HUNT REFINING CO</t>
  </si>
  <si>
    <t>TUSCALOOSA</t>
  </si>
  <si>
    <t>ALASKA</t>
  </si>
  <si>
    <t>TESORO ALASKA COMPANY LLC</t>
  </si>
  <si>
    <t>ARKANSAS</t>
  </si>
  <si>
    <t>CROSS OIL REFINING &amp; MARKETING INC</t>
  </si>
  <si>
    <t>LION OIL CO</t>
  </si>
  <si>
    <t>CALIFORNIA</t>
  </si>
  <si>
    <t>CHEVRON USA INC</t>
  </si>
  <si>
    <t>PHILLIPS 66 COMPANY</t>
  </si>
  <si>
    <t>SAN JOAQUIN REFINING CO INC</t>
  </si>
  <si>
    <t>MARTINEZ REFINING CO LLC</t>
  </si>
  <si>
    <t>TESORO REFINING &amp; MARKETING CO</t>
  </si>
  <si>
    <t>VALERO REFINING CO CALIFORNIA</t>
  </si>
  <si>
    <t>COLORADO</t>
  </si>
  <si>
    <t>SUNCOR ENERGY (USA) INC</t>
  </si>
  <si>
    <t>DELAWARE</t>
  </si>
  <si>
    <t>DELAWARE CITY REFINING CO LLC</t>
  </si>
  <si>
    <t>HAWAII</t>
  </si>
  <si>
    <t>PAR HAWAII REFINING LLC</t>
  </si>
  <si>
    <t>ILLINOIS</t>
  </si>
  <si>
    <t>PDV Midwest Refining LLC</t>
  </si>
  <si>
    <t>WRB REFINING LP</t>
  </si>
  <si>
    <t>KANSAS</t>
  </si>
  <si>
    <t>CHS MCPHERSON REFINERY INC</t>
  </si>
  <si>
    <t>COFFEYVILLE RESOURCES RFG &amp; MKTG</t>
  </si>
  <si>
    <t>HOLLYFRONTIER EL DORADO REFINING LLC</t>
  </si>
  <si>
    <t>LOUISIANA</t>
  </si>
  <si>
    <t>CALUMET COTTON VALLEY REFINING LLC</t>
  </si>
  <si>
    <t>CALUMET PRINCETON REFINING LLC</t>
  </si>
  <si>
    <t>CALUMET SHREVEPORT REFINING LLC</t>
  </si>
  <si>
    <t>VALERO REFINING NEW ORLEANS LLC</t>
  </si>
  <si>
    <t>MINNESOTA</t>
  </si>
  <si>
    <t>Flint Hills Resources LP</t>
  </si>
  <si>
    <t>ST PAUL PARK REFINING CO LLC</t>
  </si>
  <si>
    <t>MISSISSIPPI</t>
  </si>
  <si>
    <t>ERGON REFINING INC</t>
  </si>
  <si>
    <t>MONTANA</t>
  </si>
  <si>
    <t>CALUMET MONTANA REFINING LLC</t>
  </si>
  <si>
    <t>Cenex Harvest States Coop</t>
  </si>
  <si>
    <t>EXXONMOBIL REFINING &amp; SUPPLY CO</t>
  </si>
  <si>
    <t>NEW JERSEY</t>
  </si>
  <si>
    <t>PAULSBORO REFINING CO LLC</t>
  </si>
  <si>
    <t>NEW MEXICO</t>
  </si>
  <si>
    <t>HOLLYFRONTIER NAVAJO REFINING</t>
  </si>
  <si>
    <t>OKLAHOMA</t>
  </si>
  <si>
    <t>VALERO REFINING CO OKLAHOMA</t>
  </si>
  <si>
    <t>WYNNEWOOD REFINING CO</t>
  </si>
  <si>
    <t>PENNSYLVANIA</t>
  </si>
  <si>
    <t>UNITED REFINING</t>
  </si>
  <si>
    <t>TENNESSEE</t>
  </si>
  <si>
    <t>VALERO REF COMPANY TENNESSEE LLC</t>
  </si>
  <si>
    <t>TEXAS</t>
  </si>
  <si>
    <t>VALERO</t>
  </si>
  <si>
    <t>DIAMOND SHAMROCK REFINING CO LP</t>
  </si>
  <si>
    <t xml:space="preserve">WESTERN REFINING </t>
  </si>
  <si>
    <t>WRB REFINING</t>
  </si>
  <si>
    <t>WASHINGTON</t>
  </si>
  <si>
    <t>BP West Coast Products LLC</t>
  </si>
  <si>
    <t>WEST VIRGINIA</t>
  </si>
  <si>
    <t>ERGON WEST VIRGINIA INC</t>
  </si>
  <si>
    <t>WYOMING</t>
  </si>
  <si>
    <t>SINCLAIR WYOMING REFINING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</si>
</sst>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2" fillId="0" borderId="1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3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5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6.5" bestFit="1" customWidth="1"/>
    <col min="2" max="2" width="42.5" bestFit="1" customWidth="1"/>
    <col min="3" max="3" width="18.33203125" bestFit="1" customWidth="1"/>
    <col min="4" max="19" width="9.1640625" style="6" bestFit="1" customWidth="1"/>
    <col min="20" max="32" width="13" bestFit="1" customWidth="1"/>
  </cols>
  <sheetData>
    <row r="1" spans="1:20" ht="13.5" customHeight="1" x14ac:dyDescent="0.2">
      <c r="A1" s="2" t="s">
        <v>0</v>
      </c>
      <c r="B1" s="2" t="s">
        <v>56</v>
      </c>
      <c r="C1" s="3" t="s">
        <v>1</v>
      </c>
      <c r="D1" s="9">
        <v>2007</v>
      </c>
      <c r="E1" s="9">
        <v>2008</v>
      </c>
      <c r="F1" s="9">
        <v>2009</v>
      </c>
      <c r="G1" s="9">
        <v>2010</v>
      </c>
      <c r="H1" s="9">
        <v>2011</v>
      </c>
      <c r="I1" s="9">
        <v>2012</v>
      </c>
      <c r="J1" s="9">
        <v>2013</v>
      </c>
      <c r="K1" s="9">
        <v>2014</v>
      </c>
      <c r="L1" s="9">
        <v>2015</v>
      </c>
      <c r="M1" s="9">
        <v>2016</v>
      </c>
      <c r="N1" s="9">
        <v>2017</v>
      </c>
      <c r="O1" s="9">
        <v>2018</v>
      </c>
      <c r="P1" s="9">
        <v>2019</v>
      </c>
      <c r="Q1" s="9">
        <v>2020</v>
      </c>
      <c r="R1" s="9">
        <v>2021</v>
      </c>
      <c r="S1" s="10">
        <v>2022</v>
      </c>
    </row>
    <row r="2" spans="1:20" ht="18" customHeight="1" x14ac:dyDescent="0.2">
      <c r="A2" s="1" t="s">
        <v>60</v>
      </c>
      <c r="B2" s="1" t="s">
        <v>61</v>
      </c>
      <c r="C2" s="1" t="s">
        <v>62</v>
      </c>
      <c r="D2" s="11">
        <v>6</v>
      </c>
      <c r="E2" s="11">
        <v>6</v>
      </c>
      <c r="F2" s="11">
        <v>9</v>
      </c>
      <c r="G2" s="11">
        <v>9</v>
      </c>
      <c r="H2" s="11">
        <v>9</v>
      </c>
      <c r="I2" s="11">
        <v>33</v>
      </c>
      <c r="J2" s="11">
        <v>33</v>
      </c>
      <c r="K2" s="11">
        <v>33</v>
      </c>
      <c r="L2" s="11">
        <v>33</v>
      </c>
      <c r="M2" s="11">
        <v>40</v>
      </c>
      <c r="N2" s="11">
        <v>40</v>
      </c>
      <c r="O2" s="11">
        <v>40</v>
      </c>
      <c r="P2" s="11">
        <v>40</v>
      </c>
      <c r="Q2" s="11">
        <v>40</v>
      </c>
      <c r="R2" s="11">
        <v>40</v>
      </c>
      <c r="S2" s="12">
        <v>40</v>
      </c>
    </row>
    <row r="3" spans="1:20" ht="18" customHeight="1" x14ac:dyDescent="0.2">
      <c r="A3" s="1" t="s">
        <v>63</v>
      </c>
      <c r="B3" s="1" t="s">
        <v>64</v>
      </c>
      <c r="C3" s="1" t="s">
        <v>4</v>
      </c>
      <c r="D3" s="11">
        <v>13</v>
      </c>
      <c r="E3" s="11">
        <v>13</v>
      </c>
      <c r="F3" s="11">
        <v>13</v>
      </c>
      <c r="G3" s="11">
        <v>13</v>
      </c>
      <c r="H3" s="11">
        <v>13</v>
      </c>
      <c r="I3" s="11">
        <v>13</v>
      </c>
      <c r="J3" s="11">
        <v>13</v>
      </c>
      <c r="K3" s="11">
        <v>13</v>
      </c>
      <c r="L3" s="11">
        <v>13</v>
      </c>
      <c r="M3" s="11">
        <v>13</v>
      </c>
      <c r="N3" s="11">
        <v>13</v>
      </c>
      <c r="O3" s="11">
        <v>13</v>
      </c>
      <c r="P3" s="11">
        <v>13</v>
      </c>
      <c r="Q3" s="11">
        <v>13</v>
      </c>
      <c r="R3" s="11">
        <v>13</v>
      </c>
      <c r="S3" s="12">
        <v>13</v>
      </c>
    </row>
    <row r="4" spans="1:20" ht="18" customHeight="1" x14ac:dyDescent="0.2">
      <c r="A4" s="1" t="s">
        <v>65</v>
      </c>
      <c r="B4" s="1" t="s">
        <v>66</v>
      </c>
      <c r="C4" s="1" t="s">
        <v>6</v>
      </c>
      <c r="D4" s="11">
        <v>3</v>
      </c>
      <c r="E4" s="11">
        <v>3</v>
      </c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>
        <v>3</v>
      </c>
      <c r="M4" s="11">
        <v>3</v>
      </c>
      <c r="N4" s="11">
        <v>3</v>
      </c>
      <c r="O4" s="11">
        <v>3</v>
      </c>
      <c r="P4" s="11">
        <v>3</v>
      </c>
      <c r="Q4" s="11">
        <v>3</v>
      </c>
      <c r="R4" s="11">
        <v>3</v>
      </c>
      <c r="S4" s="12">
        <v>3</v>
      </c>
    </row>
    <row r="5" spans="1:20" ht="18" customHeight="1" x14ac:dyDescent="0.2">
      <c r="A5" s="1" t="s">
        <v>65</v>
      </c>
      <c r="B5" s="1" t="s">
        <v>67</v>
      </c>
      <c r="C5" s="1" t="s">
        <v>8</v>
      </c>
      <c r="D5" s="11"/>
      <c r="E5" s="11"/>
      <c r="F5" s="11">
        <v>3</v>
      </c>
      <c r="G5" s="11">
        <v>10</v>
      </c>
      <c r="H5" s="11">
        <v>10</v>
      </c>
      <c r="I5" s="11">
        <v>10</v>
      </c>
      <c r="J5" s="11">
        <v>10</v>
      </c>
      <c r="K5" s="11">
        <v>10</v>
      </c>
      <c r="L5" s="11">
        <v>10</v>
      </c>
      <c r="M5" s="11">
        <v>10</v>
      </c>
      <c r="N5" s="11">
        <v>10</v>
      </c>
      <c r="O5" s="11">
        <v>10</v>
      </c>
      <c r="P5" s="11">
        <v>10</v>
      </c>
      <c r="Q5" s="11">
        <v>10</v>
      </c>
      <c r="R5" s="11">
        <v>10</v>
      </c>
      <c r="S5" s="12">
        <v>10</v>
      </c>
    </row>
    <row r="6" spans="1:20" ht="18" customHeight="1" x14ac:dyDescent="0.2">
      <c r="A6" s="1" t="s">
        <v>68</v>
      </c>
      <c r="B6" s="1" t="s">
        <v>69</v>
      </c>
      <c r="C6" s="1" t="s">
        <v>9</v>
      </c>
      <c r="D6" s="11">
        <v>181</v>
      </c>
      <c r="E6" s="11">
        <v>181</v>
      </c>
      <c r="F6" s="11">
        <v>181</v>
      </c>
      <c r="G6" s="11">
        <v>181</v>
      </c>
      <c r="H6" s="11">
        <v>181</v>
      </c>
      <c r="I6" s="11">
        <v>181</v>
      </c>
      <c r="J6" s="11">
        <v>181</v>
      </c>
      <c r="K6" s="11">
        <v>181</v>
      </c>
      <c r="L6" s="11">
        <v>181</v>
      </c>
      <c r="M6" s="11">
        <v>181</v>
      </c>
      <c r="N6" s="11">
        <v>181</v>
      </c>
      <c r="O6" s="11">
        <v>181</v>
      </c>
      <c r="P6" s="11">
        <v>330</v>
      </c>
      <c r="Q6" s="11">
        <v>330</v>
      </c>
      <c r="R6" s="11">
        <v>330</v>
      </c>
      <c r="S6" s="12">
        <v>330</v>
      </c>
    </row>
    <row r="7" spans="1:20" ht="18" customHeight="1" x14ac:dyDescent="0.2">
      <c r="A7" s="1" t="s">
        <v>68</v>
      </c>
      <c r="B7" s="1" t="s">
        <v>69</v>
      </c>
      <c r="C7" s="1" t="s">
        <v>11</v>
      </c>
      <c r="D7" s="11">
        <v>77</v>
      </c>
      <c r="E7" s="11">
        <v>77</v>
      </c>
      <c r="F7" s="11">
        <v>77</v>
      </c>
      <c r="G7" s="11">
        <v>77</v>
      </c>
      <c r="H7" s="11">
        <v>77</v>
      </c>
      <c r="I7" s="11">
        <v>77</v>
      </c>
      <c r="J7" s="11">
        <v>77</v>
      </c>
      <c r="K7" s="11">
        <v>77</v>
      </c>
      <c r="L7" s="11">
        <v>77</v>
      </c>
      <c r="M7" s="11">
        <v>77</v>
      </c>
      <c r="N7" s="11">
        <v>77</v>
      </c>
      <c r="O7" s="11">
        <v>77</v>
      </c>
      <c r="P7" s="11">
        <v>77</v>
      </c>
      <c r="Q7" s="11">
        <v>74</v>
      </c>
      <c r="R7" s="11">
        <v>74</v>
      </c>
      <c r="S7" s="12">
        <v>74</v>
      </c>
    </row>
    <row r="8" spans="1:20" ht="18" customHeight="1" x14ac:dyDescent="0.2">
      <c r="A8" s="1" t="s">
        <v>68</v>
      </c>
      <c r="B8" s="1" t="s">
        <v>70</v>
      </c>
      <c r="C8" s="1" t="s">
        <v>12</v>
      </c>
      <c r="D8" s="11">
        <v>84</v>
      </c>
      <c r="E8" s="11">
        <v>84</v>
      </c>
      <c r="F8" s="11">
        <v>84</v>
      </c>
      <c r="G8" s="11">
        <v>84</v>
      </c>
      <c r="H8" s="11">
        <v>84</v>
      </c>
      <c r="I8" s="11">
        <v>84</v>
      </c>
      <c r="J8" s="11">
        <v>84</v>
      </c>
      <c r="K8" s="11">
        <v>22</v>
      </c>
      <c r="L8" s="11">
        <v>22</v>
      </c>
      <c r="M8" s="11">
        <v>22</v>
      </c>
      <c r="N8" s="11">
        <v>22</v>
      </c>
      <c r="O8" s="11">
        <v>22</v>
      </c>
      <c r="P8" s="11">
        <v>22</v>
      </c>
      <c r="Q8" s="11">
        <v>22</v>
      </c>
      <c r="R8" s="11">
        <v>22</v>
      </c>
      <c r="S8" s="12">
        <v>22</v>
      </c>
    </row>
    <row r="9" spans="1:20" ht="18" customHeight="1" x14ac:dyDescent="0.2">
      <c r="A9" s="1" t="s">
        <v>68</v>
      </c>
      <c r="B9" s="1" t="s">
        <v>70</v>
      </c>
      <c r="C9" s="1" t="s">
        <v>13</v>
      </c>
      <c r="D9" s="11">
        <v>105</v>
      </c>
      <c r="E9" s="11">
        <v>105</v>
      </c>
      <c r="F9" s="11">
        <v>105</v>
      </c>
      <c r="G9" s="11">
        <v>105</v>
      </c>
      <c r="H9" s="11">
        <v>105</v>
      </c>
      <c r="I9" s="11">
        <v>105</v>
      </c>
      <c r="J9" s="11">
        <v>105</v>
      </c>
      <c r="K9" s="11">
        <v>105</v>
      </c>
      <c r="L9" s="11">
        <v>105</v>
      </c>
      <c r="M9" s="11">
        <v>105</v>
      </c>
      <c r="N9" s="11">
        <v>105</v>
      </c>
      <c r="O9" s="11">
        <v>105</v>
      </c>
      <c r="P9" s="11">
        <v>105</v>
      </c>
      <c r="Q9" s="11">
        <v>105</v>
      </c>
      <c r="R9" s="11">
        <v>105</v>
      </c>
      <c r="S9" s="12">
        <v>105</v>
      </c>
    </row>
    <row r="10" spans="1:20" ht="18" customHeight="1" x14ac:dyDescent="0.2">
      <c r="A10" s="1" t="s">
        <v>68</v>
      </c>
      <c r="B10" s="1" t="s">
        <v>71</v>
      </c>
      <c r="C10" s="1" t="s">
        <v>14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>
        <v>4</v>
      </c>
      <c r="Q10" s="11">
        <v>4</v>
      </c>
      <c r="R10" s="11">
        <v>4</v>
      </c>
      <c r="S10" s="12">
        <v>4</v>
      </c>
    </row>
    <row r="11" spans="1:20" ht="18" customHeight="1" x14ac:dyDescent="0.2">
      <c r="A11" s="1" t="s">
        <v>68</v>
      </c>
      <c r="B11" s="1" t="s">
        <v>72</v>
      </c>
      <c r="C11" s="1" t="s">
        <v>15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>
        <v>179</v>
      </c>
      <c r="S11" s="12">
        <v>179</v>
      </c>
    </row>
    <row r="12" spans="1:20" ht="18" customHeight="1" x14ac:dyDescent="0.2">
      <c r="A12" s="1" t="s">
        <v>68</v>
      </c>
      <c r="B12" s="1" t="s">
        <v>73</v>
      </c>
      <c r="C12" s="1" t="s">
        <v>16</v>
      </c>
      <c r="D12" s="11">
        <v>105</v>
      </c>
      <c r="E12" s="11">
        <v>105</v>
      </c>
      <c r="F12" s="11">
        <v>105</v>
      </c>
      <c r="G12" s="11">
        <v>105</v>
      </c>
      <c r="H12" s="11">
        <v>105</v>
      </c>
      <c r="I12" s="11">
        <v>105</v>
      </c>
      <c r="J12" s="11">
        <v>105</v>
      </c>
      <c r="K12" s="11">
        <v>105</v>
      </c>
      <c r="L12" s="11">
        <v>105</v>
      </c>
      <c r="M12" s="11">
        <v>105</v>
      </c>
      <c r="N12" s="11">
        <v>105</v>
      </c>
      <c r="O12" s="11">
        <v>105</v>
      </c>
      <c r="P12" s="11">
        <v>120</v>
      </c>
      <c r="Q12" s="11">
        <v>120</v>
      </c>
      <c r="R12" s="11">
        <v>120</v>
      </c>
      <c r="S12" s="12">
        <v>120</v>
      </c>
      <c r="T12" s="4"/>
    </row>
    <row r="13" spans="1:20" ht="18" customHeight="1" x14ac:dyDescent="0.2">
      <c r="A13" s="1" t="s">
        <v>68</v>
      </c>
      <c r="B13" s="1" t="s">
        <v>74</v>
      </c>
      <c r="C13" s="1" t="s">
        <v>17</v>
      </c>
      <c r="D13" s="11">
        <v>141</v>
      </c>
      <c r="E13" s="11">
        <v>141</v>
      </c>
      <c r="F13" s="11">
        <v>141</v>
      </c>
      <c r="G13" s="11">
        <v>135</v>
      </c>
      <c r="H13" s="11">
        <v>135</v>
      </c>
      <c r="I13" s="11">
        <v>135</v>
      </c>
      <c r="J13" s="11">
        <v>135</v>
      </c>
      <c r="K13" s="11">
        <v>135</v>
      </c>
      <c r="L13" s="11">
        <v>135</v>
      </c>
      <c r="M13" s="11">
        <v>135</v>
      </c>
      <c r="N13" s="11">
        <v>135</v>
      </c>
      <c r="O13" s="11">
        <v>135</v>
      </c>
      <c r="P13" s="11">
        <v>135</v>
      </c>
      <c r="Q13" s="11">
        <v>135</v>
      </c>
      <c r="R13" s="11">
        <v>135</v>
      </c>
      <c r="S13" s="12">
        <v>135</v>
      </c>
    </row>
    <row r="14" spans="1:20" ht="18" customHeight="1" x14ac:dyDescent="0.2">
      <c r="A14" s="1" t="s">
        <v>75</v>
      </c>
      <c r="B14" s="1" t="s">
        <v>76</v>
      </c>
      <c r="C14" s="1" t="s">
        <v>18</v>
      </c>
      <c r="D14" s="11"/>
      <c r="E14" s="11">
        <v>22</v>
      </c>
      <c r="F14" s="11">
        <v>22</v>
      </c>
      <c r="G14" s="11">
        <v>22</v>
      </c>
      <c r="H14" s="11">
        <v>22</v>
      </c>
      <c r="I14" s="11">
        <v>22</v>
      </c>
      <c r="J14" s="11">
        <v>22</v>
      </c>
      <c r="K14" s="11">
        <v>22</v>
      </c>
      <c r="L14" s="11">
        <v>22</v>
      </c>
      <c r="M14" s="11">
        <v>22</v>
      </c>
      <c r="N14" s="11">
        <v>22</v>
      </c>
      <c r="O14" s="11">
        <v>22</v>
      </c>
      <c r="P14" s="11">
        <v>22</v>
      </c>
      <c r="Q14" s="11">
        <v>22</v>
      </c>
      <c r="R14" s="11">
        <v>22</v>
      </c>
      <c r="S14" s="12">
        <v>22</v>
      </c>
    </row>
    <row r="15" spans="1:20" ht="18" customHeight="1" x14ac:dyDescent="0.2">
      <c r="A15" s="1" t="s">
        <v>77</v>
      </c>
      <c r="B15" s="1" t="s">
        <v>78</v>
      </c>
      <c r="C15" s="1" t="s">
        <v>20</v>
      </c>
      <c r="D15" s="11">
        <v>40</v>
      </c>
      <c r="E15" s="11">
        <v>40</v>
      </c>
      <c r="F15" s="11">
        <v>40</v>
      </c>
      <c r="G15" s="11">
        <v>40</v>
      </c>
      <c r="H15" s="11">
        <v>0</v>
      </c>
      <c r="I15" s="11">
        <v>40</v>
      </c>
      <c r="J15" s="11">
        <v>40</v>
      </c>
      <c r="K15" s="11">
        <v>40</v>
      </c>
      <c r="L15" s="11">
        <v>40</v>
      </c>
      <c r="M15" s="11">
        <v>40</v>
      </c>
      <c r="N15" s="11">
        <v>40</v>
      </c>
      <c r="O15" s="11">
        <v>40</v>
      </c>
      <c r="P15" s="11">
        <v>40</v>
      </c>
      <c r="Q15" s="11">
        <v>40</v>
      </c>
      <c r="R15" s="11">
        <v>65</v>
      </c>
      <c r="S15" s="12">
        <v>65</v>
      </c>
    </row>
    <row r="16" spans="1:20" ht="18" customHeight="1" x14ac:dyDescent="0.2">
      <c r="A16" s="1" t="s">
        <v>79</v>
      </c>
      <c r="B16" s="1" t="s">
        <v>80</v>
      </c>
      <c r="C16" s="1" t="s">
        <v>22</v>
      </c>
      <c r="D16" s="11">
        <v>18</v>
      </c>
      <c r="E16" s="11">
        <v>18</v>
      </c>
      <c r="F16" s="11">
        <v>18</v>
      </c>
      <c r="G16" s="11">
        <v>18</v>
      </c>
      <c r="H16" s="11">
        <v>18</v>
      </c>
      <c r="I16" s="11">
        <v>18</v>
      </c>
      <c r="J16" s="11">
        <v>18</v>
      </c>
      <c r="K16" s="11">
        <v>18</v>
      </c>
      <c r="L16" s="11">
        <v>18</v>
      </c>
      <c r="M16" s="11">
        <v>18</v>
      </c>
      <c r="N16" s="11">
        <v>18</v>
      </c>
      <c r="O16" s="11">
        <v>18</v>
      </c>
      <c r="P16" s="11">
        <v>18</v>
      </c>
      <c r="Q16" s="11">
        <v>18</v>
      </c>
      <c r="R16" s="11">
        <v>18</v>
      </c>
      <c r="S16" s="12">
        <v>18</v>
      </c>
    </row>
    <row r="17" spans="1:19" ht="18" customHeight="1" x14ac:dyDescent="0.2">
      <c r="A17" s="1" t="s">
        <v>81</v>
      </c>
      <c r="B17" s="1" t="s">
        <v>82</v>
      </c>
      <c r="C17" s="1" t="s">
        <v>23</v>
      </c>
      <c r="D17" s="11">
        <v>12</v>
      </c>
      <c r="E17" s="11">
        <v>12</v>
      </c>
      <c r="F17" s="11">
        <v>12</v>
      </c>
      <c r="G17" s="11">
        <v>12</v>
      </c>
      <c r="H17" s="11">
        <v>12</v>
      </c>
      <c r="I17" s="11">
        <v>12</v>
      </c>
      <c r="J17" s="11">
        <v>12</v>
      </c>
      <c r="K17" s="11">
        <v>12</v>
      </c>
      <c r="L17" s="11">
        <v>12</v>
      </c>
      <c r="M17" s="11">
        <v>12</v>
      </c>
      <c r="N17" s="11">
        <v>12</v>
      </c>
      <c r="O17" s="11">
        <v>12</v>
      </c>
      <c r="P17" s="11">
        <v>12</v>
      </c>
      <c r="Q17" s="11">
        <v>12</v>
      </c>
      <c r="R17" s="11">
        <v>12</v>
      </c>
      <c r="S17" s="12">
        <v>12</v>
      </c>
    </row>
    <row r="18" spans="1:19" ht="18" customHeight="1" x14ac:dyDescent="0.2">
      <c r="A18" s="1" t="s">
        <v>81</v>
      </c>
      <c r="B18" s="1" t="s">
        <v>83</v>
      </c>
      <c r="C18" s="1" t="s">
        <v>24</v>
      </c>
      <c r="D18" s="11">
        <v>57</v>
      </c>
      <c r="E18" s="11">
        <v>102</v>
      </c>
      <c r="F18" s="11">
        <v>102</v>
      </c>
      <c r="G18" s="11">
        <v>102</v>
      </c>
      <c r="H18" s="11">
        <v>102</v>
      </c>
      <c r="I18" s="11">
        <v>102</v>
      </c>
      <c r="J18" s="11">
        <v>187</v>
      </c>
      <c r="K18" s="11">
        <v>190</v>
      </c>
      <c r="L18" s="11">
        <v>190</v>
      </c>
      <c r="M18" s="11">
        <v>190</v>
      </c>
      <c r="N18" s="11">
        <v>190</v>
      </c>
      <c r="O18" s="11">
        <v>190</v>
      </c>
      <c r="P18" s="11">
        <v>190</v>
      </c>
      <c r="Q18" s="11">
        <v>190</v>
      </c>
      <c r="R18" s="11">
        <v>190</v>
      </c>
      <c r="S18" s="12">
        <v>190</v>
      </c>
    </row>
    <row r="19" spans="1:19" ht="18" customHeight="1" x14ac:dyDescent="0.2">
      <c r="A19" s="1" t="s">
        <v>84</v>
      </c>
      <c r="B19" s="1" t="s">
        <v>85</v>
      </c>
      <c r="C19" s="1" t="s">
        <v>25</v>
      </c>
      <c r="D19" s="11"/>
      <c r="E19" s="11">
        <v>34</v>
      </c>
      <c r="F19" s="11">
        <v>34</v>
      </c>
      <c r="G19" s="11">
        <v>34</v>
      </c>
      <c r="H19" s="11">
        <v>34</v>
      </c>
      <c r="I19" s="11">
        <v>34</v>
      </c>
      <c r="J19" s="11">
        <v>38</v>
      </c>
      <c r="K19" s="11">
        <v>34</v>
      </c>
      <c r="L19" s="11">
        <v>34</v>
      </c>
      <c r="M19" s="11">
        <v>34</v>
      </c>
      <c r="N19" s="11">
        <v>42</v>
      </c>
      <c r="O19" s="11">
        <v>42</v>
      </c>
      <c r="P19" s="11">
        <v>42</v>
      </c>
      <c r="Q19" s="11">
        <v>42</v>
      </c>
      <c r="R19" s="11">
        <v>42</v>
      </c>
      <c r="S19" s="12">
        <v>42</v>
      </c>
    </row>
    <row r="20" spans="1:19" ht="18" customHeight="1" x14ac:dyDescent="0.2">
      <c r="A20" s="1" t="s">
        <v>84</v>
      </c>
      <c r="B20" s="1" t="s">
        <v>86</v>
      </c>
      <c r="C20" s="1" t="s">
        <v>27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v>22</v>
      </c>
      <c r="O20" s="11">
        <v>22</v>
      </c>
      <c r="P20" s="11">
        <v>22</v>
      </c>
      <c r="Q20" s="11">
        <v>22</v>
      </c>
      <c r="R20" s="11">
        <v>22</v>
      </c>
      <c r="S20" s="12">
        <v>22</v>
      </c>
    </row>
    <row r="21" spans="1:19" ht="18" customHeight="1" x14ac:dyDescent="0.2">
      <c r="A21" s="1" t="s">
        <v>84</v>
      </c>
      <c r="B21" s="1" t="s">
        <v>87</v>
      </c>
      <c r="C21" s="1" t="s">
        <v>8</v>
      </c>
      <c r="D21" s="11">
        <v>6</v>
      </c>
      <c r="E21" s="11">
        <v>35</v>
      </c>
      <c r="F21" s="11">
        <v>35</v>
      </c>
      <c r="G21" s="11">
        <v>35</v>
      </c>
      <c r="H21" s="11">
        <v>35</v>
      </c>
      <c r="I21" s="11">
        <v>39</v>
      </c>
      <c r="J21" s="11">
        <v>39</v>
      </c>
      <c r="K21" s="11">
        <v>39</v>
      </c>
      <c r="L21" s="11">
        <v>39</v>
      </c>
      <c r="M21" s="11">
        <v>56</v>
      </c>
      <c r="N21" s="11">
        <v>56</v>
      </c>
      <c r="O21" s="11">
        <v>56</v>
      </c>
      <c r="P21" s="11">
        <v>56</v>
      </c>
      <c r="Q21" s="11">
        <v>56</v>
      </c>
      <c r="R21" s="11">
        <v>56</v>
      </c>
      <c r="S21" s="12">
        <v>56</v>
      </c>
    </row>
    <row r="22" spans="1:19" ht="18" customHeight="1" x14ac:dyDescent="0.2">
      <c r="A22" s="1" t="s">
        <v>88</v>
      </c>
      <c r="B22" s="1" t="s">
        <v>89</v>
      </c>
      <c r="C22" s="1" t="s">
        <v>28</v>
      </c>
      <c r="D22" s="11">
        <v>2</v>
      </c>
      <c r="E22" s="11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2">
        <v>2</v>
      </c>
    </row>
    <row r="23" spans="1:19" ht="18" customHeight="1" x14ac:dyDescent="0.2">
      <c r="A23" s="1" t="s">
        <v>88</v>
      </c>
      <c r="B23" s="1" t="s">
        <v>90</v>
      </c>
      <c r="C23" s="1" t="s">
        <v>29</v>
      </c>
      <c r="D23" s="11">
        <v>5</v>
      </c>
      <c r="E23" s="11">
        <v>5</v>
      </c>
      <c r="F23" s="11">
        <v>5</v>
      </c>
      <c r="G23" s="11">
        <v>5</v>
      </c>
      <c r="H23" s="11">
        <v>5</v>
      </c>
      <c r="I23" s="11">
        <v>5</v>
      </c>
      <c r="J23" s="11">
        <v>4</v>
      </c>
      <c r="K23" s="11">
        <v>4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  <c r="R23" s="11">
        <v>4</v>
      </c>
      <c r="S23" s="12">
        <v>4</v>
      </c>
    </row>
    <row r="24" spans="1:19" ht="18" customHeight="1" x14ac:dyDescent="0.2">
      <c r="A24" s="1" t="s">
        <v>88</v>
      </c>
      <c r="B24" s="1" t="s">
        <v>91</v>
      </c>
      <c r="C24" s="1" t="s">
        <v>30</v>
      </c>
      <c r="D24" s="11">
        <v>6</v>
      </c>
      <c r="E24" s="11">
        <v>6</v>
      </c>
      <c r="F24" s="11">
        <v>12</v>
      </c>
      <c r="G24" s="11">
        <v>16</v>
      </c>
      <c r="H24" s="11">
        <v>16</v>
      </c>
      <c r="I24" s="11">
        <v>16</v>
      </c>
      <c r="J24" s="11">
        <v>16</v>
      </c>
      <c r="K24" s="11">
        <v>12</v>
      </c>
      <c r="L24" s="11">
        <v>12</v>
      </c>
      <c r="M24" s="11">
        <v>12</v>
      </c>
      <c r="N24" s="11">
        <v>12</v>
      </c>
      <c r="O24" s="11">
        <v>12</v>
      </c>
      <c r="P24" s="11">
        <v>12</v>
      </c>
      <c r="Q24" s="11">
        <v>12</v>
      </c>
      <c r="R24" s="11">
        <v>12</v>
      </c>
      <c r="S24" s="12">
        <v>12</v>
      </c>
    </row>
    <row r="25" spans="1:19" ht="18" customHeight="1" x14ac:dyDescent="0.2">
      <c r="A25" s="1" t="s">
        <v>88</v>
      </c>
      <c r="B25" s="1" t="s">
        <v>92</v>
      </c>
      <c r="C25" s="1" t="s">
        <v>31</v>
      </c>
      <c r="D25" s="11"/>
      <c r="E25" s="11">
        <v>135</v>
      </c>
      <c r="F25" s="11"/>
      <c r="G25" s="11"/>
      <c r="H25" s="11"/>
      <c r="I25" s="11"/>
      <c r="J25" s="11">
        <v>50</v>
      </c>
      <c r="K25" s="11">
        <v>50</v>
      </c>
      <c r="L25" s="11">
        <v>100</v>
      </c>
      <c r="M25" s="11">
        <v>100</v>
      </c>
      <c r="N25" s="11">
        <v>100</v>
      </c>
      <c r="O25" s="11">
        <v>100</v>
      </c>
      <c r="P25" s="11">
        <v>100</v>
      </c>
      <c r="Q25" s="11">
        <v>100</v>
      </c>
      <c r="R25" s="11">
        <v>100</v>
      </c>
      <c r="S25" s="12">
        <v>100</v>
      </c>
    </row>
    <row r="26" spans="1:19" ht="18" customHeight="1" x14ac:dyDescent="0.2">
      <c r="A26" s="1" t="s">
        <v>93</v>
      </c>
      <c r="B26" s="1" t="s">
        <v>94</v>
      </c>
      <c r="C26" s="1" t="s">
        <v>32</v>
      </c>
      <c r="D26" s="11">
        <v>115</v>
      </c>
      <c r="E26" s="11">
        <v>116</v>
      </c>
      <c r="F26" s="11">
        <v>185</v>
      </c>
      <c r="G26" s="11">
        <v>176</v>
      </c>
      <c r="H26" s="11">
        <v>176</v>
      </c>
      <c r="I26" s="11">
        <v>176</v>
      </c>
      <c r="J26" s="11">
        <v>176</v>
      </c>
      <c r="K26" s="11">
        <v>176</v>
      </c>
      <c r="L26" s="11">
        <v>176</v>
      </c>
      <c r="M26" s="11">
        <v>176</v>
      </c>
      <c r="N26" s="11">
        <v>176</v>
      </c>
      <c r="O26" s="11">
        <v>189</v>
      </c>
      <c r="P26" s="11">
        <v>189</v>
      </c>
      <c r="Q26" s="11">
        <v>199</v>
      </c>
      <c r="R26" s="11">
        <v>199</v>
      </c>
      <c r="S26" s="12">
        <v>199</v>
      </c>
    </row>
    <row r="27" spans="1:19" ht="18" customHeight="1" x14ac:dyDescent="0.2">
      <c r="A27" s="1" t="s">
        <v>93</v>
      </c>
      <c r="B27" s="1" t="s">
        <v>95</v>
      </c>
      <c r="C27" s="1" t="s">
        <v>33</v>
      </c>
      <c r="D27" s="11">
        <v>9</v>
      </c>
      <c r="E27" s="11">
        <v>9</v>
      </c>
      <c r="F27" s="11">
        <v>9</v>
      </c>
      <c r="G27" s="11">
        <v>9</v>
      </c>
      <c r="H27" s="11">
        <v>8</v>
      </c>
      <c r="I27" s="11">
        <v>8</v>
      </c>
      <c r="J27" s="11">
        <v>8</v>
      </c>
      <c r="K27" s="11">
        <v>8</v>
      </c>
      <c r="L27" s="11">
        <v>10</v>
      </c>
      <c r="M27" s="11">
        <v>10</v>
      </c>
      <c r="N27" s="11">
        <v>10</v>
      </c>
      <c r="O27" s="11">
        <v>10</v>
      </c>
      <c r="P27" s="11">
        <v>10</v>
      </c>
      <c r="Q27" s="11">
        <v>10</v>
      </c>
      <c r="R27" s="11">
        <v>10</v>
      </c>
      <c r="S27" s="12">
        <v>10</v>
      </c>
    </row>
    <row r="28" spans="1:19" ht="18" customHeight="1" x14ac:dyDescent="0.2">
      <c r="A28" s="1" t="s">
        <v>96</v>
      </c>
      <c r="B28" s="1" t="s">
        <v>69</v>
      </c>
      <c r="C28" s="1" t="s">
        <v>34</v>
      </c>
      <c r="D28" s="11">
        <v>230</v>
      </c>
      <c r="E28" s="11">
        <v>230</v>
      </c>
      <c r="F28" s="11">
        <v>230</v>
      </c>
      <c r="G28" s="11">
        <v>230</v>
      </c>
      <c r="H28" s="11">
        <v>230</v>
      </c>
      <c r="I28" s="11">
        <v>230</v>
      </c>
      <c r="J28" s="11">
        <v>230</v>
      </c>
      <c r="K28" s="11">
        <v>230</v>
      </c>
      <c r="L28" s="11">
        <v>230</v>
      </c>
      <c r="M28" s="11">
        <v>230</v>
      </c>
      <c r="N28" s="11">
        <v>230</v>
      </c>
      <c r="O28" s="11">
        <v>230</v>
      </c>
      <c r="P28" s="11">
        <v>229</v>
      </c>
      <c r="Q28" s="11">
        <v>229</v>
      </c>
      <c r="R28" s="11">
        <v>229</v>
      </c>
      <c r="S28" s="12">
        <v>229</v>
      </c>
    </row>
    <row r="29" spans="1:19" ht="18" customHeight="1" x14ac:dyDescent="0.2">
      <c r="A29" s="1" t="s">
        <v>96</v>
      </c>
      <c r="B29" s="1" t="s">
        <v>97</v>
      </c>
      <c r="C29" s="1" t="s">
        <v>35</v>
      </c>
      <c r="D29" s="11">
        <v>8</v>
      </c>
      <c r="E29" s="11">
        <v>8</v>
      </c>
      <c r="F29" s="11">
        <v>8</v>
      </c>
      <c r="G29" s="11">
        <v>13</v>
      </c>
      <c r="H29" s="11">
        <v>13</v>
      </c>
      <c r="I29" s="11">
        <v>13</v>
      </c>
      <c r="J29" s="11">
        <v>13</v>
      </c>
      <c r="K29" s="11">
        <v>13</v>
      </c>
      <c r="L29" s="11">
        <v>13</v>
      </c>
      <c r="M29" s="11">
        <v>13</v>
      </c>
      <c r="N29" s="11">
        <v>13</v>
      </c>
      <c r="O29" s="11">
        <v>13</v>
      </c>
      <c r="P29" s="11">
        <v>13</v>
      </c>
      <c r="Q29" s="11">
        <v>13</v>
      </c>
      <c r="R29" s="11">
        <v>13</v>
      </c>
      <c r="S29" s="12">
        <v>13</v>
      </c>
    </row>
    <row r="30" spans="1:19" ht="18" customHeight="1" x14ac:dyDescent="0.2">
      <c r="A30" s="1" t="s">
        <v>98</v>
      </c>
      <c r="B30" s="1" t="s">
        <v>99</v>
      </c>
      <c r="C30" s="1" t="s">
        <v>36</v>
      </c>
      <c r="D30" s="11">
        <v>2</v>
      </c>
      <c r="E30" s="11">
        <v>2</v>
      </c>
      <c r="F30" s="11">
        <v>2</v>
      </c>
      <c r="G30" s="11">
        <v>2</v>
      </c>
      <c r="H30" s="11">
        <v>7</v>
      </c>
      <c r="I30" s="11">
        <v>7</v>
      </c>
      <c r="J30" s="11">
        <v>7</v>
      </c>
      <c r="K30" s="11">
        <v>7</v>
      </c>
      <c r="L30" s="11">
        <v>7</v>
      </c>
      <c r="M30" s="11">
        <v>7</v>
      </c>
      <c r="N30" s="11">
        <v>20</v>
      </c>
      <c r="O30" s="11">
        <v>20</v>
      </c>
      <c r="P30" s="11">
        <v>20</v>
      </c>
      <c r="Q30" s="11">
        <v>20</v>
      </c>
      <c r="R30" s="11">
        <v>20</v>
      </c>
      <c r="S30" s="12">
        <v>20</v>
      </c>
    </row>
    <row r="31" spans="1:19" ht="18" customHeight="1" x14ac:dyDescent="0.2">
      <c r="A31" s="1" t="s">
        <v>98</v>
      </c>
      <c r="B31" s="1" t="s">
        <v>100</v>
      </c>
      <c r="C31" s="1" t="s">
        <v>38</v>
      </c>
      <c r="D31" s="11">
        <v>30</v>
      </c>
      <c r="E31" s="11">
        <v>30</v>
      </c>
      <c r="F31" s="11">
        <v>30</v>
      </c>
      <c r="G31" s="11">
        <v>30</v>
      </c>
      <c r="H31" s="11">
        <v>30</v>
      </c>
      <c r="I31" s="11">
        <v>30</v>
      </c>
      <c r="J31" s="11">
        <v>38</v>
      </c>
      <c r="K31" s="11">
        <v>38</v>
      </c>
      <c r="L31" s="11">
        <v>33</v>
      </c>
      <c r="M31" s="11">
        <v>33</v>
      </c>
      <c r="N31" s="11">
        <v>33</v>
      </c>
      <c r="O31" s="11">
        <v>70</v>
      </c>
      <c r="P31" s="11">
        <v>70</v>
      </c>
      <c r="Q31" s="11">
        <v>70</v>
      </c>
      <c r="R31" s="11">
        <v>70</v>
      </c>
      <c r="S31" s="12">
        <v>70</v>
      </c>
    </row>
    <row r="32" spans="1:19" ht="18" customHeight="1" x14ac:dyDescent="0.2">
      <c r="A32" s="1" t="s">
        <v>98</v>
      </c>
      <c r="B32" s="1" t="s">
        <v>101</v>
      </c>
      <c r="C32" s="1" t="s">
        <v>39</v>
      </c>
      <c r="D32" s="11">
        <v>24</v>
      </c>
      <c r="E32" s="11">
        <v>24</v>
      </c>
      <c r="F32" s="11">
        <v>23</v>
      </c>
      <c r="G32" s="11">
        <v>23</v>
      </c>
      <c r="H32" s="11">
        <v>23</v>
      </c>
      <c r="I32" s="11">
        <v>23</v>
      </c>
      <c r="J32" s="11">
        <v>23</v>
      </c>
      <c r="K32" s="11">
        <v>23</v>
      </c>
      <c r="L32" s="11">
        <v>23</v>
      </c>
      <c r="M32" s="11">
        <v>23</v>
      </c>
      <c r="N32" s="11">
        <v>23</v>
      </c>
      <c r="O32" s="11">
        <v>23</v>
      </c>
      <c r="P32" s="11">
        <v>23</v>
      </c>
      <c r="Q32" s="11">
        <v>23</v>
      </c>
      <c r="R32" s="11">
        <v>23</v>
      </c>
      <c r="S32" s="12">
        <v>23</v>
      </c>
    </row>
    <row r="33" spans="1:19" ht="18" customHeight="1" x14ac:dyDescent="0.2">
      <c r="A33" s="1" t="s">
        <v>98</v>
      </c>
      <c r="B33" s="1" t="s">
        <v>70</v>
      </c>
      <c r="C33" s="1" t="s">
        <v>39</v>
      </c>
      <c r="D33" s="11">
        <v>20</v>
      </c>
      <c r="E33" s="11">
        <v>33</v>
      </c>
      <c r="F33" s="11">
        <v>34</v>
      </c>
      <c r="G33" s="11">
        <v>34</v>
      </c>
      <c r="H33" s="11">
        <v>34</v>
      </c>
      <c r="I33" s="11">
        <v>34</v>
      </c>
      <c r="J33" s="11">
        <v>34</v>
      </c>
      <c r="K33" s="11">
        <v>34</v>
      </c>
      <c r="L33" s="11">
        <v>34</v>
      </c>
      <c r="M33" s="11">
        <v>34</v>
      </c>
      <c r="N33" s="11">
        <v>34</v>
      </c>
      <c r="O33" s="11">
        <v>35</v>
      </c>
      <c r="P33" s="11">
        <v>36</v>
      </c>
      <c r="Q33" s="11">
        <v>35</v>
      </c>
      <c r="R33" s="11">
        <v>36</v>
      </c>
      <c r="S33" s="12">
        <v>36</v>
      </c>
    </row>
    <row r="34" spans="1:19" ht="18" customHeight="1" x14ac:dyDescent="0.2">
      <c r="A34" s="1" t="s">
        <v>102</v>
      </c>
      <c r="B34" s="1" t="s">
        <v>103</v>
      </c>
      <c r="C34" s="1" t="s">
        <v>40</v>
      </c>
      <c r="D34" s="11">
        <v>9</v>
      </c>
      <c r="E34" s="11">
        <v>9</v>
      </c>
      <c r="F34" s="11">
        <v>9</v>
      </c>
      <c r="G34" s="11">
        <v>9</v>
      </c>
      <c r="H34" s="11">
        <v>9</v>
      </c>
      <c r="I34" s="11">
        <v>9</v>
      </c>
      <c r="J34" s="11">
        <v>9</v>
      </c>
      <c r="K34" s="11">
        <v>9</v>
      </c>
      <c r="L34" s="11">
        <v>9</v>
      </c>
      <c r="M34" s="11">
        <v>9</v>
      </c>
      <c r="N34" s="11">
        <v>9</v>
      </c>
      <c r="O34" s="11">
        <v>9</v>
      </c>
      <c r="P34" s="11">
        <v>9</v>
      </c>
      <c r="Q34" s="11">
        <v>9</v>
      </c>
      <c r="R34" s="11">
        <v>9</v>
      </c>
      <c r="S34" s="12">
        <v>9</v>
      </c>
    </row>
    <row r="35" spans="1:19" ht="18" customHeight="1" x14ac:dyDescent="0.2">
      <c r="A35" s="1" t="s">
        <v>102</v>
      </c>
      <c r="B35" s="1" t="s">
        <v>70</v>
      </c>
      <c r="C35" s="1" t="s">
        <v>41</v>
      </c>
      <c r="D35" s="11">
        <v>10</v>
      </c>
      <c r="E35" s="11">
        <v>20</v>
      </c>
      <c r="F35" s="11">
        <v>20</v>
      </c>
      <c r="G35" s="11">
        <v>20</v>
      </c>
      <c r="H35" s="11">
        <v>20</v>
      </c>
      <c r="I35" s="11">
        <v>17</v>
      </c>
      <c r="J35" s="11">
        <v>17</v>
      </c>
      <c r="K35" s="11">
        <v>17</v>
      </c>
      <c r="L35" s="11">
        <v>17</v>
      </c>
      <c r="M35" s="11">
        <v>17</v>
      </c>
      <c r="N35" s="11">
        <v>22</v>
      </c>
      <c r="O35" s="11">
        <v>22</v>
      </c>
      <c r="P35" s="11">
        <v>22</v>
      </c>
      <c r="Q35" s="11">
        <v>22</v>
      </c>
      <c r="R35" s="11">
        <v>22</v>
      </c>
      <c r="S35" s="12">
        <v>22</v>
      </c>
    </row>
    <row r="36" spans="1:19" ht="18" customHeight="1" x14ac:dyDescent="0.2">
      <c r="A36" s="1" t="s">
        <v>104</v>
      </c>
      <c r="B36" s="1" t="s">
        <v>105</v>
      </c>
      <c r="C36" s="1" t="s">
        <v>42</v>
      </c>
      <c r="D36" s="11"/>
      <c r="E36" s="11">
        <v>10</v>
      </c>
      <c r="F36" s="11">
        <v>10</v>
      </c>
      <c r="G36" s="11">
        <v>10</v>
      </c>
      <c r="H36" s="11">
        <v>10</v>
      </c>
      <c r="I36" s="11">
        <v>38</v>
      </c>
      <c r="J36" s="11">
        <v>38</v>
      </c>
      <c r="K36" s="11">
        <v>38</v>
      </c>
      <c r="L36" s="11">
        <v>38</v>
      </c>
      <c r="M36" s="11">
        <v>38</v>
      </c>
      <c r="N36" s="11">
        <v>38</v>
      </c>
      <c r="O36" s="11">
        <v>38</v>
      </c>
      <c r="P36" s="11">
        <v>38</v>
      </c>
      <c r="Q36" s="11">
        <v>38</v>
      </c>
      <c r="R36" s="11">
        <v>38</v>
      </c>
      <c r="S36" s="12">
        <v>38</v>
      </c>
    </row>
    <row r="37" spans="1:19" ht="18" customHeight="1" x14ac:dyDescent="0.2">
      <c r="A37" s="1" t="s">
        <v>106</v>
      </c>
      <c r="B37" s="1" t="s">
        <v>70</v>
      </c>
      <c r="C37" s="1" t="s">
        <v>43</v>
      </c>
      <c r="D37" s="11">
        <v>35</v>
      </c>
      <c r="E37" s="11">
        <v>35</v>
      </c>
      <c r="F37" s="11">
        <v>35</v>
      </c>
      <c r="G37" s="11">
        <v>35</v>
      </c>
      <c r="H37" s="11">
        <v>35</v>
      </c>
      <c r="I37" s="11">
        <v>35</v>
      </c>
      <c r="J37" s="11">
        <v>35</v>
      </c>
      <c r="K37" s="11">
        <v>35</v>
      </c>
      <c r="L37" s="11">
        <v>35</v>
      </c>
      <c r="M37" s="11">
        <v>35</v>
      </c>
      <c r="N37" s="11">
        <v>35</v>
      </c>
      <c r="O37" s="11">
        <v>35</v>
      </c>
      <c r="P37" s="11">
        <v>35</v>
      </c>
      <c r="Q37" s="11">
        <v>35</v>
      </c>
      <c r="R37" s="11">
        <v>35</v>
      </c>
      <c r="S37" s="12">
        <v>35</v>
      </c>
    </row>
    <row r="38" spans="1:19" ht="18" customHeight="1" x14ac:dyDescent="0.2">
      <c r="A38" s="1" t="s">
        <v>106</v>
      </c>
      <c r="B38" s="1" t="s">
        <v>107</v>
      </c>
      <c r="C38" s="1" t="s">
        <v>44</v>
      </c>
      <c r="D38" s="11">
        <v>26</v>
      </c>
      <c r="E38" s="11">
        <v>26</v>
      </c>
      <c r="F38" s="11">
        <v>26</v>
      </c>
      <c r="G38" s="11">
        <v>26</v>
      </c>
      <c r="H38" s="11">
        <v>26</v>
      </c>
      <c r="I38" s="11">
        <v>26</v>
      </c>
      <c r="J38" s="11">
        <v>27</v>
      </c>
      <c r="K38" s="11">
        <v>27</v>
      </c>
      <c r="L38" s="11">
        <v>27</v>
      </c>
      <c r="M38" s="11">
        <v>27</v>
      </c>
      <c r="N38" s="11">
        <v>27</v>
      </c>
      <c r="O38" s="11">
        <v>27</v>
      </c>
      <c r="P38" s="11">
        <v>27</v>
      </c>
      <c r="Q38" s="11">
        <v>27</v>
      </c>
      <c r="R38" s="11">
        <v>27</v>
      </c>
      <c r="S38" s="12">
        <v>27</v>
      </c>
    </row>
    <row r="39" spans="1:19" ht="18" customHeight="1" x14ac:dyDescent="0.2">
      <c r="A39" s="1" t="s">
        <v>106</v>
      </c>
      <c r="B39" s="1" t="s">
        <v>108</v>
      </c>
      <c r="C39" s="1" t="s">
        <v>45</v>
      </c>
      <c r="D39" s="11"/>
      <c r="E39" s="11"/>
      <c r="F39" s="11"/>
      <c r="G39" s="11"/>
      <c r="H39" s="11"/>
      <c r="I39" s="11"/>
      <c r="J39" s="11"/>
      <c r="K39" s="11"/>
      <c r="L39" s="11">
        <v>10</v>
      </c>
      <c r="M39" s="11">
        <v>10</v>
      </c>
      <c r="N39" s="11">
        <v>10</v>
      </c>
      <c r="O39" s="11">
        <v>10</v>
      </c>
      <c r="P39" s="11">
        <v>10</v>
      </c>
      <c r="Q39" s="11">
        <v>10</v>
      </c>
      <c r="R39" s="11">
        <v>10</v>
      </c>
      <c r="S39" s="12">
        <v>10</v>
      </c>
    </row>
    <row r="40" spans="1:19" ht="18" customHeight="1" x14ac:dyDescent="0.2">
      <c r="A40" s="1" t="s">
        <v>109</v>
      </c>
      <c r="B40" s="1" t="s">
        <v>110</v>
      </c>
      <c r="C40" s="1" t="s">
        <v>46</v>
      </c>
      <c r="D40" s="13"/>
      <c r="E40" s="13"/>
      <c r="F40" s="13"/>
      <c r="G40" s="13"/>
      <c r="H40" s="13"/>
      <c r="I40" s="13"/>
      <c r="N40" s="11">
        <v>10</v>
      </c>
      <c r="O40" s="11">
        <v>10</v>
      </c>
      <c r="P40" s="11">
        <v>10</v>
      </c>
      <c r="Q40" s="11">
        <v>10</v>
      </c>
      <c r="R40" s="11">
        <v>10</v>
      </c>
      <c r="S40" s="12">
        <v>10</v>
      </c>
    </row>
    <row r="41" spans="1:19" ht="18" customHeight="1" x14ac:dyDescent="0.2">
      <c r="A41" s="1" t="s">
        <v>111</v>
      </c>
      <c r="B41" s="1" t="s">
        <v>112</v>
      </c>
      <c r="C41" s="1" t="s">
        <v>47</v>
      </c>
      <c r="D41" s="11"/>
      <c r="E41" s="11"/>
      <c r="F41" s="11"/>
      <c r="G41" s="11"/>
      <c r="H41" s="11"/>
      <c r="I41" s="11"/>
      <c r="J41" s="11">
        <v>30</v>
      </c>
      <c r="K41" s="11">
        <v>30</v>
      </c>
      <c r="L41" s="11">
        <v>30</v>
      </c>
      <c r="M41" s="11">
        <v>30</v>
      </c>
      <c r="N41" s="11">
        <v>30</v>
      </c>
      <c r="O41" s="11">
        <v>30</v>
      </c>
      <c r="P41" s="11">
        <v>30</v>
      </c>
      <c r="Q41" s="11">
        <v>30</v>
      </c>
      <c r="R41" s="11">
        <v>30</v>
      </c>
      <c r="S41" s="12">
        <v>30</v>
      </c>
    </row>
    <row r="42" spans="1:19" ht="18" customHeight="1" x14ac:dyDescent="0.2">
      <c r="A42" s="1" t="s">
        <v>113</v>
      </c>
      <c r="B42" s="1" t="s">
        <v>114</v>
      </c>
      <c r="C42" s="1" t="s">
        <v>48</v>
      </c>
      <c r="D42" s="11">
        <v>195</v>
      </c>
      <c r="E42" s="11">
        <v>195</v>
      </c>
      <c r="F42" s="11">
        <v>275</v>
      </c>
      <c r="G42" s="11">
        <v>275</v>
      </c>
      <c r="H42" s="11">
        <v>275</v>
      </c>
      <c r="I42" s="11">
        <v>275</v>
      </c>
      <c r="J42" s="11">
        <v>275</v>
      </c>
      <c r="K42" s="11">
        <v>275</v>
      </c>
      <c r="L42" s="11">
        <v>275</v>
      </c>
      <c r="M42" s="11">
        <v>275</v>
      </c>
      <c r="N42" s="11">
        <v>275</v>
      </c>
      <c r="O42" s="11">
        <v>275</v>
      </c>
      <c r="P42" s="11">
        <v>160</v>
      </c>
      <c r="Q42" s="11">
        <v>160</v>
      </c>
      <c r="R42" s="11">
        <v>160</v>
      </c>
      <c r="S42" s="12">
        <v>160</v>
      </c>
    </row>
    <row r="43" spans="1:19" ht="18" customHeight="1" x14ac:dyDescent="0.2">
      <c r="A43" s="1" t="s">
        <v>113</v>
      </c>
      <c r="B43" s="1" t="s">
        <v>115</v>
      </c>
      <c r="C43" s="1" t="s">
        <v>50</v>
      </c>
      <c r="D43" s="11">
        <v>12</v>
      </c>
      <c r="E43" s="11">
        <v>30</v>
      </c>
      <c r="F43" s="11">
        <v>30</v>
      </c>
      <c r="G43" s="11"/>
      <c r="H43" s="11"/>
      <c r="I43" s="11"/>
      <c r="J43" s="11">
        <v>30</v>
      </c>
      <c r="K43" s="11">
        <v>30</v>
      </c>
      <c r="L43" s="11">
        <v>30</v>
      </c>
      <c r="M43" s="11">
        <v>30</v>
      </c>
      <c r="N43" s="11">
        <v>30</v>
      </c>
      <c r="O43" s="11">
        <v>30</v>
      </c>
      <c r="P43" s="11">
        <v>30</v>
      </c>
      <c r="Q43" s="11">
        <v>30</v>
      </c>
      <c r="R43" s="11">
        <v>30</v>
      </c>
      <c r="S43" s="12">
        <v>30</v>
      </c>
    </row>
    <row r="44" spans="1:19" ht="18" customHeight="1" x14ac:dyDescent="0.2">
      <c r="A44" s="1" t="s">
        <v>113</v>
      </c>
      <c r="B44" s="1" t="s">
        <v>116</v>
      </c>
      <c r="C44" s="1" t="s">
        <v>51</v>
      </c>
      <c r="D44" s="11"/>
      <c r="E44" s="11"/>
      <c r="F44" s="11">
        <v>11</v>
      </c>
      <c r="G44" s="11">
        <v>10</v>
      </c>
      <c r="H44" s="11">
        <v>11</v>
      </c>
      <c r="I44" s="11">
        <v>10</v>
      </c>
      <c r="J44" s="11">
        <v>10</v>
      </c>
      <c r="K44" s="11">
        <v>10</v>
      </c>
      <c r="L44" s="11">
        <v>10</v>
      </c>
      <c r="M44" s="11">
        <v>10</v>
      </c>
      <c r="N44" s="11">
        <v>12</v>
      </c>
      <c r="O44" s="11">
        <v>12</v>
      </c>
      <c r="P44" s="11">
        <v>10</v>
      </c>
      <c r="Q44" s="11">
        <v>10</v>
      </c>
      <c r="R44" s="11">
        <v>10</v>
      </c>
      <c r="S44" s="12">
        <v>10</v>
      </c>
    </row>
    <row r="45" spans="1:19" ht="18" customHeight="1" x14ac:dyDescent="0.2">
      <c r="A45" s="1" t="s">
        <v>113</v>
      </c>
      <c r="B45" s="1" t="s">
        <v>117</v>
      </c>
      <c r="C45" s="1" t="s">
        <v>52</v>
      </c>
      <c r="D45" s="11">
        <v>91</v>
      </c>
      <c r="E45" s="11">
        <v>91</v>
      </c>
      <c r="F45" s="11">
        <v>91</v>
      </c>
      <c r="G45" s="11">
        <v>91</v>
      </c>
      <c r="H45" s="11">
        <v>91</v>
      </c>
      <c r="I45" s="11">
        <v>91</v>
      </c>
      <c r="J45" s="11">
        <v>91</v>
      </c>
      <c r="K45" s="11">
        <v>91</v>
      </c>
      <c r="L45" s="11">
        <v>91</v>
      </c>
      <c r="M45" s="11">
        <v>91</v>
      </c>
      <c r="N45" s="11">
        <v>91</v>
      </c>
      <c r="O45" s="11">
        <v>91</v>
      </c>
      <c r="P45" s="11">
        <v>91</v>
      </c>
      <c r="Q45" s="11">
        <v>91</v>
      </c>
      <c r="R45" s="11">
        <v>91</v>
      </c>
      <c r="S45" s="12">
        <v>91</v>
      </c>
    </row>
    <row r="46" spans="1:19" ht="18" customHeight="1" x14ac:dyDescent="0.2">
      <c r="A46" s="1" t="s">
        <v>118</v>
      </c>
      <c r="B46" s="1" t="s">
        <v>119</v>
      </c>
      <c r="C46" s="1" t="s">
        <v>53</v>
      </c>
      <c r="D46" s="11">
        <v>128</v>
      </c>
      <c r="E46" s="11">
        <v>120</v>
      </c>
      <c r="F46" s="11">
        <v>120</v>
      </c>
      <c r="G46" s="11">
        <v>120</v>
      </c>
      <c r="H46" s="11">
        <v>122</v>
      </c>
      <c r="I46" s="11">
        <v>122</v>
      </c>
      <c r="J46" s="11">
        <v>122</v>
      </c>
      <c r="K46" s="11">
        <v>94</v>
      </c>
      <c r="L46" s="11">
        <v>137</v>
      </c>
      <c r="M46" s="11">
        <v>137</v>
      </c>
      <c r="N46" s="11">
        <v>137</v>
      </c>
      <c r="O46" s="11">
        <v>137</v>
      </c>
      <c r="P46" s="11">
        <v>139</v>
      </c>
      <c r="Q46" s="11">
        <v>186</v>
      </c>
      <c r="R46" s="11">
        <v>186</v>
      </c>
      <c r="S46" s="12">
        <v>186</v>
      </c>
    </row>
    <row r="47" spans="1:19" ht="18" customHeight="1" x14ac:dyDescent="0.2">
      <c r="A47" s="1" t="s">
        <v>120</v>
      </c>
      <c r="B47" s="1" t="s">
        <v>121</v>
      </c>
      <c r="C47" s="1" t="s">
        <v>54</v>
      </c>
      <c r="D47" s="11">
        <v>1</v>
      </c>
      <c r="E47" s="11">
        <v>1</v>
      </c>
      <c r="F47" s="11"/>
      <c r="G47" s="11">
        <v>3</v>
      </c>
      <c r="H47" s="11">
        <v>3</v>
      </c>
      <c r="I47" s="11">
        <v>3</v>
      </c>
      <c r="J47" s="11">
        <v>3</v>
      </c>
      <c r="K47" s="11">
        <v>3</v>
      </c>
      <c r="L47" s="11">
        <v>3</v>
      </c>
      <c r="M47" s="11">
        <v>3</v>
      </c>
      <c r="N47" s="11">
        <v>3</v>
      </c>
      <c r="O47" s="11">
        <v>3</v>
      </c>
      <c r="P47" s="11">
        <v>3</v>
      </c>
      <c r="Q47" s="11">
        <v>3</v>
      </c>
      <c r="R47" s="11">
        <v>3</v>
      </c>
      <c r="S47" s="12">
        <v>3</v>
      </c>
    </row>
    <row r="48" spans="1:19" ht="18" customHeight="1" x14ac:dyDescent="0.2">
      <c r="A48" s="1" t="s">
        <v>122</v>
      </c>
      <c r="B48" s="1" t="s">
        <v>123</v>
      </c>
      <c r="C48" s="1" t="s">
        <v>55</v>
      </c>
      <c r="D48" s="11">
        <v>26</v>
      </c>
      <c r="E48" s="11">
        <v>26</v>
      </c>
      <c r="F48" s="11">
        <v>52</v>
      </c>
      <c r="G48" s="11">
        <v>52</v>
      </c>
      <c r="H48" s="11">
        <v>52</v>
      </c>
      <c r="I48" s="11">
        <v>52</v>
      </c>
      <c r="J48" s="11">
        <v>52</v>
      </c>
      <c r="K48" s="11">
        <v>52</v>
      </c>
      <c r="L48" s="11">
        <v>52</v>
      </c>
      <c r="M48" s="11">
        <v>52</v>
      </c>
      <c r="N48" s="11">
        <v>52</v>
      </c>
      <c r="O48" s="11">
        <v>52</v>
      </c>
      <c r="P48" s="11">
        <v>52</v>
      </c>
      <c r="Q48" s="11">
        <v>52</v>
      </c>
      <c r="R48" s="11">
        <v>52</v>
      </c>
      <c r="S48" s="12">
        <v>52</v>
      </c>
    </row>
    <row r="49" spans="1:19" ht="18" customHeight="1" x14ac:dyDescent="0.2">
      <c r="A49" s="14"/>
    </row>
    <row r="50" spans="1:19" ht="18" customHeight="1" x14ac:dyDescent="0.2">
      <c r="B50" s="17"/>
      <c r="C50" s="17"/>
      <c r="D50" s="13"/>
      <c r="E50" s="13"/>
    </row>
    <row r="51" spans="1:19" ht="18" customHeight="1" x14ac:dyDescent="0.2">
      <c r="B51" s="18"/>
      <c r="C51" s="18"/>
      <c r="D51" s="15"/>
      <c r="E51" s="15"/>
      <c r="S51" s="16"/>
    </row>
  </sheetData>
  <mergeCells count="2">
    <mergeCell ref="B50:C50"/>
    <mergeCell ref="B51:C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74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6.5" bestFit="1" customWidth="1"/>
    <col min="2" max="2" width="42.5" bestFit="1" customWidth="1"/>
    <col min="3" max="3" width="18.33203125" bestFit="1" customWidth="1"/>
    <col min="4" max="4" width="13" bestFit="1" customWidth="1"/>
    <col min="5" max="5" width="13" style="6" bestFit="1" customWidth="1"/>
    <col min="6" max="6" width="13" bestFit="1" customWidth="1"/>
  </cols>
  <sheetData>
    <row r="1" spans="1:6" ht="18" customHeight="1" x14ac:dyDescent="0.2">
      <c r="A1" s="2" t="s">
        <v>0</v>
      </c>
      <c r="B1" s="2" t="s">
        <v>56</v>
      </c>
      <c r="C1" s="3" t="s">
        <v>1</v>
      </c>
      <c r="D1" s="3" t="s">
        <v>57</v>
      </c>
      <c r="E1" s="4" t="s">
        <v>58</v>
      </c>
      <c r="F1" s="3" t="s">
        <v>59</v>
      </c>
    </row>
    <row r="2" spans="1:6" ht="18" customHeight="1" x14ac:dyDescent="0.2">
      <c r="A2" s="1" t="str">
        <f>original!A2</f>
        <v>ALABAMA</v>
      </c>
      <c r="B2" s="1" t="str">
        <f>original!B2</f>
        <v>HUNT REFINING CO</v>
      </c>
      <c r="C2" s="1" t="str">
        <f>original!C2</f>
        <v>TUSCALOOSA</v>
      </c>
      <c r="D2" t="str">
        <f t="shared" ref="D2:D48" si="0">LEFT(B2,2)&amp;"_"&amp;LEFT(C2,3)</f>
        <v>HU_TUS</v>
      </c>
      <c r="E2" s="4">
        <f>original!S2*0.002408*1000000</f>
        <v>96320</v>
      </c>
      <c r="F2" t="str">
        <f>_xlfn.XLOOKUP(C2,Iso_state_map!B$2:B$46,Iso_state_map!C$2:C$46)</f>
        <v>Southeast</v>
      </c>
    </row>
    <row r="3" spans="1:6" ht="18" customHeight="1" x14ac:dyDescent="0.2">
      <c r="A3" s="1" t="str">
        <f>original!A3</f>
        <v>ALASKA</v>
      </c>
      <c r="B3" s="1" t="str">
        <f>original!B3</f>
        <v>TESORO ALASKA COMPANY LLC</v>
      </c>
      <c r="C3" s="1" t="str">
        <f>original!C3</f>
        <v>KENAI</v>
      </c>
      <c r="D3" t="str">
        <f t="shared" si="0"/>
        <v>TE_KEN</v>
      </c>
      <c r="E3" s="4">
        <f>original!S3*0.002408*1000000</f>
        <v>31304</v>
      </c>
      <c r="F3" t="str">
        <f>_xlfn.XLOOKUP(C3,Iso_state_map!B$2:B$46,Iso_state_map!C$2:C$46)</f>
        <v>None</v>
      </c>
    </row>
    <row r="4" spans="1:6" ht="18" customHeight="1" x14ac:dyDescent="0.2">
      <c r="A4" s="1" t="str">
        <f>original!A4</f>
        <v>ARKANSAS</v>
      </c>
      <c r="B4" s="1" t="str">
        <f>original!B4</f>
        <v>CROSS OIL REFINING &amp; MARKETING INC</v>
      </c>
      <c r="C4" s="1" t="str">
        <f>original!C4</f>
        <v>SMACKOVER</v>
      </c>
      <c r="D4" t="str">
        <f t="shared" si="0"/>
        <v>CR_SMA</v>
      </c>
      <c r="E4" s="5">
        <f>original!S4*0.002408*1000000</f>
        <v>7223.9999999999991</v>
      </c>
      <c r="F4" t="str">
        <f>_xlfn.XLOOKUP(C4,Iso_state_map!B$2:B$46,Iso_state_map!C$2:C$46)</f>
        <v>MISO</v>
      </c>
    </row>
    <row r="5" spans="1:6" ht="18" customHeight="1" x14ac:dyDescent="0.2">
      <c r="A5" s="1" t="str">
        <f>original!A5</f>
        <v>ARKANSAS</v>
      </c>
      <c r="B5" s="1" t="str">
        <f>original!B5</f>
        <v>LION OIL CO</v>
      </c>
      <c r="C5" s="1" t="str">
        <f>original!C5</f>
        <v>EL DORADO</v>
      </c>
      <c r="D5" t="str">
        <f t="shared" si="0"/>
        <v xml:space="preserve">LI_EL </v>
      </c>
      <c r="E5" s="4">
        <f>original!S5*0.002408*1000000</f>
        <v>24080</v>
      </c>
      <c r="F5" t="str">
        <f>_xlfn.XLOOKUP(C5,Iso_state_map!B$2:B$46,Iso_state_map!C$2:C$46)</f>
        <v>MISO</v>
      </c>
    </row>
    <row r="6" spans="1:6" ht="18" customHeight="1" x14ac:dyDescent="0.2">
      <c r="A6" s="1" t="str">
        <f>original!A6</f>
        <v>CALIFORNIA</v>
      </c>
      <c r="B6" s="1" t="str">
        <f>original!B6</f>
        <v>CHEVRON USA INC</v>
      </c>
      <c r="C6" s="1" t="str">
        <f>original!C6</f>
        <v>RICHMOND</v>
      </c>
      <c r="D6" t="str">
        <f t="shared" si="0"/>
        <v>CH_RIC</v>
      </c>
      <c r="E6" s="4">
        <f>original!S6*0.002408*1000000</f>
        <v>794640</v>
      </c>
      <c r="F6" t="str">
        <f>_xlfn.XLOOKUP(C6,Iso_state_map!B$2:B$46,Iso_state_map!C$2:C$46)</f>
        <v>CAISO</v>
      </c>
    </row>
    <row r="7" spans="1:6" ht="18" customHeight="1" x14ac:dyDescent="0.2">
      <c r="A7" s="1" t="str">
        <f>original!A7</f>
        <v>CALIFORNIA</v>
      </c>
      <c r="B7" s="1" t="str">
        <f>original!B7</f>
        <v>CHEVRON USA INC</v>
      </c>
      <c r="C7" s="1" t="str">
        <f>original!C7</f>
        <v>EL SEGUNDO</v>
      </c>
      <c r="D7" t="str">
        <f t="shared" si="0"/>
        <v xml:space="preserve">CH_EL </v>
      </c>
      <c r="E7" s="4">
        <f>original!S7*0.002408*1000000</f>
        <v>178192</v>
      </c>
      <c r="F7" t="str">
        <f>_xlfn.XLOOKUP(C7,Iso_state_map!B$2:B$46,Iso_state_map!C$2:C$46)</f>
        <v>CAISO</v>
      </c>
    </row>
    <row r="8" spans="1:6" ht="18" customHeight="1" x14ac:dyDescent="0.2">
      <c r="A8" s="1" t="str">
        <f>original!A8</f>
        <v>CALIFORNIA</v>
      </c>
      <c r="B8" s="1" t="str">
        <f>original!B8</f>
        <v>PHILLIPS 66 COMPANY</v>
      </c>
      <c r="C8" s="1" t="str">
        <f>original!C8</f>
        <v>RODEO</v>
      </c>
      <c r="D8" t="str">
        <f t="shared" si="0"/>
        <v>PH_ROD</v>
      </c>
      <c r="E8" s="4">
        <f>original!S8*0.002408*1000000</f>
        <v>52976</v>
      </c>
      <c r="F8" t="str">
        <f>_xlfn.XLOOKUP(C8,Iso_state_map!B$2:B$46,Iso_state_map!C$2:C$46)</f>
        <v>CAISO</v>
      </c>
    </row>
    <row r="9" spans="1:6" ht="18" customHeight="1" x14ac:dyDescent="0.2">
      <c r="A9" s="1" t="str">
        <f>original!A9</f>
        <v>CALIFORNIA</v>
      </c>
      <c r="B9" s="1" t="str">
        <f>original!B9</f>
        <v>PHILLIPS 66 COMPANY</v>
      </c>
      <c r="C9" s="1" t="str">
        <f>original!C9</f>
        <v>WILMINGTON</v>
      </c>
      <c r="D9" t="str">
        <f t="shared" si="0"/>
        <v>PH_WIL</v>
      </c>
      <c r="E9" s="4">
        <f>original!S9*0.002408*1000000</f>
        <v>252840</v>
      </c>
      <c r="F9" t="str">
        <f>_xlfn.XLOOKUP(C9,Iso_state_map!B$2:B$46,Iso_state_map!C$2:C$46)</f>
        <v>CAISO</v>
      </c>
    </row>
    <row r="10" spans="1:6" ht="18" customHeight="1" x14ac:dyDescent="0.2">
      <c r="A10" s="1" t="str">
        <f>original!A10</f>
        <v>CALIFORNIA</v>
      </c>
      <c r="B10" s="1" t="str">
        <f>original!B10</f>
        <v>SAN JOAQUIN REFINING CO INC</v>
      </c>
      <c r="C10" s="1" t="str">
        <f>original!C10</f>
        <v>BAKERSFIELD</v>
      </c>
      <c r="D10" t="str">
        <f t="shared" si="0"/>
        <v>SA_BAK</v>
      </c>
      <c r="E10" s="4">
        <f>original!S10*0.002408*1000000</f>
        <v>9632</v>
      </c>
      <c r="F10" t="str">
        <f>_xlfn.XLOOKUP(C10,Iso_state_map!B$2:B$46,Iso_state_map!C$2:C$46)</f>
        <v>CAISO</v>
      </c>
    </row>
    <row r="11" spans="1:6" ht="18" customHeight="1" x14ac:dyDescent="0.2">
      <c r="A11" s="1" t="str">
        <f>original!A11</f>
        <v>CALIFORNIA</v>
      </c>
      <c r="B11" s="1" t="str">
        <f>original!B11</f>
        <v>MARTINEZ REFINING CO LLC</v>
      </c>
      <c r="C11" s="1" t="str">
        <f>original!C11</f>
        <v>MARTINEZ</v>
      </c>
      <c r="D11" t="str">
        <f t="shared" si="0"/>
        <v>MA_MAR</v>
      </c>
      <c r="E11" s="5">
        <f>original!S11*0.002408*1000000</f>
        <v>431031.99999999994</v>
      </c>
      <c r="F11" t="str">
        <f>_xlfn.XLOOKUP(C11,Iso_state_map!B$2:B$46,Iso_state_map!C$2:C$46)</f>
        <v>CAISO</v>
      </c>
    </row>
    <row r="12" spans="1:6" ht="18" customHeight="1" x14ac:dyDescent="0.2">
      <c r="A12" s="1" t="str">
        <f>original!A12</f>
        <v>CALIFORNIA</v>
      </c>
      <c r="B12" s="1" t="str">
        <f>original!B12</f>
        <v>TESORO REFINING &amp; MARKETING CO</v>
      </c>
      <c r="C12" s="1" t="str">
        <f>original!C12</f>
        <v>CARSON</v>
      </c>
      <c r="D12" t="str">
        <f t="shared" si="0"/>
        <v>TE_CAR</v>
      </c>
      <c r="E12" s="4">
        <f>original!S12*0.002408*1000000</f>
        <v>288960</v>
      </c>
      <c r="F12" t="str">
        <f>_xlfn.XLOOKUP(C12,Iso_state_map!B$2:B$46,Iso_state_map!C$2:C$46)</f>
        <v>CAISO</v>
      </c>
    </row>
    <row r="13" spans="1:6" ht="18" customHeight="1" x14ac:dyDescent="0.2">
      <c r="A13" s="1" t="str">
        <f>original!A13</f>
        <v>CALIFORNIA</v>
      </c>
      <c r="B13" s="1" t="str">
        <f>original!B13</f>
        <v>VALERO REFINING CO CALIFORNIA</v>
      </c>
      <c r="C13" s="1" t="str">
        <f>original!C13</f>
        <v>BENICIA</v>
      </c>
      <c r="D13" t="str">
        <f t="shared" si="0"/>
        <v>VA_BEN</v>
      </c>
      <c r="E13" s="4">
        <f>original!S13*0.002408*1000000</f>
        <v>325080</v>
      </c>
      <c r="F13" t="str">
        <f>_xlfn.XLOOKUP(C13,Iso_state_map!B$2:B$46,Iso_state_map!C$2:C$46)</f>
        <v>CAISO</v>
      </c>
    </row>
    <row r="14" spans="1:6" ht="18" customHeight="1" x14ac:dyDescent="0.2">
      <c r="A14" s="1" t="str">
        <f>original!A14</f>
        <v>COLORADO</v>
      </c>
      <c r="B14" s="1" t="str">
        <f>original!B14</f>
        <v>SUNCOR ENERGY (USA) INC</v>
      </c>
      <c r="C14" s="1" t="str">
        <f>original!C14</f>
        <v>COMMERCE CITY</v>
      </c>
      <c r="D14" t="str">
        <f t="shared" si="0"/>
        <v>SU_COM</v>
      </c>
      <c r="E14" s="4">
        <f>original!S14*0.002408*1000000</f>
        <v>52976</v>
      </c>
      <c r="F14" t="str">
        <f>_xlfn.XLOOKUP(C14,Iso_state_map!B$2:B$46,Iso_state_map!C$2:C$46)</f>
        <v>Southwest</v>
      </c>
    </row>
    <row r="15" spans="1:6" ht="18" customHeight="1" x14ac:dyDescent="0.2">
      <c r="A15" s="1" t="str">
        <f>original!A15</f>
        <v>DELAWARE</v>
      </c>
      <c r="B15" s="1" t="str">
        <f>original!B15</f>
        <v>DELAWARE CITY REFINING CO LLC</v>
      </c>
      <c r="C15" s="1" t="str">
        <f>original!C15</f>
        <v>DELAWARE CITY</v>
      </c>
      <c r="D15" t="str">
        <f t="shared" si="0"/>
        <v>DE_DEL</v>
      </c>
      <c r="E15" s="4">
        <f>original!S15*0.002408*1000000</f>
        <v>156520</v>
      </c>
      <c r="F15" t="str">
        <f>_xlfn.XLOOKUP(C15,Iso_state_map!B$2:B$46,Iso_state_map!C$2:C$46)</f>
        <v>PJM</v>
      </c>
    </row>
    <row r="16" spans="1:6" ht="18" customHeight="1" x14ac:dyDescent="0.2">
      <c r="A16" s="1" t="str">
        <f>original!A16</f>
        <v>HAWAII</v>
      </c>
      <c r="B16" s="1" t="str">
        <f>original!B16</f>
        <v>PAR HAWAII REFINING LLC</v>
      </c>
      <c r="C16" s="1" t="str">
        <f>original!C16</f>
        <v>KAPOLEI</v>
      </c>
      <c r="D16" t="str">
        <f t="shared" si="0"/>
        <v>PA_KAP</v>
      </c>
      <c r="E16" s="4">
        <f>original!S16*0.002408*1000000</f>
        <v>43344</v>
      </c>
      <c r="F16" t="str">
        <f>_xlfn.XLOOKUP(C16,Iso_state_map!B$2:B$46,Iso_state_map!C$2:C$46)</f>
        <v>None</v>
      </c>
    </row>
    <row r="17" spans="1:6" ht="18" customHeight="1" x14ac:dyDescent="0.2">
      <c r="A17" s="1" t="str">
        <f>original!A17</f>
        <v>ILLINOIS</v>
      </c>
      <c r="B17" s="1" t="str">
        <f>original!B17</f>
        <v>PDV Midwest Refining LLC</v>
      </c>
      <c r="C17" s="1" t="str">
        <f>original!C17</f>
        <v>LEMONT</v>
      </c>
      <c r="D17" t="str">
        <f t="shared" si="0"/>
        <v>PD_LEM</v>
      </c>
      <c r="E17" s="5">
        <f>original!S17*0.002408*1000000</f>
        <v>28895.999999999996</v>
      </c>
      <c r="F17" t="str">
        <f>_xlfn.XLOOKUP(C17,Iso_state_map!B$2:B$46,Iso_state_map!C$2:C$46)</f>
        <v>PJM</v>
      </c>
    </row>
    <row r="18" spans="1:6" ht="18" customHeight="1" x14ac:dyDescent="0.2">
      <c r="A18" s="1" t="str">
        <f>original!A18</f>
        <v>ILLINOIS</v>
      </c>
      <c r="B18" s="1" t="str">
        <f>original!B18</f>
        <v>WRB REFINING LP</v>
      </c>
      <c r="C18" s="1" t="str">
        <f>original!C18</f>
        <v>WOOD RIVER</v>
      </c>
      <c r="D18" t="str">
        <f t="shared" si="0"/>
        <v>WR_WOO</v>
      </c>
      <c r="E18" s="4">
        <f>original!S18*0.002408*1000000</f>
        <v>457520</v>
      </c>
      <c r="F18" t="str">
        <f>_xlfn.XLOOKUP(C18,Iso_state_map!B$2:B$46,Iso_state_map!C$2:C$46)</f>
        <v>MISO</v>
      </c>
    </row>
    <row r="19" spans="1:6" ht="18" customHeight="1" x14ac:dyDescent="0.2">
      <c r="A19" s="1" t="str">
        <f>original!A19</f>
        <v>KANSAS</v>
      </c>
      <c r="B19" s="1" t="str">
        <f>original!B19</f>
        <v>CHS MCPHERSON REFINERY INC</v>
      </c>
      <c r="C19" s="1" t="str">
        <f>original!C19</f>
        <v>MCPHERSON</v>
      </c>
      <c r="D19" t="str">
        <f t="shared" si="0"/>
        <v>CH_MCP</v>
      </c>
      <c r="E19" s="4">
        <f>original!S19*0.002408*1000000</f>
        <v>101136</v>
      </c>
      <c r="F19" t="str">
        <f>_xlfn.XLOOKUP(C19,Iso_state_map!B$2:B$46,Iso_state_map!C$2:C$46)</f>
        <v>SPP</v>
      </c>
    </row>
    <row r="20" spans="1:6" ht="18" customHeight="1" x14ac:dyDescent="0.2">
      <c r="A20" s="1" t="str">
        <f>original!A20</f>
        <v>KANSAS</v>
      </c>
      <c r="B20" s="1" t="str">
        <f>original!B20</f>
        <v>COFFEYVILLE RESOURCES RFG &amp; MKTG</v>
      </c>
      <c r="C20" s="1" t="str">
        <f>original!C20</f>
        <v>COFFEYVILLE</v>
      </c>
      <c r="D20" t="str">
        <f t="shared" si="0"/>
        <v>CO_COF</v>
      </c>
      <c r="E20" s="4">
        <f>original!S20*0.002408*1000000</f>
        <v>52976</v>
      </c>
      <c r="F20" t="str">
        <f>_xlfn.XLOOKUP(C20,Iso_state_map!B$2:B$46,Iso_state_map!C$2:C$46)</f>
        <v>SPP</v>
      </c>
    </row>
    <row r="21" spans="1:6" ht="18" customHeight="1" x14ac:dyDescent="0.2">
      <c r="A21" s="1" t="str">
        <f>original!A21</f>
        <v>KANSAS</v>
      </c>
      <c r="B21" s="1" t="str">
        <f>original!B21</f>
        <v>HOLLYFRONTIER EL DORADO REFINING LLC</v>
      </c>
      <c r="C21" s="1" t="str">
        <f>original!C21</f>
        <v>EL DORADO</v>
      </c>
      <c r="D21" t="str">
        <f t="shared" si="0"/>
        <v xml:space="preserve">HO_EL </v>
      </c>
      <c r="E21" s="4">
        <f>original!S21*0.002408*1000000</f>
        <v>134848</v>
      </c>
      <c r="F21" t="str">
        <f>_xlfn.XLOOKUP(C21,Iso_state_map!B$2:B$46,Iso_state_map!C$2:C$46)</f>
        <v>MISO</v>
      </c>
    </row>
    <row r="22" spans="1:6" ht="18" customHeight="1" x14ac:dyDescent="0.2">
      <c r="A22" s="1" t="str">
        <f>original!A22</f>
        <v>LOUISIANA</v>
      </c>
      <c r="B22" s="1" t="str">
        <f>original!B22</f>
        <v>CALUMET COTTON VALLEY REFINING LLC</v>
      </c>
      <c r="C22" s="1" t="str">
        <f>original!C22</f>
        <v>COTTON VALLEY</v>
      </c>
      <c r="D22" t="str">
        <f t="shared" si="0"/>
        <v>CA_COT</v>
      </c>
      <c r="E22" s="4">
        <f>original!S22*0.002408*1000000</f>
        <v>4816</v>
      </c>
      <c r="F22" t="str">
        <f>_xlfn.XLOOKUP(C22,Iso_state_map!B$2:B$46,Iso_state_map!C$2:C$46)</f>
        <v>MISO</v>
      </c>
    </row>
    <row r="23" spans="1:6" ht="18" customHeight="1" x14ac:dyDescent="0.2">
      <c r="A23" s="1" t="str">
        <f>original!A23</f>
        <v>LOUISIANA</v>
      </c>
      <c r="B23" s="1" t="str">
        <f>original!B23</f>
        <v>CALUMET PRINCETON REFINING LLC</v>
      </c>
      <c r="C23" s="1" t="str">
        <f>original!C23</f>
        <v>PRINCETON</v>
      </c>
      <c r="D23" t="str">
        <f t="shared" si="0"/>
        <v>CA_PRI</v>
      </c>
      <c r="E23" s="4">
        <f>original!S23*0.002408*1000000</f>
        <v>9632</v>
      </c>
      <c r="F23" t="str">
        <f>_xlfn.XLOOKUP(C23,Iso_state_map!B$2:B$46,Iso_state_map!C$2:C$46)</f>
        <v>MISO</v>
      </c>
    </row>
    <row r="24" spans="1:6" ht="18" customHeight="1" x14ac:dyDescent="0.2">
      <c r="A24" s="1" t="str">
        <f>original!A24</f>
        <v>LOUISIANA</v>
      </c>
      <c r="B24" s="1" t="str">
        <f>original!B24</f>
        <v>CALUMET SHREVEPORT REFINING LLC</v>
      </c>
      <c r="C24" s="1" t="str">
        <f>original!C24</f>
        <v>SHREVEPORT</v>
      </c>
      <c r="D24" t="str">
        <f t="shared" si="0"/>
        <v>CA_SHR</v>
      </c>
      <c r="E24" s="5">
        <f>original!S24*0.002408*1000000</f>
        <v>28895.999999999996</v>
      </c>
      <c r="F24" t="str">
        <f>_xlfn.XLOOKUP(C24,Iso_state_map!B$2:B$46,Iso_state_map!C$2:C$46)</f>
        <v>MISO</v>
      </c>
    </row>
    <row r="25" spans="1:6" ht="18" customHeight="1" x14ac:dyDescent="0.2">
      <c r="A25" s="1" t="str">
        <f>original!A25</f>
        <v>LOUISIANA</v>
      </c>
      <c r="B25" s="1" t="str">
        <f>original!B25</f>
        <v>VALERO REFINING NEW ORLEANS LLC</v>
      </c>
      <c r="C25" s="1" t="str">
        <f>original!C25</f>
        <v>NORCO</v>
      </c>
      <c r="D25" t="str">
        <f t="shared" si="0"/>
        <v>VA_NOR</v>
      </c>
      <c r="E25" s="4">
        <f>original!S25*0.002408*1000000</f>
        <v>240800</v>
      </c>
      <c r="F25" t="str">
        <f>_xlfn.XLOOKUP(C25,Iso_state_map!B$2:B$46,Iso_state_map!C$2:C$46)</f>
        <v>MISO</v>
      </c>
    </row>
    <row r="26" spans="1:6" ht="18" customHeight="1" x14ac:dyDescent="0.2">
      <c r="A26" s="1" t="str">
        <f>original!A26</f>
        <v>MINNESOTA</v>
      </c>
      <c r="B26" s="1" t="str">
        <f>original!B26</f>
        <v>Flint Hills Resources LP</v>
      </c>
      <c r="C26" s="1" t="str">
        <f>original!C26</f>
        <v>SAINT PAUL</v>
      </c>
      <c r="D26" t="str">
        <f t="shared" si="0"/>
        <v>Fl_SAI</v>
      </c>
      <c r="E26" s="4">
        <f>original!S26*0.002408*1000000</f>
        <v>479192</v>
      </c>
      <c r="F26" t="str">
        <f>_xlfn.XLOOKUP(C26,Iso_state_map!B$2:B$46,Iso_state_map!C$2:C$46)</f>
        <v>MISO</v>
      </c>
    </row>
    <row r="27" spans="1:6" ht="18" customHeight="1" x14ac:dyDescent="0.2">
      <c r="A27" s="1" t="str">
        <f>original!A27</f>
        <v>MINNESOTA</v>
      </c>
      <c r="B27" s="1" t="str">
        <f>original!B27</f>
        <v>ST PAUL PARK REFINING CO LLC</v>
      </c>
      <c r="C27" s="1" t="str">
        <f>original!C27</f>
        <v xml:space="preserve">SAINT PAUL </v>
      </c>
      <c r="D27" t="str">
        <f t="shared" si="0"/>
        <v>ST_SAI</v>
      </c>
      <c r="E27" s="4">
        <f>original!S27*0.002408*1000000</f>
        <v>24080</v>
      </c>
      <c r="F27" t="str">
        <f>_xlfn.XLOOKUP(C27,Iso_state_map!B$2:B$46,Iso_state_map!C$2:C$46)</f>
        <v>MISO</v>
      </c>
    </row>
    <row r="28" spans="1:6" ht="18" customHeight="1" x14ac:dyDescent="0.2">
      <c r="A28" s="1" t="str">
        <f>original!A28</f>
        <v>MISSISSIPPI</v>
      </c>
      <c r="B28" s="1" t="str">
        <f>original!B28</f>
        <v>CHEVRON USA INC</v>
      </c>
      <c r="C28" s="1" t="str">
        <f>original!C28</f>
        <v>PASCAGOULA</v>
      </c>
      <c r="D28" t="str">
        <f t="shared" si="0"/>
        <v>CH_PAS</v>
      </c>
      <c r="E28" s="4">
        <f>original!S28*0.002408*1000000</f>
        <v>551432</v>
      </c>
      <c r="F28" t="str">
        <f>_xlfn.XLOOKUP(C28,Iso_state_map!B$2:B$46,Iso_state_map!C$2:C$46)</f>
        <v>MISO</v>
      </c>
    </row>
    <row r="29" spans="1:6" ht="18" customHeight="1" x14ac:dyDescent="0.2">
      <c r="A29" s="1" t="str">
        <f>original!A29</f>
        <v>MISSISSIPPI</v>
      </c>
      <c r="B29" s="1" t="str">
        <f>original!B29</f>
        <v>ERGON REFINING INC</v>
      </c>
      <c r="C29" s="1" t="str">
        <f>original!C29</f>
        <v>VICKSBURG</v>
      </c>
      <c r="D29" t="str">
        <f t="shared" si="0"/>
        <v>ER_VIC</v>
      </c>
      <c r="E29" s="4">
        <f>original!S29*0.002408*1000000</f>
        <v>31304</v>
      </c>
      <c r="F29" t="str">
        <f>_xlfn.XLOOKUP(C29,Iso_state_map!B$2:B$46,Iso_state_map!C$2:C$46)</f>
        <v>MISO</v>
      </c>
    </row>
    <row r="30" spans="1:6" ht="18" customHeight="1" x14ac:dyDescent="0.2">
      <c r="A30" s="1" t="str">
        <f>original!A30</f>
        <v>MONTANA</v>
      </c>
      <c r="B30" s="1" t="str">
        <f>original!B30</f>
        <v>CALUMET MONTANA REFINING LLC</v>
      </c>
      <c r="C30" s="1" t="str">
        <f>original!C30</f>
        <v>GREAT FALLS</v>
      </c>
      <c r="D30" t="str">
        <f t="shared" si="0"/>
        <v>CA_GRE</v>
      </c>
      <c r="E30" s="4">
        <f>original!S30*0.002408*1000000</f>
        <v>48160</v>
      </c>
      <c r="F30" t="str">
        <f>_xlfn.XLOOKUP(C30,Iso_state_map!B$2:B$46,Iso_state_map!C$2:C$46)</f>
        <v>Northwest</v>
      </c>
    </row>
    <row r="31" spans="1:6" ht="18" customHeight="1" x14ac:dyDescent="0.2">
      <c r="A31" s="1" t="str">
        <f>original!A31</f>
        <v>MONTANA</v>
      </c>
      <c r="B31" s="1" t="str">
        <f>original!B31</f>
        <v>Cenex Harvest States Coop</v>
      </c>
      <c r="C31" s="1" t="str">
        <f>original!C31</f>
        <v>LAUREL</v>
      </c>
      <c r="D31" t="str">
        <f t="shared" si="0"/>
        <v>Ce_LAU</v>
      </c>
      <c r="E31" s="4">
        <f>original!S31*0.002408*1000000</f>
        <v>168560</v>
      </c>
      <c r="F31" t="str">
        <f>_xlfn.XLOOKUP(C31,Iso_state_map!B$2:B$46,Iso_state_map!C$2:C$46)</f>
        <v>Northwest</v>
      </c>
    </row>
    <row r="32" spans="1:6" ht="18" customHeight="1" x14ac:dyDescent="0.2">
      <c r="A32" s="1" t="str">
        <f>original!A32</f>
        <v>MONTANA</v>
      </c>
      <c r="B32" s="1" t="str">
        <f>original!B32</f>
        <v>EXXONMOBIL REFINING &amp; SUPPLY CO</v>
      </c>
      <c r="C32" s="1" t="str">
        <f>original!C32</f>
        <v>BILLINGS</v>
      </c>
      <c r="D32" t="str">
        <f t="shared" si="0"/>
        <v>EX_BIL</v>
      </c>
      <c r="E32" s="4">
        <f>original!S32*0.002408*1000000</f>
        <v>55384</v>
      </c>
      <c r="F32" t="str">
        <f>_xlfn.XLOOKUP(C32,Iso_state_map!B$2:B$46,Iso_state_map!C$2:C$46)</f>
        <v>Northwest</v>
      </c>
    </row>
    <row r="33" spans="1:6" ht="18" customHeight="1" x14ac:dyDescent="0.2">
      <c r="A33" s="1" t="str">
        <f>original!A33</f>
        <v>MONTANA</v>
      </c>
      <c r="B33" s="1" t="str">
        <f>original!B33</f>
        <v>PHILLIPS 66 COMPANY</v>
      </c>
      <c r="C33" s="1" t="str">
        <f>original!C33</f>
        <v>BILLINGS</v>
      </c>
      <c r="D33" t="str">
        <f t="shared" si="0"/>
        <v>PH_BIL</v>
      </c>
      <c r="E33" s="4">
        <f>original!S33*0.002408*1000000</f>
        <v>86688</v>
      </c>
      <c r="F33" t="str">
        <f>_xlfn.XLOOKUP(C33,Iso_state_map!B$2:B$46,Iso_state_map!C$2:C$46)</f>
        <v>Northwest</v>
      </c>
    </row>
    <row r="34" spans="1:6" ht="18" customHeight="1" x14ac:dyDescent="0.2">
      <c r="A34" s="1" t="str">
        <f>original!A34</f>
        <v>NEW JERSEY</v>
      </c>
      <c r="B34" s="1" t="str">
        <f>original!B34</f>
        <v>PAULSBORO REFINING CO LLC</v>
      </c>
      <c r="C34" s="1" t="str">
        <f>original!C34</f>
        <v>PAULSBORO</v>
      </c>
      <c r="D34" t="str">
        <f t="shared" si="0"/>
        <v>PA_PAU</v>
      </c>
      <c r="E34" s="4">
        <f>original!S34*0.002408*1000000</f>
        <v>21672</v>
      </c>
      <c r="F34" t="str">
        <f>_xlfn.XLOOKUP(C34,Iso_state_map!B$2:B$46,Iso_state_map!C$2:C$46)</f>
        <v>PJM</v>
      </c>
    </row>
    <row r="35" spans="1:6" ht="18" customHeight="1" x14ac:dyDescent="0.2">
      <c r="A35" s="1" t="str">
        <f>original!A35</f>
        <v>NEW JERSEY</v>
      </c>
      <c r="B35" s="1" t="str">
        <f>original!B35</f>
        <v>PHILLIPS 66 COMPANY</v>
      </c>
      <c r="C35" s="1" t="str">
        <f>original!C35</f>
        <v>LINDEN</v>
      </c>
      <c r="D35" t="str">
        <f t="shared" si="0"/>
        <v>PH_LIN</v>
      </c>
      <c r="E35" s="4">
        <f>original!S35*0.002408*1000000</f>
        <v>52976</v>
      </c>
      <c r="F35" t="str">
        <f>_xlfn.XLOOKUP(C35,Iso_state_map!B$2:B$46,Iso_state_map!C$2:C$46)</f>
        <v>PJM</v>
      </c>
    </row>
    <row r="36" spans="1:6" ht="18" customHeight="1" x14ac:dyDescent="0.2">
      <c r="A36" s="1" t="str">
        <f>original!A36</f>
        <v>NEW MEXICO</v>
      </c>
      <c r="B36" s="1" t="str">
        <f>original!B36</f>
        <v>HOLLYFRONTIER NAVAJO REFINING</v>
      </c>
      <c r="C36" s="1" t="str">
        <f>original!C36</f>
        <v>ARTESIA</v>
      </c>
      <c r="D36" t="str">
        <f t="shared" si="0"/>
        <v>HO_ART</v>
      </c>
      <c r="E36" s="4">
        <f>original!S36*0.002408*1000000</f>
        <v>91504</v>
      </c>
      <c r="F36" t="str">
        <f>_xlfn.XLOOKUP(C36,Iso_state_map!B$2:B$46,Iso_state_map!C$2:C$46)</f>
        <v>Southwest</v>
      </c>
    </row>
    <row r="37" spans="1:6" ht="18" customHeight="1" x14ac:dyDescent="0.2">
      <c r="A37" s="1" t="str">
        <f>original!A37</f>
        <v>OKLAHOMA</v>
      </c>
      <c r="B37" s="1" t="str">
        <f>original!B37</f>
        <v>PHILLIPS 66 COMPANY</v>
      </c>
      <c r="C37" s="1" t="str">
        <f>original!C37</f>
        <v>PONCA CITY</v>
      </c>
      <c r="D37" t="str">
        <f t="shared" si="0"/>
        <v>PH_PON</v>
      </c>
      <c r="E37" s="4">
        <f>original!S37*0.002408*1000000</f>
        <v>84280</v>
      </c>
      <c r="F37" t="str">
        <f>_xlfn.XLOOKUP(C37,Iso_state_map!B$2:B$46,Iso_state_map!C$2:C$46)</f>
        <v>SPP</v>
      </c>
    </row>
    <row r="38" spans="1:6" ht="18" customHeight="1" x14ac:dyDescent="0.2">
      <c r="A38" s="1" t="str">
        <f>original!A38</f>
        <v>OKLAHOMA</v>
      </c>
      <c r="B38" s="1" t="str">
        <f>original!B38</f>
        <v>VALERO REFINING CO OKLAHOMA</v>
      </c>
      <c r="C38" s="1" t="str">
        <f>original!C38</f>
        <v>ARDMORE</v>
      </c>
      <c r="D38" t="str">
        <f t="shared" si="0"/>
        <v>VA_ARD</v>
      </c>
      <c r="E38" s="5">
        <f>original!S38*0.002408*1000000</f>
        <v>65016.000000000007</v>
      </c>
      <c r="F38" t="str">
        <f>_xlfn.XLOOKUP(C38,Iso_state_map!B$2:B$46,Iso_state_map!C$2:C$46)</f>
        <v>SPP</v>
      </c>
    </row>
    <row r="39" spans="1:6" ht="18" customHeight="1" x14ac:dyDescent="0.2">
      <c r="A39" s="1" t="str">
        <f>original!A39</f>
        <v>OKLAHOMA</v>
      </c>
      <c r="B39" s="1" t="str">
        <f>original!B39</f>
        <v>WYNNEWOOD REFINING CO</v>
      </c>
      <c r="C39" s="1" t="str">
        <f>original!C39</f>
        <v>WYNNEWOOD</v>
      </c>
      <c r="D39" t="str">
        <f t="shared" si="0"/>
        <v>WY_WYN</v>
      </c>
      <c r="E39" s="4">
        <f>original!S39*0.002408*1000000</f>
        <v>24080</v>
      </c>
      <c r="F39" t="str">
        <f>_xlfn.XLOOKUP(C39,Iso_state_map!B$2:B$46,Iso_state_map!C$2:C$46)</f>
        <v>SPP</v>
      </c>
    </row>
    <row r="40" spans="1:6" ht="18" customHeight="1" x14ac:dyDescent="0.2">
      <c r="A40" s="1" t="str">
        <f>original!A40</f>
        <v>PENNSYLVANIA</v>
      </c>
      <c r="B40" s="1" t="str">
        <f>original!B40</f>
        <v>UNITED REFINING</v>
      </c>
      <c r="C40" s="1" t="str">
        <f>original!C40</f>
        <v>WARREN</v>
      </c>
      <c r="D40" t="str">
        <f t="shared" si="0"/>
        <v>UN_WAR</v>
      </c>
      <c r="E40" s="4">
        <f>original!S40*0.002408*1000000</f>
        <v>24080</v>
      </c>
      <c r="F40" t="str">
        <f>_xlfn.XLOOKUP(C40,Iso_state_map!B$2:B$46,Iso_state_map!C$2:C$46)</f>
        <v>PJM</v>
      </c>
    </row>
    <row r="41" spans="1:6" ht="18" customHeight="1" x14ac:dyDescent="0.2">
      <c r="A41" s="1" t="str">
        <f>original!A41</f>
        <v>TENNESSEE</v>
      </c>
      <c r="B41" s="1" t="str">
        <f>original!B41</f>
        <v>VALERO REF COMPANY TENNESSEE LLC</v>
      </c>
      <c r="C41" s="1" t="str">
        <f>original!C41</f>
        <v>MEMPHIS</v>
      </c>
      <c r="D41" t="str">
        <f t="shared" si="0"/>
        <v>VA_MEM</v>
      </c>
      <c r="E41" s="4">
        <f>original!S41*0.002408*1000000</f>
        <v>72240</v>
      </c>
      <c r="F41" t="str">
        <f>_xlfn.XLOOKUP(C41,Iso_state_map!B$2:B$46,Iso_state_map!C$2:C$46)</f>
        <v>Southeast</v>
      </c>
    </row>
    <row r="42" spans="1:6" ht="18" customHeight="1" x14ac:dyDescent="0.2">
      <c r="A42" s="1" t="str">
        <f>original!A42</f>
        <v>TEXAS</v>
      </c>
      <c r="B42" s="1" t="str">
        <f>original!B42</f>
        <v>VALERO</v>
      </c>
      <c r="C42" s="1" t="str">
        <f>original!C42</f>
        <v>CORPUS CHRISTI</v>
      </c>
      <c r="D42" t="str">
        <f t="shared" si="0"/>
        <v>VA_COR</v>
      </c>
      <c r="E42" s="4">
        <f>original!S42*0.002408*1000000</f>
        <v>385280</v>
      </c>
      <c r="F42" t="str">
        <f>_xlfn.XLOOKUP(C42,Iso_state_map!B$2:B$46,Iso_state_map!C$2:C$46)</f>
        <v>ERCOT</v>
      </c>
    </row>
    <row r="43" spans="1:6" ht="18" customHeight="1" x14ac:dyDescent="0.2">
      <c r="A43" s="1" t="str">
        <f>original!A43</f>
        <v>TEXAS</v>
      </c>
      <c r="B43" s="1" t="str">
        <f>original!B43</f>
        <v>DIAMOND SHAMROCK REFINING CO LP</v>
      </c>
      <c r="C43" s="1" t="str">
        <f>original!C43</f>
        <v>SUNRAY</v>
      </c>
      <c r="D43" t="str">
        <f t="shared" si="0"/>
        <v>DI_SUN</v>
      </c>
      <c r="E43" s="4">
        <f>original!S43*0.002408*1000000</f>
        <v>72240</v>
      </c>
      <c r="F43" t="str">
        <f>_xlfn.XLOOKUP(C43,Iso_state_map!B$2:B$46,Iso_state_map!C$2:C$46)</f>
        <v>SPP</v>
      </c>
    </row>
    <row r="44" spans="1:6" ht="18" customHeight="1" x14ac:dyDescent="0.2">
      <c r="A44" s="1" t="str">
        <f>original!A44</f>
        <v>TEXAS</v>
      </c>
      <c r="B44" s="1" t="str">
        <f>original!B44</f>
        <v xml:space="preserve">WESTERN REFINING </v>
      </c>
      <c r="C44" s="1" t="str">
        <f>original!C44</f>
        <v>EL PASO</v>
      </c>
      <c r="D44" t="str">
        <f t="shared" si="0"/>
        <v xml:space="preserve">WE_EL </v>
      </c>
      <c r="E44" s="4">
        <f>original!S44*0.002408*1000000</f>
        <v>24080</v>
      </c>
      <c r="F44" t="str">
        <f>_xlfn.XLOOKUP(C44,Iso_state_map!B$2:B$46,Iso_state_map!C$2:C$46)</f>
        <v>Southwest</v>
      </c>
    </row>
    <row r="45" spans="1:6" ht="18" customHeight="1" x14ac:dyDescent="0.2">
      <c r="A45" s="1" t="str">
        <f>original!A45</f>
        <v>TEXAS</v>
      </c>
      <c r="B45" s="1" t="str">
        <f>original!B45</f>
        <v>WRB REFINING</v>
      </c>
      <c r="C45" s="1" t="str">
        <f>original!C45</f>
        <v>BORGER</v>
      </c>
      <c r="D45" t="str">
        <f t="shared" si="0"/>
        <v>WR_BOR</v>
      </c>
      <c r="E45" s="4">
        <f>original!S45*0.002408*1000000</f>
        <v>219128</v>
      </c>
      <c r="F45" t="str">
        <f>_xlfn.XLOOKUP(C45,Iso_state_map!B$2:B$46,Iso_state_map!C$2:C$46)</f>
        <v>SPP</v>
      </c>
    </row>
    <row r="46" spans="1:6" ht="18" customHeight="1" x14ac:dyDescent="0.2">
      <c r="A46" s="1" t="str">
        <f>original!A46</f>
        <v>WASHINGTON</v>
      </c>
      <c r="B46" s="1" t="str">
        <f>original!B46</f>
        <v>BP West Coast Products LLC</v>
      </c>
      <c r="C46" s="1" t="str">
        <f>original!C46</f>
        <v>FERNDALE</v>
      </c>
      <c r="D46" t="str">
        <f t="shared" si="0"/>
        <v>BP_FER</v>
      </c>
      <c r="E46" s="4">
        <f>original!S46*0.002408*1000000</f>
        <v>447888</v>
      </c>
      <c r="F46" t="str">
        <f>_xlfn.XLOOKUP(C46,Iso_state_map!B$2:B$46,Iso_state_map!C$2:C$46)</f>
        <v>Northwest</v>
      </c>
    </row>
    <row r="47" spans="1:6" ht="18" customHeight="1" x14ac:dyDescent="0.2">
      <c r="A47" s="1" t="str">
        <f>original!A47</f>
        <v>WEST VIRGINIA</v>
      </c>
      <c r="B47" s="1" t="str">
        <f>original!B47</f>
        <v>ERGON WEST VIRGINIA INC</v>
      </c>
      <c r="C47" s="1" t="str">
        <f>original!C47</f>
        <v>NEWELL</v>
      </c>
      <c r="D47" t="str">
        <f t="shared" si="0"/>
        <v>ER_NEW</v>
      </c>
      <c r="E47" s="5">
        <f>original!S47*0.002408*1000000</f>
        <v>7223.9999999999991</v>
      </c>
      <c r="F47" t="str">
        <f>_xlfn.XLOOKUP(C47,Iso_state_map!B$2:B$46,Iso_state_map!C$2:C$46)</f>
        <v>PJM</v>
      </c>
    </row>
    <row r="48" spans="1:6" ht="18" customHeight="1" x14ac:dyDescent="0.2">
      <c r="A48" s="1" t="str">
        <f>original!A48</f>
        <v>WYOMING</v>
      </c>
      <c r="B48" s="1" t="str">
        <f>original!B48</f>
        <v>SINCLAIR WYOMING REFINING CO</v>
      </c>
      <c r="C48" s="1" t="str">
        <f>original!C48</f>
        <v>SINCLAIR</v>
      </c>
      <c r="D48" t="str">
        <f t="shared" si="0"/>
        <v>SI_SIN</v>
      </c>
      <c r="E48" s="4">
        <f>original!S48*0.002408*1000000</f>
        <v>125216</v>
      </c>
      <c r="F48" t="str">
        <f>_xlfn.XLOOKUP(C48,Iso_state_map!B$2:B$46,Iso_state_map!C$2:C$46)</f>
        <v>Northwest</v>
      </c>
    </row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spans="1:5" ht="18" customHeight="1" x14ac:dyDescent="0.2"/>
    <row r="66" spans="1:5" ht="18" customHeight="1" x14ac:dyDescent="0.2"/>
    <row r="67" spans="1:5" ht="18" customHeight="1" x14ac:dyDescent="0.2"/>
    <row r="68" spans="1:5" ht="18" customHeight="1" x14ac:dyDescent="0.2"/>
    <row r="69" spans="1:5" ht="18" customHeight="1" x14ac:dyDescent="0.2"/>
    <row r="70" spans="1:5" ht="18" customHeight="1" x14ac:dyDescent="0.2"/>
    <row r="71" spans="1:5" ht="18" customHeight="1" x14ac:dyDescent="0.2"/>
    <row r="72" spans="1:5" ht="18" customHeight="1" x14ac:dyDescent="0.2">
      <c r="A72" s="3"/>
    </row>
    <row r="73" spans="1:5" ht="18" customHeight="1" x14ac:dyDescent="0.2">
      <c r="B73" s="17"/>
      <c r="C73" s="17"/>
    </row>
    <row r="74" spans="1:5" s="7" customFormat="1" ht="18" customHeight="1" x14ac:dyDescent="0.2">
      <c r="B74" s="18"/>
      <c r="C74" s="18"/>
      <c r="E74" s="8"/>
    </row>
  </sheetData>
  <mergeCells count="2">
    <mergeCell ref="B73:C73"/>
    <mergeCell ref="B74:C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46"/>
  <sheetViews>
    <sheetView workbookViewId="0"/>
  </sheetViews>
  <sheetFormatPr baseColWidth="10" defaultColWidth="8.83203125" defaultRowHeight="15" x14ac:dyDescent="0.2"/>
  <cols>
    <col min="1" max="2" width="14.33203125" bestFit="1" customWidth="1"/>
    <col min="3" max="4" width="13" bestFit="1" customWidth="1"/>
  </cols>
  <sheetData>
    <row r="1" spans="1:4" ht="18" customHeight="1" x14ac:dyDescent="0.2">
      <c r="A1" s="1" t="s">
        <v>0</v>
      </c>
      <c r="B1" s="1" t="s">
        <v>1</v>
      </c>
      <c r="C1" s="1" t="s">
        <v>2</v>
      </c>
      <c r="D1" s="1"/>
    </row>
    <row r="2" spans="1:4" ht="18" customHeight="1" x14ac:dyDescent="0.2">
      <c r="A2" s="1" t="str">
        <f>_xlfn.XLOOKUP(Iso_state_map!B2,processed!C$2:C$48,processed!A$2:A$48)</f>
        <v>ALABAMA</v>
      </c>
      <c r="B2" s="1" t="str">
        <f>_xlfn.UNIQUE(processed!C2:C48)</f>
        <v>TUSCALOOSA</v>
      </c>
      <c r="C2" s="1" t="s">
        <v>3</v>
      </c>
    </row>
    <row r="3" spans="1:4" ht="18" customHeight="1" x14ac:dyDescent="0.2">
      <c r="A3" s="1" t="str">
        <f>_xlfn.XLOOKUP(Iso_state_map!B3,processed!C$2:C$48,processed!A$2:A$48)</f>
        <v>ALASKA</v>
      </c>
      <c r="B3" t="s">
        <v>4</v>
      </c>
      <c r="C3" s="1" t="s">
        <v>5</v>
      </c>
    </row>
    <row r="4" spans="1:4" ht="18" customHeight="1" x14ac:dyDescent="0.2">
      <c r="A4" s="1" t="str">
        <f>_xlfn.XLOOKUP(Iso_state_map!B4,processed!C$2:C$48,processed!A$2:A$48)</f>
        <v>ARKANSAS</v>
      </c>
      <c r="B4" t="s">
        <v>6</v>
      </c>
      <c r="C4" s="1" t="s">
        <v>7</v>
      </c>
    </row>
    <row r="5" spans="1:4" ht="18" customHeight="1" x14ac:dyDescent="0.2">
      <c r="A5" s="1" t="str">
        <f>_xlfn.XLOOKUP(Iso_state_map!B5,processed!C$2:C$48,processed!A$2:A$48)</f>
        <v>ARKANSAS</v>
      </c>
      <c r="B5" t="s">
        <v>8</v>
      </c>
      <c r="C5" s="1" t="s">
        <v>7</v>
      </c>
    </row>
    <row r="6" spans="1:4" ht="18" customHeight="1" x14ac:dyDescent="0.2">
      <c r="A6" s="1" t="str">
        <f>_xlfn.XLOOKUP(Iso_state_map!B6,processed!C$2:C$48,processed!A$2:A$48)</f>
        <v>CALIFORNIA</v>
      </c>
      <c r="B6" t="s">
        <v>9</v>
      </c>
      <c r="C6" s="1" t="s">
        <v>10</v>
      </c>
    </row>
    <row r="7" spans="1:4" ht="18" customHeight="1" x14ac:dyDescent="0.2">
      <c r="A7" s="1" t="str">
        <f>_xlfn.XLOOKUP(Iso_state_map!B7,processed!C$2:C$48,processed!A$2:A$48)</f>
        <v>CALIFORNIA</v>
      </c>
      <c r="B7" t="s">
        <v>11</v>
      </c>
      <c r="C7" s="1" t="s">
        <v>10</v>
      </c>
    </row>
    <row r="8" spans="1:4" ht="18" customHeight="1" x14ac:dyDescent="0.2">
      <c r="A8" s="1" t="str">
        <f>_xlfn.XLOOKUP(Iso_state_map!B8,processed!C$2:C$48,processed!A$2:A$48)</f>
        <v>CALIFORNIA</v>
      </c>
      <c r="B8" t="s">
        <v>12</v>
      </c>
      <c r="C8" s="1" t="s">
        <v>10</v>
      </c>
    </row>
    <row r="9" spans="1:4" ht="18" customHeight="1" x14ac:dyDescent="0.2">
      <c r="A9" s="1" t="str">
        <f>_xlfn.XLOOKUP(Iso_state_map!B9,processed!C$2:C$48,processed!A$2:A$48)</f>
        <v>CALIFORNIA</v>
      </c>
      <c r="B9" t="s">
        <v>13</v>
      </c>
      <c r="C9" s="1" t="s">
        <v>10</v>
      </c>
    </row>
    <row r="10" spans="1:4" ht="18" customHeight="1" x14ac:dyDescent="0.2">
      <c r="A10" s="1" t="str">
        <f>_xlfn.XLOOKUP(Iso_state_map!B10,processed!C$2:C$48,processed!A$2:A$48)</f>
        <v>CALIFORNIA</v>
      </c>
      <c r="B10" t="s">
        <v>14</v>
      </c>
      <c r="C10" s="1" t="s">
        <v>10</v>
      </c>
    </row>
    <row r="11" spans="1:4" ht="18" customHeight="1" x14ac:dyDescent="0.2">
      <c r="A11" s="1" t="str">
        <f>_xlfn.XLOOKUP(Iso_state_map!B11,processed!C$2:C$48,processed!A$2:A$48)</f>
        <v>CALIFORNIA</v>
      </c>
      <c r="B11" t="s">
        <v>15</v>
      </c>
      <c r="C11" s="1" t="s">
        <v>10</v>
      </c>
    </row>
    <row r="12" spans="1:4" ht="18" customHeight="1" x14ac:dyDescent="0.2">
      <c r="A12" s="1" t="str">
        <f>_xlfn.XLOOKUP(Iso_state_map!B12,processed!C$2:C$48,processed!A$2:A$48)</f>
        <v>CALIFORNIA</v>
      </c>
      <c r="B12" t="s">
        <v>16</v>
      </c>
      <c r="C12" s="1" t="s">
        <v>10</v>
      </c>
    </row>
    <row r="13" spans="1:4" ht="18" customHeight="1" x14ac:dyDescent="0.2">
      <c r="A13" s="1" t="str">
        <f>_xlfn.XLOOKUP(Iso_state_map!B13,processed!C$2:C$48,processed!A$2:A$48)</f>
        <v>CALIFORNIA</v>
      </c>
      <c r="B13" t="s">
        <v>17</v>
      </c>
      <c r="C13" s="1" t="s">
        <v>10</v>
      </c>
    </row>
    <row r="14" spans="1:4" ht="18" customHeight="1" x14ac:dyDescent="0.2">
      <c r="A14" s="1" t="str">
        <f>_xlfn.XLOOKUP(Iso_state_map!B14,processed!C$2:C$48,processed!A$2:A$48)</f>
        <v>COLORADO</v>
      </c>
      <c r="B14" t="s">
        <v>18</v>
      </c>
      <c r="C14" s="1" t="s">
        <v>19</v>
      </c>
    </row>
    <row r="15" spans="1:4" ht="18" customHeight="1" x14ac:dyDescent="0.2">
      <c r="A15" s="1" t="str">
        <f>_xlfn.XLOOKUP(Iso_state_map!B15,processed!C$2:C$48,processed!A$2:A$48)</f>
        <v>DELAWARE</v>
      </c>
      <c r="B15" t="s">
        <v>20</v>
      </c>
      <c r="C15" s="1" t="s">
        <v>21</v>
      </c>
    </row>
    <row r="16" spans="1:4" ht="18" customHeight="1" x14ac:dyDescent="0.2">
      <c r="A16" s="1" t="str">
        <f>_xlfn.XLOOKUP(Iso_state_map!B16,processed!C$2:C$48,processed!A$2:A$48)</f>
        <v>HAWAII</v>
      </c>
      <c r="B16" t="s">
        <v>22</v>
      </c>
      <c r="C16" s="1" t="s">
        <v>5</v>
      </c>
    </row>
    <row r="17" spans="1:3" ht="18" customHeight="1" x14ac:dyDescent="0.2">
      <c r="A17" s="1" t="str">
        <f>_xlfn.XLOOKUP(Iso_state_map!B17,processed!C$2:C$48,processed!A$2:A$48)</f>
        <v>ILLINOIS</v>
      </c>
      <c r="B17" t="s">
        <v>23</v>
      </c>
      <c r="C17" s="1" t="s">
        <v>21</v>
      </c>
    </row>
    <row r="18" spans="1:3" ht="18" customHeight="1" x14ac:dyDescent="0.2">
      <c r="A18" s="1" t="str">
        <f>_xlfn.XLOOKUP(Iso_state_map!B18,processed!C$2:C$48,processed!A$2:A$48)</f>
        <v>ILLINOIS</v>
      </c>
      <c r="B18" t="s">
        <v>24</v>
      </c>
      <c r="C18" s="1" t="s">
        <v>7</v>
      </c>
    </row>
    <row r="19" spans="1:3" ht="18" customHeight="1" x14ac:dyDescent="0.2">
      <c r="A19" s="1" t="str">
        <f>_xlfn.XLOOKUP(Iso_state_map!B19,processed!C$2:C$48,processed!A$2:A$48)</f>
        <v>KANSAS</v>
      </c>
      <c r="B19" t="s">
        <v>25</v>
      </c>
      <c r="C19" s="1" t="s">
        <v>26</v>
      </c>
    </row>
    <row r="20" spans="1:3" ht="18" customHeight="1" x14ac:dyDescent="0.2">
      <c r="A20" s="1" t="str">
        <f>_xlfn.XLOOKUP(Iso_state_map!B20,processed!C$2:C$48,processed!A$2:A$48)</f>
        <v>KANSAS</v>
      </c>
      <c r="B20" t="s">
        <v>27</v>
      </c>
      <c r="C20" s="1" t="s">
        <v>26</v>
      </c>
    </row>
    <row r="21" spans="1:3" ht="18" customHeight="1" x14ac:dyDescent="0.2">
      <c r="A21" s="1" t="str">
        <f>_xlfn.XLOOKUP(Iso_state_map!B21,processed!C$2:C$48,processed!A$2:A$48)</f>
        <v>LOUISIANA</v>
      </c>
      <c r="B21" t="s">
        <v>28</v>
      </c>
      <c r="C21" s="1" t="s">
        <v>7</v>
      </c>
    </row>
    <row r="22" spans="1:3" ht="18" customHeight="1" x14ac:dyDescent="0.2">
      <c r="A22" s="1" t="str">
        <f>_xlfn.XLOOKUP(Iso_state_map!B22,processed!C$2:C$48,processed!A$2:A$48)</f>
        <v>LOUISIANA</v>
      </c>
      <c r="B22" t="s">
        <v>29</v>
      </c>
      <c r="C22" s="1" t="s">
        <v>7</v>
      </c>
    </row>
    <row r="23" spans="1:3" ht="18" customHeight="1" x14ac:dyDescent="0.2">
      <c r="A23" s="1" t="str">
        <f>_xlfn.XLOOKUP(Iso_state_map!B23,processed!C$2:C$48,processed!A$2:A$48)</f>
        <v>LOUISIANA</v>
      </c>
      <c r="B23" t="s">
        <v>30</v>
      </c>
      <c r="C23" s="1" t="s">
        <v>7</v>
      </c>
    </row>
    <row r="24" spans="1:3" ht="18" customHeight="1" x14ac:dyDescent="0.2">
      <c r="A24" s="1" t="str">
        <f>_xlfn.XLOOKUP(Iso_state_map!B24,processed!C$2:C$48,processed!A$2:A$48)</f>
        <v>LOUISIANA</v>
      </c>
      <c r="B24" t="s">
        <v>31</v>
      </c>
      <c r="C24" s="1" t="s">
        <v>7</v>
      </c>
    </row>
    <row r="25" spans="1:3" ht="18" customHeight="1" x14ac:dyDescent="0.2">
      <c r="A25" s="1" t="str">
        <f>_xlfn.XLOOKUP(Iso_state_map!B25,processed!C$2:C$48,processed!A$2:A$48)</f>
        <v>MINNESOTA</v>
      </c>
      <c r="B25" t="s">
        <v>32</v>
      </c>
      <c r="C25" s="1" t="s">
        <v>7</v>
      </c>
    </row>
    <row r="26" spans="1:3" ht="18" customHeight="1" x14ac:dyDescent="0.2">
      <c r="A26" s="1" t="str">
        <f>_xlfn.XLOOKUP(Iso_state_map!B26,processed!C$2:C$48,processed!A$2:A$48)</f>
        <v>MINNESOTA</v>
      </c>
      <c r="B26" t="s">
        <v>33</v>
      </c>
      <c r="C26" s="1" t="s">
        <v>7</v>
      </c>
    </row>
    <row r="27" spans="1:3" ht="18" customHeight="1" x14ac:dyDescent="0.2">
      <c r="A27" s="1" t="str">
        <f>_xlfn.XLOOKUP(Iso_state_map!B27,processed!C$2:C$48,processed!A$2:A$48)</f>
        <v>MISSISSIPPI</v>
      </c>
      <c r="B27" t="s">
        <v>34</v>
      </c>
      <c r="C27" s="1" t="s">
        <v>7</v>
      </c>
    </row>
    <row r="28" spans="1:3" ht="18" customHeight="1" x14ac:dyDescent="0.2">
      <c r="A28" s="1" t="str">
        <f>_xlfn.XLOOKUP(Iso_state_map!B28,processed!C$2:C$48,processed!A$2:A$48)</f>
        <v>MISSISSIPPI</v>
      </c>
      <c r="B28" t="s">
        <v>35</v>
      </c>
      <c r="C28" s="1" t="s">
        <v>7</v>
      </c>
    </row>
    <row r="29" spans="1:3" ht="18" customHeight="1" x14ac:dyDescent="0.2">
      <c r="A29" s="1" t="str">
        <f>_xlfn.XLOOKUP(Iso_state_map!B29,processed!C$2:C$48,processed!A$2:A$48)</f>
        <v>MONTANA</v>
      </c>
      <c r="B29" t="s">
        <v>36</v>
      </c>
      <c r="C29" s="1" t="s">
        <v>37</v>
      </c>
    </row>
    <row r="30" spans="1:3" ht="18" customHeight="1" x14ac:dyDescent="0.2">
      <c r="A30" s="1" t="str">
        <f>_xlfn.XLOOKUP(Iso_state_map!B30,processed!C$2:C$48,processed!A$2:A$48)</f>
        <v>MONTANA</v>
      </c>
      <c r="B30" t="s">
        <v>38</v>
      </c>
      <c r="C30" s="1" t="s">
        <v>37</v>
      </c>
    </row>
    <row r="31" spans="1:3" ht="18" customHeight="1" x14ac:dyDescent="0.2">
      <c r="A31" s="1" t="str">
        <f>_xlfn.XLOOKUP(Iso_state_map!B31,processed!C$2:C$48,processed!A$2:A$48)</f>
        <v>MONTANA</v>
      </c>
      <c r="B31" t="s">
        <v>39</v>
      </c>
      <c r="C31" s="1" t="s">
        <v>37</v>
      </c>
    </row>
    <row r="32" spans="1:3" ht="18" customHeight="1" x14ac:dyDescent="0.2">
      <c r="A32" s="1" t="str">
        <f>_xlfn.XLOOKUP(Iso_state_map!B32,processed!C$2:C$48,processed!A$2:A$48)</f>
        <v>NEW JERSEY</v>
      </c>
      <c r="B32" t="s">
        <v>40</v>
      </c>
      <c r="C32" s="1" t="s">
        <v>21</v>
      </c>
    </row>
    <row r="33" spans="1:3" ht="18" customHeight="1" x14ac:dyDescent="0.2">
      <c r="A33" s="1" t="str">
        <f>_xlfn.XLOOKUP(Iso_state_map!B33,processed!C$2:C$48,processed!A$2:A$48)</f>
        <v>NEW JERSEY</v>
      </c>
      <c r="B33" t="s">
        <v>41</v>
      </c>
      <c r="C33" s="1" t="s">
        <v>21</v>
      </c>
    </row>
    <row r="34" spans="1:3" ht="18" customHeight="1" x14ac:dyDescent="0.2">
      <c r="A34" s="1" t="str">
        <f>_xlfn.XLOOKUP(Iso_state_map!B34,processed!C$2:C$48,processed!A$2:A$48)</f>
        <v>NEW MEXICO</v>
      </c>
      <c r="B34" t="s">
        <v>42</v>
      </c>
      <c r="C34" s="1" t="s">
        <v>19</v>
      </c>
    </row>
    <row r="35" spans="1:3" ht="18" customHeight="1" x14ac:dyDescent="0.2">
      <c r="A35" s="1" t="str">
        <f>_xlfn.XLOOKUP(Iso_state_map!B35,processed!C$2:C$48,processed!A$2:A$48)</f>
        <v>OKLAHOMA</v>
      </c>
      <c r="B35" t="s">
        <v>43</v>
      </c>
      <c r="C35" s="1" t="s">
        <v>26</v>
      </c>
    </row>
    <row r="36" spans="1:3" ht="18" customHeight="1" x14ac:dyDescent="0.2">
      <c r="A36" s="1" t="str">
        <f>_xlfn.XLOOKUP(Iso_state_map!B36,processed!C$2:C$48,processed!A$2:A$48)</f>
        <v>OKLAHOMA</v>
      </c>
      <c r="B36" t="s">
        <v>44</v>
      </c>
      <c r="C36" s="1" t="s">
        <v>26</v>
      </c>
    </row>
    <row r="37" spans="1:3" ht="18" customHeight="1" x14ac:dyDescent="0.2">
      <c r="A37" s="1" t="str">
        <f>_xlfn.XLOOKUP(Iso_state_map!B37,processed!C$2:C$48,processed!A$2:A$48)</f>
        <v>OKLAHOMA</v>
      </c>
      <c r="B37" t="s">
        <v>45</v>
      </c>
      <c r="C37" s="1" t="s">
        <v>26</v>
      </c>
    </row>
    <row r="38" spans="1:3" ht="18" customHeight="1" x14ac:dyDescent="0.2">
      <c r="A38" s="1" t="str">
        <f>_xlfn.XLOOKUP(Iso_state_map!B38,processed!C$2:C$48,processed!A$2:A$48)</f>
        <v>PENNSYLVANIA</v>
      </c>
      <c r="B38" t="s">
        <v>46</v>
      </c>
      <c r="C38" s="1" t="s">
        <v>21</v>
      </c>
    </row>
    <row r="39" spans="1:3" ht="18" customHeight="1" x14ac:dyDescent="0.2">
      <c r="A39" s="1" t="str">
        <f>_xlfn.XLOOKUP(Iso_state_map!B39,processed!C$2:C$48,processed!A$2:A$48)</f>
        <v>TENNESSEE</v>
      </c>
      <c r="B39" t="s">
        <v>47</v>
      </c>
      <c r="C39" s="1" t="s">
        <v>3</v>
      </c>
    </row>
    <row r="40" spans="1:3" ht="18" customHeight="1" x14ac:dyDescent="0.2">
      <c r="A40" s="1" t="str">
        <f>_xlfn.XLOOKUP(Iso_state_map!B40,processed!C$2:C$48,processed!A$2:A$48)</f>
        <v>TEXAS</v>
      </c>
      <c r="B40" t="s">
        <v>48</v>
      </c>
      <c r="C40" s="1" t="s">
        <v>49</v>
      </c>
    </row>
    <row r="41" spans="1:3" ht="18" customHeight="1" x14ac:dyDescent="0.2">
      <c r="A41" s="1" t="str">
        <f>_xlfn.XLOOKUP(Iso_state_map!B41,processed!C$2:C$48,processed!A$2:A$48)</f>
        <v>TEXAS</v>
      </c>
      <c r="B41" t="s">
        <v>50</v>
      </c>
      <c r="C41" s="1" t="s">
        <v>26</v>
      </c>
    </row>
    <row r="42" spans="1:3" ht="18" customHeight="1" x14ac:dyDescent="0.2">
      <c r="A42" s="1" t="str">
        <f>_xlfn.XLOOKUP(Iso_state_map!B42,processed!C$2:C$48,processed!A$2:A$48)</f>
        <v>TEXAS</v>
      </c>
      <c r="B42" t="s">
        <v>51</v>
      </c>
      <c r="C42" s="1" t="s">
        <v>19</v>
      </c>
    </row>
    <row r="43" spans="1:3" ht="18" customHeight="1" x14ac:dyDescent="0.2">
      <c r="A43" s="1" t="str">
        <f>_xlfn.XLOOKUP(Iso_state_map!B43,processed!C$2:C$48,processed!A$2:A$48)</f>
        <v>TEXAS</v>
      </c>
      <c r="B43" t="s">
        <v>52</v>
      </c>
      <c r="C43" s="1" t="s">
        <v>26</v>
      </c>
    </row>
    <row r="44" spans="1:3" ht="18" customHeight="1" x14ac:dyDescent="0.2">
      <c r="A44" s="1" t="str">
        <f>_xlfn.XLOOKUP(Iso_state_map!B44,processed!C$2:C$48,processed!A$2:A$48)</f>
        <v>WASHINGTON</v>
      </c>
      <c r="B44" t="s">
        <v>53</v>
      </c>
      <c r="C44" s="1" t="s">
        <v>37</v>
      </c>
    </row>
    <row r="45" spans="1:3" ht="18" customHeight="1" x14ac:dyDescent="0.2">
      <c r="A45" s="1" t="str">
        <f>_xlfn.XLOOKUP(Iso_state_map!B45,processed!C$2:C$48,processed!A$2:A$48)</f>
        <v>WEST VIRGINIA</v>
      </c>
      <c r="B45" t="s">
        <v>54</v>
      </c>
      <c r="C45" s="1" t="s">
        <v>21</v>
      </c>
    </row>
    <row r="46" spans="1:3" ht="18" customHeight="1" x14ac:dyDescent="0.2">
      <c r="A46" s="1" t="str">
        <f>_xlfn.XLOOKUP(Iso_state_map!B46,processed!C$2:C$48,processed!A$2:A$48)</f>
        <v>WYOMING</v>
      </c>
      <c r="B46" t="s">
        <v>55</v>
      </c>
      <c r="C46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processed</vt:lpstr>
      <vt:lpstr>Iso_state_map</vt:lpstr>
      <vt:lpstr>original!Print_Area</vt:lpstr>
      <vt:lpstr>original!Print_Titles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Marisol Garrouste</cp:lastModifiedBy>
  <dcterms:created xsi:type="dcterms:W3CDTF">2023-10-04T13:27:50Z</dcterms:created>
  <dcterms:modified xsi:type="dcterms:W3CDTF">2023-10-04T13:31:47Z</dcterms:modified>
</cp:coreProperties>
</file>