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3- stomatal frequency proxies/"/>
    </mc:Choice>
  </mc:AlternateContent>
  <xr:revisionPtr revIDLastSave="0" documentId="8_{5CF5D88E-BAF6-114B-8A06-D09649566DC3}" xr6:coauthVersionLast="36" xr6:coauthVersionMax="36" xr10:uidLastSave="{00000000-0000-0000-0000-000000000000}"/>
  <bookViews>
    <workbookView xWindow="8620" yWindow="1220" windowWidth="28180" windowHeight="16280" tabRatio="500" xr2:uid="{00000000-000D-0000-FFFF-FFFF00000000}"/>
  </bookViews>
  <sheets>
    <sheet name="SD_SI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1" l="1"/>
  <c r="E4" i="1" s="1"/>
  <c r="W3" i="1"/>
  <c r="E3" i="1" s="1"/>
  <c r="H4" i="1"/>
  <c r="AT3" i="1"/>
  <c r="I3" i="1" s="1"/>
  <c r="AT4" i="1"/>
  <c r="I4" i="1" s="1"/>
  <c r="AS4" i="1"/>
  <c r="J4" i="1" s="1"/>
  <c r="AS3" i="1"/>
  <c r="D4" i="1"/>
  <c r="D3" i="1"/>
  <c r="F3" i="1"/>
  <c r="G3" i="1"/>
  <c r="H3" i="1"/>
  <c r="J3" i="1"/>
  <c r="G4" i="1" l="1"/>
  <c r="F4" i="1"/>
</calcChain>
</file>

<file path=xl/sharedStrings.xml><?xml version="1.0" encoding="utf-8"?>
<sst xmlns="http://schemas.openxmlformats.org/spreadsheetml/2006/main" count="109" uniqueCount="69">
  <si>
    <t>person who entered data</t>
  </si>
  <si>
    <t>date of data entry</t>
  </si>
  <si>
    <t>general notes</t>
  </si>
  <si>
    <t>Citation</t>
  </si>
  <si>
    <t>doi</t>
  </si>
  <si>
    <t>Sample 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</si>
  <si>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</si>
  <si>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</si>
  <si>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</si>
  <si>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</si>
  <si>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</si>
  <si>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</si>
  <si>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</si>
  <si>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</si>
  <si>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</si>
  <si>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</si>
  <si>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</si>
  <si>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Latitude, present-day (decimal degrees)</t>
  </si>
  <si>
    <t>Longitude, present-day (decimal degrees)</t>
  </si>
  <si>
    <t>Number of stomatal counts per leaf</t>
  </si>
  <si>
    <t>Number of leaves comprising CO2 estimate</t>
  </si>
  <si>
    <t>Counting Method
(Image, microscope)</t>
  </si>
  <si>
    <t>Counting box dimensions
(µm × µm)</t>
  </si>
  <si>
    <t># Stomata</t>
  </si>
  <si>
    <t># Epidermal Cells</t>
  </si>
  <si>
    <t>Sample mean stomatal density
(SD, mm-2)</t>
  </si>
  <si>
    <t>Sample
mean stomatal index
(SI, %)</t>
  </si>
  <si>
    <t>SI error (+/- 1 s.e.m.)</t>
  </si>
  <si>
    <t>Modern Calibration species</t>
  </si>
  <si>
    <t xml:space="preserve">Modern Calibration Regression Equation
</t>
  </si>
  <si>
    <r>
      <t xml:space="preserve">Calibration
</t>
    </r>
    <r>
      <rPr>
        <b/>
        <sz val="12"/>
        <color rgb="FF000000"/>
        <rFont val="Calibri"/>
        <family val="2"/>
        <scheme val="minor"/>
      </rPr>
      <t>Error</t>
    </r>
    <r>
      <rPr>
        <b/>
        <sz val="12"/>
        <color theme="1"/>
        <rFont val="Calibri"/>
        <family val="2"/>
        <scheme val="minor"/>
      </rPr>
      <t xml:space="preserve">
</t>
    </r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</si>
  <si>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</si>
  <si>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</si>
  <si>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</si>
  <si>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</si>
  <si>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</si>
  <si>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</si>
  <si>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Dana L. Royer</t>
  </si>
  <si>
    <t>biostratigraphy (Torrejonian-Tiffanian)</t>
  </si>
  <si>
    <t>Uncertainties only in the calibration function are included</t>
  </si>
  <si>
    <t>mean</t>
  </si>
  <si>
    <t>95% confidence intervals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</si>
  <si>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</si>
  <si>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</si>
  <si>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</si>
  <si>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</si>
  <si>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</si>
  <si>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</si>
  <si>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Stults</t>
  </si>
  <si>
    <t>10.1016/j.palaeo.2011.06.017</t>
  </si>
  <si>
    <t>Cuppressaceae</t>
  </si>
  <si>
    <t>Taxodium</t>
  </si>
  <si>
    <t>distichum</t>
  </si>
  <si>
    <t>University of South Alabama (Brian Axsmith)?</t>
  </si>
  <si>
    <t>Citronelle</t>
  </si>
  <si>
    <t>Brandywine</t>
  </si>
  <si>
    <t>Late Miocene</t>
  </si>
  <si>
    <t>Pliocene</t>
  </si>
  <si>
    <t>Taxodium distichum</t>
  </si>
  <si>
    <t>Stults et al. (2011)</t>
  </si>
  <si>
    <t>SD error (+/- 1 s.d.)</t>
  </si>
  <si>
    <t>left skewed</t>
  </si>
  <si>
    <t>stomata-SD</t>
  </si>
  <si>
    <t>Stults, D. Z., Wagner-Cremer, F., and Axsmith, B. J., 2011, Atmospheric paleo-CO2 estimates based on Taxodium distichum (Cupressaceae) fossils from the Miocene and Pliocene of eastern North America: Palaeogeography Palaeoclimatology Palaeoecology, v. 309, p. 327-332.</t>
  </si>
  <si>
    <t>CO2_ppm</t>
  </si>
  <si>
    <t>CO2_uncertainty_pos_ppm</t>
  </si>
  <si>
    <t>CO2_uncertainty__neg_ppm</t>
  </si>
  <si>
    <t>NA</t>
  </si>
  <si>
    <t>example data in first two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</si>
</sst>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6">
    <xf numFmtId="0" fontId="0" fillId="0" borderId="0" xfId="0"/>
    <xf numFmtId="0" fontId="0" fillId="0" borderId="0" xfId="0" applyBorder="1" applyAlignment="1"/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/>
    <xf numFmtId="17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3" borderId="0" xfId="0" applyFont="1" applyFill="1" applyAlignment="1">
      <alignment vertical="top" wrapText="1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/>
    <xf numFmtId="0" fontId="2" fillId="0" borderId="0" xfId="0" applyFont="1" applyFill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wrapText="1"/>
    </xf>
    <xf numFmtId="0" fontId="5" fillId="0" borderId="0" xfId="0" applyFont="1" applyFill="1" applyBorder="1"/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42"/>
  <sheetViews>
    <sheetView tabSelected="1" workbookViewId="0">
      <pane ySplit="1" topLeftCell="A2" activePane="bottomLeft" state="frozen"/>
      <selection pane="bottomLeft" activeCell="I13" sqref="I13"/>
    </sheetView>
  </sheetViews>
  <sheetFormatPr baseColWidth="10" defaultColWidth="11" defaultRowHeight="16"/>
  <cols>
    <col min="22" max="22" width="12.1640625" customWidth="1"/>
    <col min="24" max="24" width="12.6640625" customWidth="1"/>
    <col min="25" max="25" width="12.1640625" customWidth="1"/>
    <col min="27" max="27" width="12.6640625" customWidth="1"/>
    <col min="30" max="30" width="12.1640625" customWidth="1"/>
    <col min="31" max="31" width="12.5" customWidth="1"/>
    <col min="37" max="37" width="13.6640625" customWidth="1"/>
    <col min="48" max="48" width="16.1640625" customWidth="1"/>
  </cols>
  <sheetData>
    <row r="1" spans="1:48" s="4" customFormat="1" ht="85">
      <c r="A1" s="8" t="s">
        <v>42</v>
      </c>
      <c r="B1" s="8" t="s">
        <v>43</v>
      </c>
      <c r="C1" s="8" t="s">
        <v>44</v>
      </c>
      <c r="D1" s="8" t="s">
        <v>4</v>
      </c>
      <c r="E1" s="8" t="s">
        <v>45</v>
      </c>
      <c r="F1" s="8" t="s">
        <v>46</v>
      </c>
      <c r="G1" s="8" t="s">
        <v>47</v>
      </c>
      <c r="H1" s="8" t="s">
        <v>64</v>
      </c>
      <c r="I1" s="8" t="s">
        <v>65</v>
      </c>
      <c r="J1" s="8" t="s">
        <v>66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3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3" t="s">
        <v>19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60</v>
      </c>
      <c r="AM1" s="3" t="s">
        <v>27</v>
      </c>
      <c r="AN1" s="3" t="s">
        <v>28</v>
      </c>
      <c r="AO1" s="3" t="s">
        <v>29</v>
      </c>
      <c r="AP1" s="3" t="s">
        <v>30</v>
      </c>
      <c r="AQ1" s="3" t="s">
        <v>31</v>
      </c>
      <c r="AR1" s="2" t="s">
        <v>32</v>
      </c>
      <c r="AS1" s="3" t="s">
        <v>33</v>
      </c>
      <c r="AT1" s="3" t="s">
        <v>34</v>
      </c>
      <c r="AU1" s="2" t="s">
        <v>35</v>
      </c>
      <c r="AV1" s="2" t="s">
        <v>36</v>
      </c>
    </row>
    <row r="2" spans="1:48" s="14" customFormat="1">
      <c r="A2" s="15" t="s">
        <v>68</v>
      </c>
      <c r="B2" s="11"/>
      <c r="C2" s="11"/>
      <c r="D2" s="11"/>
      <c r="E2" s="11"/>
      <c r="F2" s="11"/>
      <c r="G2" s="11"/>
      <c r="H2" s="11"/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3"/>
      <c r="W2" s="12"/>
      <c r="X2" s="12"/>
      <c r="Y2" s="12"/>
      <c r="Z2" s="12"/>
      <c r="AA2" s="12"/>
      <c r="AB2" s="12"/>
      <c r="AC2" s="12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2"/>
      <c r="AS2" s="13"/>
      <c r="AT2" s="13"/>
      <c r="AU2" s="12"/>
      <c r="AV2" s="12"/>
    </row>
    <row r="3" spans="1:48">
      <c r="A3" t="s">
        <v>62</v>
      </c>
      <c r="B3" t="s">
        <v>48</v>
      </c>
      <c r="C3">
        <v>2011</v>
      </c>
      <c r="D3" s="1" t="str">
        <f>O3</f>
        <v>10.1016/j.palaeo.2011.06.017</v>
      </c>
      <c r="E3">
        <f t="shared" ref="E3" si="0">W3*1000</f>
        <v>8850</v>
      </c>
      <c r="F3">
        <f t="shared" ref="F3" si="1">(X3-W3)*1000</f>
        <v>2349.9999999999995</v>
      </c>
      <c r="G3">
        <f t="shared" ref="G3" si="2">(W3-Y3)*1000</f>
        <v>2349.9999999999995</v>
      </c>
      <c r="H3">
        <f t="shared" ref="H3" si="3">AQ3</f>
        <v>360</v>
      </c>
      <c r="I3">
        <f t="shared" ref="I3" si="4">AT3-AQ3</f>
        <v>46</v>
      </c>
      <c r="J3">
        <f t="shared" ref="J3" si="5">AQ3-AS3</f>
        <v>34</v>
      </c>
      <c r="K3" s="5" t="s">
        <v>37</v>
      </c>
      <c r="L3" s="6">
        <v>43497</v>
      </c>
      <c r="M3" s="5" t="s">
        <v>67</v>
      </c>
      <c r="N3" s="5" t="s">
        <v>63</v>
      </c>
      <c r="O3" s="1" t="s">
        <v>49</v>
      </c>
      <c r="P3" s="5" t="s">
        <v>67</v>
      </c>
      <c r="Q3" s="5" t="s">
        <v>50</v>
      </c>
      <c r="R3" s="5" t="s">
        <v>51</v>
      </c>
      <c r="S3" s="5" t="s">
        <v>52</v>
      </c>
      <c r="T3" s="5" t="s">
        <v>53</v>
      </c>
      <c r="U3" s="5" t="s">
        <v>55</v>
      </c>
      <c r="V3" s="5" t="s">
        <v>56</v>
      </c>
      <c r="W3" s="9">
        <f t="shared" ref="W3:W4" si="6">AVERAGE(X3:Y3)</f>
        <v>8.85</v>
      </c>
      <c r="X3" s="9">
        <v>11.2</v>
      </c>
      <c r="Y3" s="9">
        <v>6.5</v>
      </c>
      <c r="Z3" s="5" t="s">
        <v>67</v>
      </c>
      <c r="AA3" s="5" t="s">
        <v>38</v>
      </c>
      <c r="AB3" s="5" t="s">
        <v>67</v>
      </c>
      <c r="AC3" s="5" t="s">
        <v>67</v>
      </c>
      <c r="AD3" s="5" t="s">
        <v>67</v>
      </c>
      <c r="AE3" s="5" t="s">
        <v>67</v>
      </c>
      <c r="AF3" s="5" t="s">
        <v>67</v>
      </c>
      <c r="AG3" s="5" t="s">
        <v>67</v>
      </c>
      <c r="AH3" s="5" t="s">
        <v>67</v>
      </c>
      <c r="AI3" s="5" t="s">
        <v>67</v>
      </c>
      <c r="AJ3" s="5">
        <v>150</v>
      </c>
      <c r="AK3" s="5" t="s">
        <v>67</v>
      </c>
      <c r="AL3" s="5">
        <v>33</v>
      </c>
      <c r="AM3" s="5" t="s">
        <v>67</v>
      </c>
      <c r="AN3" s="5" t="s">
        <v>58</v>
      </c>
      <c r="AO3" s="5" t="s">
        <v>59</v>
      </c>
      <c r="AP3" s="5" t="s">
        <v>39</v>
      </c>
      <c r="AQ3" s="7">
        <v>360</v>
      </c>
      <c r="AR3" s="5" t="s">
        <v>40</v>
      </c>
      <c r="AS3" s="7">
        <f>AQ3-17*2</f>
        <v>326</v>
      </c>
      <c r="AT3" s="7">
        <f>AQ3+23*2</f>
        <v>406</v>
      </c>
      <c r="AU3" s="5" t="s">
        <v>41</v>
      </c>
      <c r="AV3" s="5" t="s">
        <v>61</v>
      </c>
    </row>
    <row r="4" spans="1:48">
      <c r="A4" t="s">
        <v>62</v>
      </c>
      <c r="B4" t="s">
        <v>48</v>
      </c>
      <c r="C4">
        <v>2011</v>
      </c>
      <c r="D4" s="1" t="str">
        <f>O4</f>
        <v>10.1016/j.palaeo.2011.06.017</v>
      </c>
      <c r="E4">
        <f t="shared" ref="E4" si="7">W4*1000</f>
        <v>3050</v>
      </c>
      <c r="F4">
        <f t="shared" ref="F4" si="8">(X4-W4)*1000</f>
        <v>350.00000000000011</v>
      </c>
      <c r="G4">
        <f t="shared" ref="G4" si="9">(W4-Y4)*1000</f>
        <v>349.99999999999966</v>
      </c>
      <c r="H4">
        <f t="shared" ref="H4" si="10">AQ4</f>
        <v>351</v>
      </c>
      <c r="I4">
        <f t="shared" ref="I4" si="11">AT4-AQ4</f>
        <v>54</v>
      </c>
      <c r="J4">
        <f t="shared" ref="J4" si="12">AQ4-AS4</f>
        <v>36</v>
      </c>
      <c r="K4" s="5" t="s">
        <v>37</v>
      </c>
      <c r="L4" s="6">
        <v>43497</v>
      </c>
      <c r="M4" s="5" t="s">
        <v>67</v>
      </c>
      <c r="N4" s="5" t="s">
        <v>63</v>
      </c>
      <c r="O4" s="1" t="s">
        <v>49</v>
      </c>
      <c r="P4" s="5" t="s">
        <v>67</v>
      </c>
      <c r="Q4" s="5" t="s">
        <v>50</v>
      </c>
      <c r="R4" s="5" t="s">
        <v>51</v>
      </c>
      <c r="S4" s="5" t="s">
        <v>52</v>
      </c>
      <c r="T4" s="5" t="s">
        <v>53</v>
      </c>
      <c r="U4" s="1" t="s">
        <v>54</v>
      </c>
      <c r="V4" s="5" t="s">
        <v>57</v>
      </c>
      <c r="W4" s="10">
        <f t="shared" si="6"/>
        <v>3.05</v>
      </c>
      <c r="X4" s="10">
        <v>3.4</v>
      </c>
      <c r="Y4" s="10">
        <v>2.7</v>
      </c>
      <c r="Z4" s="5" t="s">
        <v>67</v>
      </c>
      <c r="AA4" s="5" t="s">
        <v>38</v>
      </c>
      <c r="AB4" s="1">
        <v>30.343499999999999</v>
      </c>
      <c r="AC4" s="5">
        <v>-87.485332999999997</v>
      </c>
      <c r="AD4" s="5" t="s">
        <v>67</v>
      </c>
      <c r="AE4" s="5" t="s">
        <v>67</v>
      </c>
      <c r="AF4" s="5" t="s">
        <v>67</v>
      </c>
      <c r="AG4" s="5" t="s">
        <v>67</v>
      </c>
      <c r="AH4" s="5" t="s">
        <v>67</v>
      </c>
      <c r="AI4" s="5" t="s">
        <v>67</v>
      </c>
      <c r="AJ4" s="1">
        <v>166</v>
      </c>
      <c r="AK4" s="5" t="s">
        <v>67</v>
      </c>
      <c r="AL4" s="1">
        <v>42</v>
      </c>
      <c r="AM4" s="5" t="s">
        <v>67</v>
      </c>
      <c r="AN4" s="5" t="s">
        <v>58</v>
      </c>
      <c r="AO4" s="5" t="s">
        <v>59</v>
      </c>
      <c r="AP4" s="5" t="s">
        <v>39</v>
      </c>
      <c r="AQ4" s="1">
        <v>351</v>
      </c>
      <c r="AR4" s="5" t="s">
        <v>40</v>
      </c>
      <c r="AS4" s="7">
        <f>AQ4-18*2</f>
        <v>315</v>
      </c>
      <c r="AT4" s="7">
        <f>AQ4+27*2</f>
        <v>405</v>
      </c>
      <c r="AU4" s="5" t="s">
        <v>41</v>
      </c>
      <c r="AV4" s="5" t="s">
        <v>61</v>
      </c>
    </row>
    <row r="5" spans="1:48"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1:48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1:48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1:48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1:48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1:48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1:48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1:48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1:48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1:48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1:48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1:48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1:48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1:48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1:48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1:48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1:48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1:48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1:48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1:48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1:48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1:48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1:48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1:48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1:48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1:48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1:48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1:48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1:48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1:48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1:48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1:48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1:48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1:48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1:48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1:48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1:48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1:48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1:48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1:48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1:48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1:48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1:48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1:48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1:48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1:48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1:48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1:48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1:48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1:48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1:48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1:48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1:48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1:48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1:48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1:48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1:48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1:48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1:48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1:48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1:48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1:48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1:48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1:48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1:48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1:48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1:48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1:48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1:48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1:48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1:48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1:48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1:48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1:48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1:48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1:48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1:48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1:48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1:48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1:48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1:48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1:48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1:48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1:48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1:48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1:48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1:48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1:48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1:48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1:48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1:48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1:48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1:48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1:48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1:48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1:48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1:48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1:48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1:48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1:48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1:48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1:48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1:48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1:48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1:48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1:48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1:48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1:48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1:48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1:48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1:48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1:48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1:48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1:48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1:48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1:48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1:48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1:48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1:48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1:48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1:48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1:48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1:48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1:48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1:48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1:48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1:48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1:48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1:48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1:48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1:48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1:48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1:48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1:48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1:48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1:48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1:48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1:48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1:48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1:48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1:48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1:48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1:48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1:48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1:48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1:48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1:48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1:48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1:48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1:48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1:48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1:48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1:48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1:48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1:48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1:48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1:48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1:48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1:48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1:48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1:48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1:48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1:48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1:48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1:48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1:48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1:48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1:48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1:48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1:48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1:48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1:48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1:48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1:48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1:48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1:48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1:48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1:48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1:48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1:48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1:48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1:48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1:48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1:48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1:48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1:48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1:48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1:48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1:48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1:48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1:48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1:48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1:48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1:48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1:48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1:48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1:48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1:48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1:48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1:48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1:48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1:48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1:48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1:48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1:48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1:48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1:48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1:48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1:48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1:48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1:48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1:48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1:48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1:48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1:48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1:48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1:48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1:48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1:48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1:48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1:48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1:48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1:48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1:48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1:48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1:48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1:48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1:48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1:48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1:48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1:48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1:48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1:48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1:48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1:48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1:48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1:48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1:48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1:48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1:48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1:48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1:48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1:48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1:48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1:48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1:48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1:48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1:48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1:48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1:48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1:48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1:48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1:48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1:48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1:48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1:48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1:48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1:48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1:48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1:48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1:48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1:48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1:48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1:48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1:48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1:48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1:48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1:48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1:48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1:48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1:48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1:48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1:48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1:48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1:48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1:48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1:48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1:48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1:48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1:48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1:48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1:48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1:48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1:48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1:48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1:48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1:48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1:48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1:48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1:48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1:48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1:48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1:48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1:48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1:48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1:48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1:48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1:48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1:48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1:48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1:48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1:48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1:48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1:48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1:48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1:48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1:48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1:48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1:48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1:48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1:48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1:48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1:48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1:48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1:48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1:48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1:48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1:48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1:48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1:48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1:48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1:48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1:48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1:48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1:48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1:48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1:48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1:48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1:48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1:48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1:48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1:48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1:48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1:48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1:48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1:48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1:48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1:48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1:48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1:48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1:48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1:48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1:48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1:48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1:48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1:48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1:48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1:48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1:48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1:48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1:48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1:48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1:48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1:48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1:48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1:48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1:48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1:48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1:48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1:48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1:48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1:48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1:48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1:48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1:48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1:48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1:48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1:48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1:48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1:48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1:48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1:48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1:48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1:48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1:48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1:48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1:48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1:48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1:48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1:48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1:48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1:48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1:48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1:48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1:48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1:48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1:48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1:48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1:48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1:48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1:48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1:48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1:48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1:48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1:48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1:48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1:48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1:48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1:48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1:48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1:48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1:48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1:48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1:48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1:48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1:48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1:48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1:48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1:48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1:48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1:48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1:48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1:48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1:48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1:48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1:48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1:48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1:48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1:48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1:48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1:48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1:48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1:48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1:48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1:48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1:48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1:48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1:48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1:48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1:48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1:48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1:48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1:48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1:48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1:48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1:48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1:48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1:48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1:48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1:48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1:48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1:48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1:48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1:48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1:48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1:48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1:48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1:48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1:48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1:48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1:48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1:48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1:48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1:48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1:48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1:48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1:48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1:48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1:48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1:48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1:48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1:48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1:48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1:48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1:48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1:48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1:48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1:48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1:48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1:48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1:48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1:48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1:48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1:48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1:48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1:48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1:48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1:48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1:48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1:48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1:48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1:48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1:48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1:48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1:48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1:48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spans="11:48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spans="11:48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spans="11:48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spans="11:48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spans="11:48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spans="11:48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spans="11:48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spans="11:48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spans="11:48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spans="11:48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spans="11:48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spans="11:48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spans="11:48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spans="11:48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spans="11:48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spans="11:48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spans="11:48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spans="11:48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spans="11:48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spans="11:48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spans="11:48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spans="11:48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spans="11:48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spans="11:48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spans="11:48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spans="11:48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spans="11:48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spans="11:48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spans="11:48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spans="11:48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spans="11:48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spans="11:48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spans="11:48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spans="11:48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spans="11:48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spans="11:48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spans="11:48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spans="11:48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spans="11:48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spans="11:48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spans="11:48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spans="11:48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spans="11:48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spans="11:48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spans="11:48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spans="11:48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spans="11:48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spans="11:48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spans="11:48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spans="11:48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spans="11:48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spans="11:48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spans="11:48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spans="11:48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spans="11:48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spans="11:48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spans="11:48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spans="11:48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spans="11:48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spans="11:48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spans="11:48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spans="11:48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spans="11:48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spans="11:48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spans="11:48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spans="11:48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spans="11:48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spans="11:48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spans="11:48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spans="11:48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spans="11:48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spans="11:48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spans="11:48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spans="11:48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spans="11:48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spans="11:48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spans="11:48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spans="11:48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spans="11:48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spans="11:48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spans="11:48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spans="11:48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spans="11:48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spans="11:48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spans="11:48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spans="11:48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spans="11:48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spans="11:48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spans="11:48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spans="11:48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spans="11:48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spans="11:48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spans="11:48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spans="11:48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spans="11:48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spans="11:48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spans="11:48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spans="11:48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spans="11:48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spans="11:48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spans="11:48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spans="11:48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spans="11:48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spans="11:48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spans="11:48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spans="11:48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spans="11:48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spans="11:48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spans="11:48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spans="11:48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spans="11:48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spans="11:48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spans="11:48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spans="11:48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spans="11:48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spans="11:48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spans="11:48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spans="11:48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spans="11:48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spans="11:48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spans="11:48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spans="11:48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spans="11:48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spans="11:48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spans="11:48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spans="11:48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spans="11:48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spans="11:48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spans="11:48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spans="11:48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spans="11:48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spans="11:48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spans="11:48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spans="11:48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spans="11:48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spans="11:48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spans="11:48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spans="11:48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spans="11:48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spans="11:48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spans="11:48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spans="11:48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spans="11:48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spans="11:48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spans="11:48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spans="11:48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spans="11:48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spans="11:48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spans="11:48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spans="11:48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spans="11:48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spans="11:48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spans="11:48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spans="11:48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spans="11:48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spans="11:48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spans="11:48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spans="11:48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spans="11:48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spans="11:48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spans="11:48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spans="11:48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spans="11:48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spans="11:48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spans="11:48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spans="11:48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spans="11:48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spans="11:48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spans="11:48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spans="11:48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spans="11:48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spans="11:48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spans="11:48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spans="11:48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spans="11:48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spans="11:48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spans="11:48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spans="11:48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spans="11:48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spans="11:48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spans="11:48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spans="11:48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spans="11:48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spans="11:48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spans="11:48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spans="11:48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spans="11:48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spans="11:48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spans="11:48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spans="11:48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spans="11:48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spans="11:48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spans="11:48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spans="11:48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spans="11:48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spans="11:48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spans="11:48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spans="11:48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spans="11:48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spans="11:48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spans="11:48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spans="11:48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spans="11:48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spans="11:48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spans="11:48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spans="11:48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spans="11:48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spans="11:48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spans="11:48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spans="11:48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spans="11:48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spans="11:48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spans="11:48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spans="11:48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spans="11:48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spans="11:48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spans="11:48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spans="11:48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spans="11:48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spans="11:48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spans="11:48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spans="11:48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spans="11:48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spans="11:48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spans="11:48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spans="11:48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spans="11:48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spans="11:48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spans="11:48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spans="11:48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spans="11:48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spans="11:48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spans="11:48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spans="11:48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spans="11:48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spans="11:48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spans="11:48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spans="11:48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spans="11:48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spans="11:48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spans="11:48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spans="11:48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spans="11:48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spans="11:48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spans="11:48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spans="11:48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spans="11:48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spans="11:48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spans="11:48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spans="11:48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spans="11:48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spans="11:48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spans="11:48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spans="11:48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spans="11:48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spans="11:48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spans="11:48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spans="11:48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spans="11:48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spans="11:48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spans="11:48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spans="11:48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spans="11:48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spans="11:48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spans="11:48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spans="11:48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spans="11:48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spans="11:48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spans="11:48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spans="11:48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spans="11:48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spans="11:48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spans="11:48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spans="11:48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spans="11:48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spans="11:48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spans="11:48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spans="11:48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spans="11:48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spans="11:48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spans="11:48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spans="11:48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spans="11:48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spans="11:48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spans="11:48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spans="11:48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spans="11:48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spans="11:48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spans="11:48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spans="11:48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spans="11:48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spans="11:48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spans="11:48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spans="11:48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spans="11:48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spans="11:48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spans="11:48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spans="11:48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spans="11:48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spans="11:48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spans="11:48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spans="11:48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spans="11:48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spans="11:48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spans="11:48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spans="11:48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spans="11:48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spans="11:48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spans="11:48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spans="11:48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spans="11:48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spans="11:48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spans="11:48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spans="11:48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spans="11:48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spans="11:48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spans="11:48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spans="11:48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spans="11:48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spans="11:48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spans="11:48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spans="11:48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spans="11:48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spans="11:48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spans="11:48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spans="11:48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spans="11:48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spans="11:48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spans="11:48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spans="11:48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spans="11:48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spans="11:48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spans="11:48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spans="11:48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spans="11:48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spans="11:48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spans="11:48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spans="11:48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spans="11:48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spans="11:48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spans="11:48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spans="11:48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spans="11:48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spans="11:48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spans="11:48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spans="11:48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spans="11:48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spans="11:48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spans="11:48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spans="11:48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spans="11:48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spans="11:48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spans="11:48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spans="11:48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spans="11:48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spans="11:48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spans="11:48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spans="11:48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spans="11:48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spans="11:48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spans="11:48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spans="11:48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spans="11:48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spans="11:48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spans="11:48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spans="11:48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spans="11:48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spans="11:48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spans="11:48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spans="11:48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spans="11:48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spans="11:48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spans="11:48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spans="11:48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spans="11:48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spans="11:48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spans="11:48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spans="11:48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spans="11:48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spans="11:48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spans="11:48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spans="11:48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spans="11:48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spans="11:48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spans="11:48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spans="11:48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spans="11:48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spans="11:48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spans="11:48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spans="11:48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spans="11:48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spans="11:48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spans="11:48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spans="11:48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spans="11:48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spans="11:48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spans="11:48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spans="11:48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spans="11:48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spans="11:48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spans="11:48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spans="11:48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spans="11:48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spans="11:48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spans="11:48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spans="11:48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spans="11:48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spans="11:48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spans="11:48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spans="11:48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spans="11:48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spans="11:48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spans="11:48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spans="11:48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spans="11:48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spans="11:48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spans="11:48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spans="11:48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spans="11:48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spans="11:48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spans="11:48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spans="11:48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spans="11:48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spans="11:48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spans="11:48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spans="11:48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spans="11:48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spans="11:48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spans="11:48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spans="11:48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spans="11:48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spans="11:48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spans="11:48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spans="11:48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spans="11:48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spans="11:48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spans="11:48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spans="11:48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spans="11:48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spans="11:48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spans="11:48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2017-12-08T17:21:04Z</dcterms:created>
  <dcterms:modified xsi:type="dcterms:W3CDTF">2020-01-22T21:57:06Z</dcterms:modified>
</cp:coreProperties>
</file>