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Daphnia/Dropbox/paleo-CO2 website files/proxy descriptions/4- leaf gas exchange proxies/"/>
    </mc:Choice>
  </mc:AlternateContent>
  <xr:revisionPtr revIDLastSave="0" documentId="8_{17FCD5C8-8D41-2C40-8E15-65D3B9D25B3B}" xr6:coauthVersionLast="36" xr6:coauthVersionMax="36" xr10:uidLastSave="{00000000-0000-0000-0000-000000000000}"/>
  <bookViews>
    <workbookView xWindow="10000" yWindow="1660" windowWidth="28800" windowHeight="14240" tabRatio="500" xr2:uid="{00000000-000D-0000-FFFF-FFFF00000000}"/>
  </bookViews>
  <sheets>
    <sheet name="leaf gas-exchange_ROM" sheetId="1" r:id="rId1"/>
    <sheet name="Specifications and Reference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5" i="1"/>
  <c r="J5" i="1"/>
  <c r="H6" i="1"/>
  <c r="I6" i="1"/>
  <c r="J6" i="1"/>
  <c r="J4" i="1"/>
  <c r="I4" i="1"/>
  <c r="H4" i="1"/>
  <c r="G6" i="1" l="1"/>
  <c r="F6" i="1"/>
  <c r="E6" i="1"/>
  <c r="D6" i="1"/>
  <c r="G5" i="1"/>
  <c r="F5" i="1"/>
  <c r="E5" i="1"/>
  <c r="D5" i="1"/>
  <c r="G4" i="1"/>
  <c r="F4" i="1"/>
  <c r="E4" i="1"/>
  <c r="D4" i="1"/>
  <c r="AN6" i="1" l="1"/>
  <c r="AA6" i="1"/>
  <c r="Z6" i="1"/>
  <c r="AN5" i="1"/>
  <c r="AA5" i="1"/>
  <c r="Z5" i="1"/>
  <c r="AN4" i="1"/>
  <c r="AA4" i="1"/>
  <c r="Z4" i="1"/>
</calcChain>
</file>

<file path=xl/sharedStrings.xml><?xml version="1.0" encoding="utf-8"?>
<sst xmlns="http://schemas.openxmlformats.org/spreadsheetml/2006/main" count="192" uniqueCount="120">
  <si>
    <t>this spreadsheet is devised for the full optimality approach for stomatal conductance (FOM), see references below</t>
  </si>
  <si>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Sample unit is a single leaf</t>
    </r>
  </si>
  <si>
    <r>
      <rPr>
        <vertAlign val="super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 data to be obtained from extant relative species</t>
    </r>
  </si>
  <si>
    <t>References</t>
  </si>
  <si>
    <t>Konrad, W; Roth-Nebelsick, A; Grein, M; 2008, Modelling of stomatal density response to atmospheric CO2,Journal of Theoretical Biology,253,4,638-658</t>
  </si>
  <si>
    <t>Grein, M; Konrad, W; Wilde, V; Utescher, T; Roth-Nebelsick, A; 2011,  Reconstruction of atmospheric CO 2 during the early middle Eocene by application of a gas exchange model to fossil plants from the Messel Formation, Germany, Palaeogeography, Palaeoclimatology, Palaeoecology,309,3,383-391</t>
  </si>
  <si>
    <t>REFERENCE AND CONTACT INFORMATION</t>
  </si>
  <si>
    <t>SAMPLE IDENTIFICATION</t>
  </si>
  <si>
    <t>AGE CONSTRAINTS</t>
  </si>
  <si>
    <t>TAXONOMIC INFORMATION</t>
  </si>
  <si>
    <t>COUNTING</t>
  </si>
  <si>
    <t>STOMATAL AND OTHER ANATOMICAL DATA</t>
  </si>
  <si>
    <t>d13C DATA</t>
  </si>
  <si>
    <t>BIOCHEMICAL DATA FROM EXTANT RELATIVE SPECIES</t>
  </si>
  <si>
    <t>PALEOCLIMATE INPUT DATA</t>
  </si>
  <si>
    <t>RESULTS</t>
  </si>
  <si>
    <t>Name of individual entering the data</t>
  </si>
  <si>
    <t>Contact email</t>
  </si>
  <si>
    <t>Reference of the data product</t>
  </si>
  <si>
    <t>DOI link to reference</t>
  </si>
  <si>
    <t>Citation</t>
  </si>
  <si>
    <t>Sample
Repository</t>
  </si>
  <si>
    <t>Location</t>
  </si>
  <si>
    <t>Geologic
Formation</t>
  </si>
  <si>
    <t>Stratigraphic level</t>
  </si>
  <si>
    <t>Age (Ma)</t>
  </si>
  <si>
    <t>Age uncertainty, old (Ma)</t>
  </si>
  <si>
    <t>Age uncertainty, young (Ma)</t>
  </si>
  <si>
    <t>Age scale (GTS20XX)</t>
  </si>
  <si>
    <t>How was age determined?</t>
  </si>
  <si>
    <t>Latitude, present-day (decimal degrees)</t>
  </si>
  <si>
    <t>Longitude, present-day (decimal degrees)</t>
  </si>
  <si>
    <t>Family</t>
  </si>
  <si>
    <t>Genus</t>
  </si>
  <si>
    <t>Species</t>
  </si>
  <si>
    <t>Counting Method
(Image, microscope)</t>
  </si>
  <si>
    <t>Counting box dimensions
(µm × µm)</t>
  </si>
  <si>
    <t>Stomatal pore length SL [µm]</t>
  </si>
  <si>
    <t>Stomatal pore depth  [µm] (derived from guard cell width)</t>
  </si>
  <si>
    <t>Maximum aperture width [µm] derived from pore length/2</t>
  </si>
  <si>
    <t>Reference for thickness of assimilating tissue</t>
  </si>
  <si>
    <t>Reference for porosity of leaf tissue</t>
  </si>
  <si>
    <t>Reference for tortuosity of leaf tissue</t>
  </si>
  <si>
    <t>Leaf length estimated [mm]</t>
  </si>
  <si>
    <t>Min q (=Vcmax) [µmol*m-2*s-1]</t>
  </si>
  <si>
    <t>Max q (=Vcmax) [µmol*m-2*s-1]</t>
  </si>
  <si>
    <t>References for q</t>
  </si>
  <si>
    <t>Reference for Rd25</t>
  </si>
  <si>
    <t>Paleoclimate reconstruction used for estimating air temperature range during vegetation period</t>
  </si>
  <si>
    <t>Reference for method for estimating air temperature range during vegetation period</t>
  </si>
  <si>
    <t>Mean T of vegetation period [°C] range of values as derived from paleoclimate reconstruction</t>
  </si>
  <si>
    <t>Min T of vegetation period [°C]</t>
  </si>
  <si>
    <t>Max T of vegetation period [°C]</t>
  </si>
  <si>
    <t>Wind speed [m/s] Estimation</t>
  </si>
  <si>
    <t>O2 of air [ppm]</t>
  </si>
  <si>
    <t>Reference for O2</t>
  </si>
  <si>
    <t>Min CO2 [ppm]</t>
  </si>
  <si>
    <t>Max CO2 [ppm]</t>
  </si>
  <si>
    <t>microscope</t>
  </si>
  <si>
    <t>Evaluation of error margin:</t>
  </si>
  <si>
    <t xml:space="preserve">With the introduction of the model approach (Konrad et al. 2008, Journal of Theoretical Biology 253, 638-658), the most “critical“ input parameters were identified. </t>
  </si>
  <si>
    <t>These are</t>
  </si>
  <si>
    <t xml:space="preserve">relative humidity </t>
  </si>
  <si>
    <t>temperature T (of growing season))</t>
  </si>
  <si>
    <t>q</t>
  </si>
  <si>
    <t xml:space="preserve">Ci/Ca </t>
  </si>
  <si>
    <t>Environmental parameters are obtained by paleoclimate reconstruction, via coexistence approach and/or leaf margin analysis. The results are ranges.</t>
  </si>
  <si>
    <t>q is obtained by measurement and literature values of extant relatives of the fossil taxon. Here, also ranges are the result.</t>
  </si>
  <si>
    <t>Ci/Ca is calculated from carbon isotopes of the fossil material. The result is a mean with standard deviation.</t>
  </si>
  <si>
    <t xml:space="preserve">To approximate the error margin, the critical parameters were varied systematically: for each, the lowest and the highest value was inserted. </t>
  </si>
  <si>
    <t xml:space="preserve">While for q and environment this corresponds to the lower and upper end of the ranges, it is for Ci/Ca the mean plus and minus standard deviation. </t>
  </si>
  <si>
    <t xml:space="preserve">Critical parameters have the widest uncertainty ranges and the strongest influence on the results. </t>
  </si>
  <si>
    <t>proxy</t>
  </si>
  <si>
    <t>first_author_last_name</t>
  </si>
  <si>
    <t>publication_year</t>
  </si>
  <si>
    <t>doi</t>
  </si>
  <si>
    <t>age_ka</t>
  </si>
  <si>
    <t>Age_uncertainty_pos_ka</t>
  </si>
  <si>
    <t>Age_uncertainty_neg_ka</t>
  </si>
  <si>
    <t>Wilfried Konrad</t>
  </si>
  <si>
    <t>wilfried.konrad@uni-tuebingen.de</t>
  </si>
  <si>
    <t>Grein et al., 2011 (10.1016/j.palaeo.2011.07.008)</t>
  </si>
  <si>
    <t>Konrad, W; Katul, G; Roth-Nebelsick, A; Grein, M; 2017, A reduced order model to analytically infer atmospheric CO2 concentration from stomatal and climate data,Advances in Water Resources, ,104,145-157</t>
  </si>
  <si>
    <t>Sample name (a)</t>
  </si>
  <si>
    <t>Number of counts (a)</t>
  </si>
  <si>
    <t xml:space="preserve">Stomatal density SD [1/mm2] </t>
  </si>
  <si>
    <t>2s uncertainty</t>
  </si>
  <si>
    <t>Thickness of assimilating tissue  [µm] own measurements or estimation from literature (b)</t>
  </si>
  <si>
    <t>if own measurements: 2s uncertainty</t>
  </si>
  <si>
    <t>Porosity of leaf tissue (b) [-]</t>
  </si>
  <si>
    <t>Tortuosity of leaf tissue (b) [-]</t>
  </si>
  <si>
    <t xml:space="preserve"> d13C atmosphere calculated from marine carbonates [‰]</t>
  </si>
  <si>
    <t xml:space="preserve"> Reference for d13C atmosphere calculated from marine carbonates</t>
  </si>
  <si>
    <t>d13C plant material [‰]</t>
  </si>
  <si>
    <t>Ci/Ca from d13C [-]</t>
  </si>
  <si>
    <t>Mean q (=Vcmax) [µmol*m-2*s-1] range of values as derived from literature (b)</t>
  </si>
  <si>
    <t>Rd25 [µmol*m-2*s-1] as derived from literature (b)</t>
  </si>
  <si>
    <t>CO2 mean from resulting CO2  [ppm]</t>
  </si>
  <si>
    <t xml:space="preserve">10.1016/j.palaeo.2016.09.015 </t>
  </si>
  <si>
    <t xml:space="preserve">Institute of PalaeontologyandStratigraphy(LDGSW)ofLanzhouUniversity, China </t>
  </si>
  <si>
    <t>Guangxi, China</t>
  </si>
  <si>
    <t>Oligocene</t>
  </si>
  <si>
    <t>Ningming Formation</t>
  </si>
  <si>
    <t>palynostratigraphy and lithostratigraphy</t>
  </si>
  <si>
    <t xml:space="preserve">Buxus </t>
  </si>
  <si>
    <t xml:space="preserve">ningmingensis </t>
  </si>
  <si>
    <t>0.015*q</t>
  </si>
  <si>
    <t>coexistence approach</t>
  </si>
  <si>
    <t xml:space="preserve">Utescher, T., Bruch, A.A., Erdei, B., François, L., Ivanov, D., Jacques, F.M.B., Kern, A.K., Liu, Utescher, T., Bruch, A.A., Erdei, B., François, L., Ivanov, D., Jacques, F.M.B., Kern, A.K., Liu ,Y.S.(.C.)., Mosbrugger, V., Spicer, R.A., 2014. The Coexistence Approach − theoretical background and practical considerations of using plant fossils for climate quantificasils for climate  quantification. Palaeogeogr. Palaeoclimatol. Palaeoecol. 410, 58–73.
</t>
  </si>
  <si>
    <t>Cephalotaxus</t>
  </si>
  <si>
    <t>Chuniophoenix</t>
  </si>
  <si>
    <t>slenderifolius</t>
  </si>
  <si>
    <t>stomata-konrad-ROM</t>
  </si>
  <si>
    <t>Sun</t>
  </si>
  <si>
    <t>Sun, B.-N., Wang, Q.-J., Konrad, W., Ma, F.-J., Dong, J.-L., and Wang, Z.-X., 2017, Reconstruction of atmospheric CO2 during the Oligocene based on leaf fossils from the Ningming Formation in Guangxi, China: Palaeogeography, Palaeoclimatology, Palaeoecology, v. 467, p. 5-15.</t>
  </si>
  <si>
    <t>CO2_ppm</t>
  </si>
  <si>
    <t>CO2_uncertainty_pos_ppm</t>
  </si>
  <si>
    <t>CO2_uncertainty__neg_ppm</t>
  </si>
  <si>
    <t>NA</t>
  </si>
  <si>
    <t>example data in first three rows: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</si>
</sst>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4" fillId="0" borderId="0"/>
  </cellStyleXfs>
  <cellXfs count="49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9" fillId="2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10" fillId="3" borderId="1" xfId="0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vertical="top" wrapText="1"/>
    </xf>
    <xf numFmtId="0" fontId="12" fillId="7" borderId="1" xfId="1" applyFont="1" applyFill="1" applyBorder="1" applyAlignment="1">
      <alignment vertical="top" wrapText="1"/>
    </xf>
    <xf numFmtId="0" fontId="12" fillId="8" borderId="1" xfId="1" applyFont="1" applyFill="1" applyBorder="1" applyAlignment="1">
      <alignment vertical="top" wrapText="1"/>
    </xf>
    <xf numFmtId="0" fontId="12" fillId="9" borderId="1" xfId="1" applyFont="1" applyFill="1" applyBorder="1" applyAlignment="1">
      <alignment vertical="top" wrapText="1"/>
    </xf>
    <xf numFmtId="0" fontId="12" fillId="10" borderId="1" xfId="1" applyFont="1" applyFill="1" applyBorder="1" applyAlignment="1">
      <alignment vertical="top" wrapText="1"/>
    </xf>
    <xf numFmtId="0" fontId="0" fillId="0" borderId="0" xfId="0" applyAlignment="1"/>
    <xf numFmtId="0" fontId="13" fillId="0" borderId="0" xfId="1" applyFont="1" applyAlignment="1"/>
    <xf numFmtId="0" fontId="12" fillId="0" borderId="0" xfId="1" applyFont="1" applyBorder="1" applyAlignment="1"/>
    <xf numFmtId="0" fontId="14" fillId="0" borderId="0" xfId="1" applyFont="1" applyBorder="1" applyAlignment="1"/>
    <xf numFmtId="0" fontId="12" fillId="0" borderId="0" xfId="1" applyFont="1" applyBorder="1" applyAlignment="1">
      <alignment wrapText="1"/>
    </xf>
    <xf numFmtId="0" fontId="14" fillId="0" borderId="0" xfId="0" applyFont="1"/>
    <xf numFmtId="0" fontId="12" fillId="0" borderId="0" xfId="1" applyNumberFormat="1" applyFont="1" applyBorder="1" applyAlignment="1"/>
    <xf numFmtId="0" fontId="0" fillId="0" borderId="0" xfId="0" applyNumberFormat="1"/>
    <xf numFmtId="0" fontId="12" fillId="0" borderId="0" xfId="1" applyNumberFormat="1" applyFont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vertical="top" wrapText="1"/>
    </xf>
    <xf numFmtId="0" fontId="2" fillId="0" borderId="0" xfId="0" applyFont="1" applyAlignment="1"/>
    <xf numFmtId="2" fontId="2" fillId="0" borderId="0" xfId="0" applyNumberFormat="1" applyFont="1" applyAlignment="1"/>
    <xf numFmtId="0" fontId="15" fillId="0" borderId="0" xfId="0" applyFont="1" applyAlignment="1"/>
    <xf numFmtId="0" fontId="16" fillId="0" borderId="0" xfId="0" applyFont="1" applyAlignment="1"/>
    <xf numFmtId="0" fontId="2" fillId="0" borderId="0" xfId="0" applyFont="1" applyFill="1" applyBorder="1" applyAlignment="1"/>
    <xf numFmtId="0" fontId="1" fillId="0" borderId="0" xfId="0" applyFont="1" applyAlignment="1"/>
    <xf numFmtId="0" fontId="1" fillId="0" borderId="0" xfId="0" applyFont="1"/>
    <xf numFmtId="0" fontId="9" fillId="2" borderId="0" xfId="0" applyFont="1" applyFill="1" applyBorder="1" applyAlignment="1">
      <alignment horizontal="center" vertical="top" wrapText="1"/>
    </xf>
    <xf numFmtId="0" fontId="0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10" fillId="3" borderId="0" xfId="0" applyFont="1" applyFill="1" applyBorder="1" applyAlignment="1">
      <alignment horizontal="center" vertical="top" wrapText="1"/>
    </xf>
    <xf numFmtId="0" fontId="0" fillId="4" borderId="0" xfId="0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 wrapText="1"/>
    </xf>
    <xf numFmtId="0" fontId="10" fillId="6" borderId="0" xfId="0" applyFont="1" applyFill="1" applyBorder="1" applyAlignment="1">
      <alignment horizontal="center" vertical="top" wrapText="1"/>
    </xf>
    <xf numFmtId="0" fontId="10" fillId="6" borderId="0" xfId="0" applyFont="1" applyFill="1" applyBorder="1" applyAlignment="1">
      <alignment horizontal="left" vertical="top" wrapText="1"/>
    </xf>
    <xf numFmtId="0" fontId="12" fillId="7" borderId="0" xfId="1" applyFont="1" applyFill="1" applyBorder="1" applyAlignment="1">
      <alignment vertical="top" wrapText="1"/>
    </xf>
    <xf numFmtId="0" fontId="12" fillId="8" borderId="0" xfId="1" applyFont="1" applyFill="1" applyBorder="1" applyAlignment="1">
      <alignment vertical="top" wrapText="1"/>
    </xf>
    <xf numFmtId="0" fontId="12" fillId="9" borderId="0" xfId="1" applyFont="1" applyFill="1" applyBorder="1" applyAlignment="1">
      <alignment vertical="top" wrapText="1"/>
    </xf>
    <xf numFmtId="0" fontId="12" fillId="10" borderId="0" xfId="1" applyFont="1" applyFill="1" applyBorder="1" applyAlignment="1">
      <alignment vertical="top" wrapText="1"/>
    </xf>
    <xf numFmtId="0" fontId="17" fillId="0" borderId="0" xfId="0" applyFont="1"/>
  </cellXfs>
  <cellStyles count="3">
    <cellStyle name="Normal" xfId="0" builtinId="0"/>
    <cellStyle name="Normal 3" xfId="1" xr:uid="{00000000-0005-0000-0000-000001000000}"/>
    <cellStyle name="Normal 4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8"/>
  <sheetViews>
    <sheetView tabSelected="1" workbookViewId="0">
      <selection activeCell="A3" sqref="A3"/>
    </sheetView>
  </sheetViews>
  <sheetFormatPr baseColWidth="10" defaultColWidth="11" defaultRowHeight="16"/>
  <cols>
    <col min="26" max="27" width="11" style="25"/>
  </cols>
  <sheetData>
    <row r="1" spans="1:72" s="5" customFormat="1">
      <c r="A1"/>
      <c r="B1"/>
      <c r="C1"/>
      <c r="D1"/>
      <c r="E1"/>
      <c r="F1"/>
      <c r="G1"/>
      <c r="H1"/>
      <c r="I1"/>
      <c r="J1"/>
      <c r="K1" s="2" t="s">
        <v>6</v>
      </c>
      <c r="L1" s="3"/>
      <c r="M1" s="3"/>
      <c r="N1" s="3"/>
      <c r="O1" s="3" t="s">
        <v>7</v>
      </c>
      <c r="P1" s="3"/>
      <c r="Q1" s="3"/>
      <c r="R1" s="3"/>
      <c r="S1" s="3"/>
      <c r="T1" s="3"/>
      <c r="U1" s="3" t="s">
        <v>8</v>
      </c>
      <c r="V1" s="3"/>
      <c r="W1" s="3"/>
      <c r="X1" s="3"/>
      <c r="Y1" s="3"/>
      <c r="Z1" s="3"/>
      <c r="AA1" s="3"/>
      <c r="AB1" s="3" t="s">
        <v>9</v>
      </c>
      <c r="AC1" s="3"/>
      <c r="AD1" s="3"/>
      <c r="AE1" s="3" t="s">
        <v>10</v>
      </c>
      <c r="AF1" s="3"/>
      <c r="AG1" s="4"/>
      <c r="AH1" s="3" t="s">
        <v>11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 t="s">
        <v>12</v>
      </c>
      <c r="AY1" s="3"/>
      <c r="AZ1" s="3"/>
      <c r="BA1" s="3"/>
      <c r="BB1" s="3"/>
      <c r="BC1" s="3"/>
      <c r="BD1" s="3" t="s">
        <v>13</v>
      </c>
      <c r="BE1" s="3"/>
      <c r="BF1" s="3"/>
      <c r="BG1" s="3"/>
      <c r="BH1" s="3"/>
      <c r="BI1" s="3"/>
      <c r="BJ1" s="3" t="s">
        <v>14</v>
      </c>
      <c r="BK1" s="3"/>
      <c r="BL1" s="3"/>
      <c r="BM1" s="3"/>
      <c r="BN1" s="3"/>
      <c r="BO1" s="3"/>
      <c r="BP1" s="3"/>
      <c r="BQ1" s="3"/>
      <c r="BR1" s="3" t="s">
        <v>15</v>
      </c>
      <c r="BS1" s="3"/>
      <c r="BT1" s="3"/>
    </row>
    <row r="2" spans="1:72" ht="144">
      <c r="A2" s="28" t="s">
        <v>72</v>
      </c>
      <c r="B2" s="28" t="s">
        <v>73</v>
      </c>
      <c r="C2" s="28" t="s">
        <v>74</v>
      </c>
      <c r="D2" s="28" t="s">
        <v>75</v>
      </c>
      <c r="E2" s="28" t="s">
        <v>76</v>
      </c>
      <c r="F2" s="28" t="s">
        <v>77</v>
      </c>
      <c r="G2" s="28" t="s">
        <v>78</v>
      </c>
      <c r="H2" s="28" t="s">
        <v>115</v>
      </c>
      <c r="I2" s="28" t="s">
        <v>116</v>
      </c>
      <c r="J2" s="28" t="s">
        <v>117</v>
      </c>
      <c r="K2" s="6" t="s">
        <v>16</v>
      </c>
      <c r="L2" s="6" t="s">
        <v>17</v>
      </c>
      <c r="M2" s="6" t="s">
        <v>18</v>
      </c>
      <c r="N2" s="6" t="s">
        <v>19</v>
      </c>
      <c r="O2" s="7" t="s">
        <v>20</v>
      </c>
      <c r="P2" s="7" t="s">
        <v>83</v>
      </c>
      <c r="Q2" s="7" t="s">
        <v>21</v>
      </c>
      <c r="R2" s="8" t="s">
        <v>22</v>
      </c>
      <c r="S2" s="7" t="s">
        <v>23</v>
      </c>
      <c r="T2" s="9" t="s">
        <v>24</v>
      </c>
      <c r="U2" s="10" t="s">
        <v>25</v>
      </c>
      <c r="V2" s="10" t="s">
        <v>26</v>
      </c>
      <c r="W2" s="10" t="s">
        <v>27</v>
      </c>
      <c r="X2" s="10" t="s">
        <v>28</v>
      </c>
      <c r="Y2" s="10" t="s">
        <v>29</v>
      </c>
      <c r="Z2" s="10" t="s">
        <v>30</v>
      </c>
      <c r="AA2" s="10" t="s">
        <v>31</v>
      </c>
      <c r="AB2" s="11" t="s">
        <v>32</v>
      </c>
      <c r="AC2" s="11" t="s">
        <v>33</v>
      </c>
      <c r="AD2" s="11" t="s">
        <v>34</v>
      </c>
      <c r="AE2" s="12" t="s">
        <v>35</v>
      </c>
      <c r="AF2" s="12" t="s">
        <v>36</v>
      </c>
      <c r="AG2" s="13" t="s">
        <v>84</v>
      </c>
      <c r="AH2" s="14" t="s">
        <v>85</v>
      </c>
      <c r="AI2" s="14" t="s">
        <v>86</v>
      </c>
      <c r="AJ2" s="14" t="s">
        <v>37</v>
      </c>
      <c r="AK2" s="14" t="s">
        <v>86</v>
      </c>
      <c r="AL2" s="14" t="s">
        <v>38</v>
      </c>
      <c r="AM2" s="14" t="s">
        <v>86</v>
      </c>
      <c r="AN2" s="14" t="s">
        <v>39</v>
      </c>
      <c r="AO2" s="14" t="s">
        <v>86</v>
      </c>
      <c r="AP2" s="14" t="s">
        <v>87</v>
      </c>
      <c r="AQ2" s="14" t="s">
        <v>88</v>
      </c>
      <c r="AR2" s="14" t="s">
        <v>40</v>
      </c>
      <c r="AS2" s="14" t="s">
        <v>89</v>
      </c>
      <c r="AT2" s="14" t="s">
        <v>41</v>
      </c>
      <c r="AU2" s="14" t="s">
        <v>90</v>
      </c>
      <c r="AV2" s="14" t="s">
        <v>42</v>
      </c>
      <c r="AW2" s="14" t="s">
        <v>43</v>
      </c>
      <c r="AX2" s="15" t="s">
        <v>91</v>
      </c>
      <c r="AY2" s="15" t="s">
        <v>92</v>
      </c>
      <c r="AZ2" s="15" t="s">
        <v>93</v>
      </c>
      <c r="BA2" s="15" t="s">
        <v>86</v>
      </c>
      <c r="BB2" s="15" t="s">
        <v>94</v>
      </c>
      <c r="BC2" s="15" t="s">
        <v>86</v>
      </c>
      <c r="BD2" s="16" t="s">
        <v>95</v>
      </c>
      <c r="BE2" s="16" t="s">
        <v>44</v>
      </c>
      <c r="BF2" s="16" t="s">
        <v>45</v>
      </c>
      <c r="BG2" s="16" t="s">
        <v>46</v>
      </c>
      <c r="BH2" s="16" t="s">
        <v>96</v>
      </c>
      <c r="BI2" s="16" t="s">
        <v>47</v>
      </c>
      <c r="BJ2" s="17" t="s">
        <v>48</v>
      </c>
      <c r="BK2" s="17" t="s">
        <v>49</v>
      </c>
      <c r="BL2" s="17" t="s">
        <v>50</v>
      </c>
      <c r="BM2" s="17" t="s">
        <v>51</v>
      </c>
      <c r="BN2" s="17" t="s">
        <v>52</v>
      </c>
      <c r="BO2" s="17" t="s">
        <v>53</v>
      </c>
      <c r="BP2" s="17" t="s">
        <v>54</v>
      </c>
      <c r="BQ2" s="17" t="s">
        <v>55</v>
      </c>
      <c r="BR2" s="17" t="s">
        <v>97</v>
      </c>
      <c r="BS2" s="17" t="s">
        <v>56</v>
      </c>
      <c r="BT2" s="17" t="s">
        <v>57</v>
      </c>
    </row>
    <row r="3" spans="1:72">
      <c r="A3" s="48" t="s">
        <v>119</v>
      </c>
      <c r="B3" s="28"/>
      <c r="C3" s="28"/>
      <c r="D3" s="28"/>
      <c r="E3" s="28"/>
      <c r="F3" s="28"/>
      <c r="G3" s="28"/>
      <c r="H3" s="28"/>
      <c r="I3" s="28"/>
      <c r="J3" s="28"/>
      <c r="K3" s="36"/>
      <c r="L3" s="36"/>
      <c r="M3" s="36"/>
      <c r="N3" s="36"/>
      <c r="O3" s="37"/>
      <c r="P3" s="37"/>
      <c r="Q3" s="37"/>
      <c r="R3" s="38"/>
      <c r="S3" s="37"/>
      <c r="T3" s="39"/>
      <c r="U3" s="40"/>
      <c r="V3" s="40"/>
      <c r="W3" s="40"/>
      <c r="X3" s="40"/>
      <c r="Y3" s="40"/>
      <c r="Z3" s="40"/>
      <c r="AA3" s="40"/>
      <c r="AB3" s="41"/>
      <c r="AC3" s="41"/>
      <c r="AD3" s="41"/>
      <c r="AE3" s="42"/>
      <c r="AF3" s="42"/>
      <c r="AG3" s="43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5"/>
      <c r="AY3" s="45"/>
      <c r="AZ3" s="45"/>
      <c r="BA3" s="45"/>
      <c r="BB3" s="45"/>
      <c r="BC3" s="45"/>
      <c r="BD3" s="46"/>
      <c r="BE3" s="46"/>
      <c r="BF3" s="46"/>
      <c r="BG3" s="46"/>
      <c r="BH3" s="46"/>
      <c r="BI3" s="46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</row>
    <row r="4" spans="1:72" s="29" customFormat="1" ht="15">
      <c r="A4" s="34" t="s">
        <v>112</v>
      </c>
      <c r="B4" s="34" t="s">
        <v>113</v>
      </c>
      <c r="C4" s="34">
        <v>2017</v>
      </c>
      <c r="D4" s="34" t="str">
        <f>N4</f>
        <v xml:space="preserve">10.1016/j.palaeo.2016.09.015 </v>
      </c>
      <c r="E4" s="34">
        <f>U4*1000</f>
        <v>28500</v>
      </c>
      <c r="F4" s="34">
        <f>(V4-U4)*1000</f>
        <v>5399.9999999999982</v>
      </c>
      <c r="G4" s="34">
        <f>(U4-W4)*1000</f>
        <v>5469.9999999999991</v>
      </c>
      <c r="H4" s="34">
        <f>BR4</f>
        <v>439</v>
      </c>
      <c r="I4" s="34">
        <f>BT4-BR4</f>
        <v>533</v>
      </c>
      <c r="J4" s="34">
        <f>BR4-BS4</f>
        <v>176</v>
      </c>
      <c r="K4" s="31" t="s">
        <v>79</v>
      </c>
      <c r="L4" s="31" t="s">
        <v>80</v>
      </c>
      <c r="M4" s="29" t="s">
        <v>114</v>
      </c>
      <c r="N4" s="31" t="s">
        <v>98</v>
      </c>
      <c r="O4" s="35" t="s">
        <v>118</v>
      </c>
      <c r="P4" s="35" t="s">
        <v>118</v>
      </c>
      <c r="Q4" s="20" t="s">
        <v>99</v>
      </c>
      <c r="R4" s="29" t="s">
        <v>100</v>
      </c>
      <c r="S4" s="20" t="s">
        <v>101</v>
      </c>
      <c r="T4" s="20" t="s">
        <v>102</v>
      </c>
      <c r="U4" s="29">
        <v>28.5</v>
      </c>
      <c r="V4" s="29">
        <v>33.9</v>
      </c>
      <c r="W4" s="29">
        <v>23.03</v>
      </c>
      <c r="X4" s="20" t="s">
        <v>101</v>
      </c>
      <c r="Y4" s="32" t="s">
        <v>103</v>
      </c>
      <c r="Z4" s="29">
        <f>22+9/60</f>
        <v>22.15</v>
      </c>
      <c r="AA4" s="30">
        <f>107+1/60</f>
        <v>107.01666666666667</v>
      </c>
      <c r="AB4" s="35" t="s">
        <v>118</v>
      </c>
      <c r="AC4" s="29" t="s">
        <v>104</v>
      </c>
      <c r="AD4" s="29" t="s">
        <v>105</v>
      </c>
      <c r="AE4" s="29" t="s">
        <v>58</v>
      </c>
      <c r="AF4" s="20">
        <v>30000</v>
      </c>
      <c r="AG4" s="32">
        <v>8</v>
      </c>
      <c r="AH4" s="29">
        <v>136</v>
      </c>
      <c r="AI4" s="20">
        <v>43</v>
      </c>
      <c r="AJ4" s="29">
        <v>16.399999999999999</v>
      </c>
      <c r="AK4" s="20">
        <v>2.6</v>
      </c>
      <c r="AL4" s="29">
        <v>11.6</v>
      </c>
      <c r="AM4" s="20">
        <v>2.4</v>
      </c>
      <c r="AN4" s="29">
        <f>AJ4/2</f>
        <v>8.1999999999999993</v>
      </c>
      <c r="AO4" s="35" t="s">
        <v>118</v>
      </c>
      <c r="AP4" s="29">
        <v>118</v>
      </c>
      <c r="AQ4" s="20">
        <v>10</v>
      </c>
      <c r="AR4" s="35" t="s">
        <v>118</v>
      </c>
      <c r="AS4" s="29">
        <v>0.33</v>
      </c>
      <c r="AT4" s="29" t="s">
        <v>81</v>
      </c>
      <c r="AU4" s="29">
        <v>1.57</v>
      </c>
      <c r="AV4" s="29" t="s">
        <v>81</v>
      </c>
      <c r="AW4" s="20">
        <v>25</v>
      </c>
      <c r="AX4" s="20">
        <v>-6.2</v>
      </c>
      <c r="AY4" s="35" t="s">
        <v>118</v>
      </c>
      <c r="AZ4" s="20">
        <v>-29</v>
      </c>
      <c r="BA4" s="20">
        <v>0.69</v>
      </c>
      <c r="BB4" s="29">
        <v>0.84</v>
      </c>
      <c r="BC4" s="20">
        <v>0.35</v>
      </c>
      <c r="BD4" s="32">
        <v>16.29</v>
      </c>
      <c r="BE4" s="20">
        <v>15.26</v>
      </c>
      <c r="BF4" s="29">
        <v>17.309999999999999</v>
      </c>
      <c r="BG4" s="35" t="s">
        <v>118</v>
      </c>
      <c r="BH4" s="29" t="s">
        <v>106</v>
      </c>
      <c r="BI4" s="20" t="s">
        <v>82</v>
      </c>
      <c r="BJ4" s="32" t="s">
        <v>107</v>
      </c>
      <c r="BK4" s="20" t="s">
        <v>108</v>
      </c>
      <c r="BL4" s="29">
        <v>20.7</v>
      </c>
      <c r="BM4" s="29">
        <v>20.7</v>
      </c>
      <c r="BN4" s="29">
        <v>24.3</v>
      </c>
      <c r="BO4" s="29">
        <v>1</v>
      </c>
      <c r="BP4" s="35" t="s">
        <v>118</v>
      </c>
      <c r="BQ4" s="35" t="s">
        <v>118</v>
      </c>
      <c r="BR4" s="29">
        <v>439</v>
      </c>
      <c r="BS4" s="29">
        <v>263</v>
      </c>
      <c r="BT4" s="29">
        <v>972</v>
      </c>
    </row>
    <row r="5" spans="1:72" s="29" customFormat="1" ht="15">
      <c r="A5" s="34" t="s">
        <v>112</v>
      </c>
      <c r="B5" s="34" t="s">
        <v>113</v>
      </c>
      <c r="C5" s="34">
        <v>2017</v>
      </c>
      <c r="D5" s="34" t="str">
        <f t="shared" ref="D5:D6" si="0">N5</f>
        <v xml:space="preserve">10.1016/j.palaeo.2016.09.015 </v>
      </c>
      <c r="E5" s="34">
        <f t="shared" ref="E5:E6" si="1">U5*1000</f>
        <v>28500</v>
      </c>
      <c r="F5" s="34">
        <f t="shared" ref="F5:F6" si="2">(V5-U5)*1000</f>
        <v>5399.9999999999982</v>
      </c>
      <c r="G5" s="34">
        <f t="shared" ref="G5:G6" si="3">(U5-W5)*1000</f>
        <v>5469.9999999999991</v>
      </c>
      <c r="H5" s="34">
        <f t="shared" ref="H5:H6" si="4">BR5</f>
        <v>360</v>
      </c>
      <c r="I5" s="34">
        <f t="shared" ref="I5:I6" si="5">BT5-BR5</f>
        <v>236</v>
      </c>
      <c r="J5" s="34">
        <f t="shared" ref="J5:J6" si="6">BR5-BS5</f>
        <v>84</v>
      </c>
      <c r="K5" s="31" t="s">
        <v>79</v>
      </c>
      <c r="L5" s="31" t="s">
        <v>80</v>
      </c>
      <c r="M5" s="29" t="s">
        <v>114</v>
      </c>
      <c r="N5" s="31" t="s">
        <v>98</v>
      </c>
      <c r="O5" s="35" t="s">
        <v>118</v>
      </c>
      <c r="P5" s="35" t="s">
        <v>118</v>
      </c>
      <c r="Q5" s="20" t="s">
        <v>99</v>
      </c>
      <c r="R5" s="29" t="s">
        <v>100</v>
      </c>
      <c r="S5" s="20" t="s">
        <v>101</v>
      </c>
      <c r="T5" s="20" t="s">
        <v>102</v>
      </c>
      <c r="U5" s="29">
        <v>28.5</v>
      </c>
      <c r="V5" s="29">
        <v>33.9</v>
      </c>
      <c r="W5" s="29">
        <v>23.03</v>
      </c>
      <c r="X5" s="20" t="s">
        <v>101</v>
      </c>
      <c r="Y5" s="29" t="s">
        <v>103</v>
      </c>
      <c r="Z5" s="29">
        <f>22+9/60</f>
        <v>22.15</v>
      </c>
      <c r="AA5" s="30">
        <f>107+1/60</f>
        <v>107.01666666666667</v>
      </c>
      <c r="AB5" s="35" t="s">
        <v>118</v>
      </c>
      <c r="AC5" s="29" t="s">
        <v>109</v>
      </c>
      <c r="AD5" s="29" t="s">
        <v>105</v>
      </c>
      <c r="AE5" s="29" t="s">
        <v>58</v>
      </c>
      <c r="AF5" s="20">
        <v>30000</v>
      </c>
      <c r="AG5" s="32">
        <v>6</v>
      </c>
      <c r="AH5" s="33">
        <v>417</v>
      </c>
      <c r="AI5" s="20">
        <v>69</v>
      </c>
      <c r="AJ5" s="29">
        <v>18.2</v>
      </c>
      <c r="AK5" s="20">
        <v>3.1</v>
      </c>
      <c r="AL5" s="29">
        <v>11.3</v>
      </c>
      <c r="AM5" s="20">
        <v>2.5</v>
      </c>
      <c r="AN5" s="29">
        <f>AJ5/2</f>
        <v>9.1</v>
      </c>
      <c r="AO5" s="35" t="s">
        <v>118</v>
      </c>
      <c r="AP5" s="29">
        <v>129</v>
      </c>
      <c r="AQ5" s="20">
        <v>32</v>
      </c>
      <c r="AR5" s="35" t="s">
        <v>118</v>
      </c>
      <c r="AS5" s="29">
        <v>0.33</v>
      </c>
      <c r="AT5" s="32" t="s">
        <v>81</v>
      </c>
      <c r="AU5" s="29">
        <v>1.57</v>
      </c>
      <c r="AV5" s="29" t="s">
        <v>81</v>
      </c>
      <c r="AW5" s="20">
        <v>14.5</v>
      </c>
      <c r="AX5" s="20">
        <v>-6.2</v>
      </c>
      <c r="AY5" s="35" t="s">
        <v>118</v>
      </c>
      <c r="AZ5" s="20">
        <v>-28</v>
      </c>
      <c r="BA5" s="20">
        <v>0.56000000000000005</v>
      </c>
      <c r="BB5" s="29">
        <v>0.8</v>
      </c>
      <c r="BC5" s="20">
        <v>0.25</v>
      </c>
      <c r="BD5" s="29">
        <v>28</v>
      </c>
      <c r="BE5" s="20">
        <v>27.48</v>
      </c>
      <c r="BF5" s="29">
        <v>28.51</v>
      </c>
      <c r="BG5" s="35" t="s">
        <v>118</v>
      </c>
      <c r="BH5" s="29" t="s">
        <v>106</v>
      </c>
      <c r="BI5" s="20" t="s">
        <v>82</v>
      </c>
      <c r="BJ5" s="29" t="s">
        <v>107</v>
      </c>
      <c r="BK5" s="20" t="s">
        <v>108</v>
      </c>
      <c r="BL5" s="29">
        <v>20.7</v>
      </c>
      <c r="BM5" s="29">
        <v>20.7</v>
      </c>
      <c r="BN5" s="29">
        <v>24.3</v>
      </c>
      <c r="BO5" s="29">
        <v>1</v>
      </c>
      <c r="BP5" s="35" t="s">
        <v>118</v>
      </c>
      <c r="BQ5" s="35" t="s">
        <v>118</v>
      </c>
      <c r="BR5" s="29">
        <v>360</v>
      </c>
      <c r="BS5" s="29">
        <v>276</v>
      </c>
      <c r="BT5" s="29">
        <v>596</v>
      </c>
    </row>
    <row r="6" spans="1:72" s="29" customFormat="1" ht="15">
      <c r="A6" s="34" t="s">
        <v>112</v>
      </c>
      <c r="B6" s="34" t="s">
        <v>113</v>
      </c>
      <c r="C6" s="34">
        <v>2017</v>
      </c>
      <c r="D6" s="34" t="str">
        <f t="shared" si="0"/>
        <v xml:space="preserve">10.1016/j.palaeo.2016.09.015 </v>
      </c>
      <c r="E6" s="34">
        <f t="shared" si="1"/>
        <v>28500</v>
      </c>
      <c r="F6" s="34">
        <f t="shared" si="2"/>
        <v>5399.9999999999982</v>
      </c>
      <c r="G6" s="34">
        <f t="shared" si="3"/>
        <v>5469.9999999999991</v>
      </c>
      <c r="H6" s="34">
        <f t="shared" si="4"/>
        <v>371</v>
      </c>
      <c r="I6" s="34">
        <f t="shared" si="5"/>
        <v>237</v>
      </c>
      <c r="J6" s="34">
        <f t="shared" si="6"/>
        <v>116</v>
      </c>
      <c r="K6" s="31" t="s">
        <v>79</v>
      </c>
      <c r="L6" s="31" t="s">
        <v>80</v>
      </c>
      <c r="M6" s="29" t="s">
        <v>114</v>
      </c>
      <c r="N6" s="31" t="s">
        <v>98</v>
      </c>
      <c r="O6" s="35" t="s">
        <v>118</v>
      </c>
      <c r="P6" s="35" t="s">
        <v>118</v>
      </c>
      <c r="Q6" s="20" t="s">
        <v>99</v>
      </c>
      <c r="R6" s="29" t="s">
        <v>100</v>
      </c>
      <c r="S6" s="20" t="s">
        <v>101</v>
      </c>
      <c r="T6" s="20" t="s">
        <v>102</v>
      </c>
      <c r="U6" s="29">
        <v>28.5</v>
      </c>
      <c r="V6" s="29">
        <v>33.9</v>
      </c>
      <c r="W6" s="29">
        <v>23.03</v>
      </c>
      <c r="X6" s="20" t="s">
        <v>101</v>
      </c>
      <c r="Y6" s="20" t="s">
        <v>103</v>
      </c>
      <c r="Z6" s="29">
        <f>22+9/60</f>
        <v>22.15</v>
      </c>
      <c r="AA6" s="30">
        <f>107+1/60</f>
        <v>107.01666666666667</v>
      </c>
      <c r="AB6" s="35" t="s">
        <v>118</v>
      </c>
      <c r="AC6" s="29" t="s">
        <v>110</v>
      </c>
      <c r="AD6" s="29" t="s">
        <v>111</v>
      </c>
      <c r="AE6" s="29" t="s">
        <v>58</v>
      </c>
      <c r="AF6" s="20">
        <v>30000</v>
      </c>
      <c r="AG6" s="32">
        <v>5</v>
      </c>
      <c r="AH6" s="33">
        <v>399</v>
      </c>
      <c r="AI6" s="20">
        <v>29</v>
      </c>
      <c r="AJ6" s="29">
        <v>12.2</v>
      </c>
      <c r="AK6" s="20">
        <v>0.9</v>
      </c>
      <c r="AL6" s="29">
        <v>4.5</v>
      </c>
      <c r="AM6" s="20">
        <v>0.7</v>
      </c>
      <c r="AN6" s="29">
        <f>AJ6/2</f>
        <v>6.1</v>
      </c>
      <c r="AO6" s="35" t="s">
        <v>118</v>
      </c>
      <c r="AP6" s="29">
        <v>135</v>
      </c>
      <c r="AQ6" s="20">
        <v>14</v>
      </c>
      <c r="AR6" s="35" t="s">
        <v>118</v>
      </c>
      <c r="AS6" s="29">
        <v>0.33</v>
      </c>
      <c r="AT6" s="29" t="s">
        <v>81</v>
      </c>
      <c r="AU6" s="29">
        <v>1.57</v>
      </c>
      <c r="AV6" s="29" t="s">
        <v>81</v>
      </c>
      <c r="AW6" s="20">
        <v>50</v>
      </c>
      <c r="AX6" s="20">
        <v>-6.2</v>
      </c>
      <c r="AY6" s="35" t="s">
        <v>118</v>
      </c>
      <c r="AZ6" s="20">
        <v>-28.3</v>
      </c>
      <c r="BA6" s="20">
        <v>0.44</v>
      </c>
      <c r="BB6" s="29">
        <v>0.81</v>
      </c>
      <c r="BC6" s="20">
        <v>0.15</v>
      </c>
      <c r="BD6" s="29">
        <v>24.56</v>
      </c>
      <c r="BE6" s="20">
        <v>23.97</v>
      </c>
      <c r="BF6" s="29">
        <v>25.15</v>
      </c>
      <c r="BG6" s="35" t="s">
        <v>118</v>
      </c>
      <c r="BH6" s="29" t="s">
        <v>106</v>
      </c>
      <c r="BI6" s="20" t="s">
        <v>82</v>
      </c>
      <c r="BJ6" s="29" t="s">
        <v>107</v>
      </c>
      <c r="BK6" s="20" t="s">
        <v>108</v>
      </c>
      <c r="BL6" s="29">
        <v>20.7</v>
      </c>
      <c r="BM6" s="29">
        <v>20.7</v>
      </c>
      <c r="BN6" s="29">
        <v>24.3</v>
      </c>
      <c r="BO6" s="29">
        <v>1</v>
      </c>
      <c r="BP6" s="35" t="s">
        <v>118</v>
      </c>
      <c r="BQ6" s="35" t="s">
        <v>118</v>
      </c>
      <c r="BR6" s="29">
        <v>371</v>
      </c>
      <c r="BS6" s="29">
        <v>255</v>
      </c>
      <c r="BT6" s="29">
        <v>608</v>
      </c>
    </row>
    <row r="7" spans="1:72" s="18" customFormat="1">
      <c r="O7" s="19"/>
      <c r="P7" s="20"/>
      <c r="Q7" s="20"/>
      <c r="R7" s="20"/>
      <c r="S7" s="20"/>
      <c r="T7" s="20"/>
      <c r="U7" s="20"/>
      <c r="V7" s="20"/>
      <c r="W7" s="20"/>
      <c r="X7" s="20"/>
      <c r="Y7" s="20"/>
      <c r="Z7" s="24"/>
      <c r="AA7" s="24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</row>
    <row r="8" spans="1:72" s="18" customFormat="1">
      <c r="O8" s="19"/>
      <c r="P8" s="20"/>
      <c r="Q8" s="20"/>
      <c r="R8" s="20"/>
      <c r="S8" s="20"/>
      <c r="T8" s="20"/>
      <c r="U8" s="20"/>
      <c r="V8" s="20"/>
      <c r="W8" s="20"/>
      <c r="X8" s="20"/>
      <c r="Y8" s="20"/>
      <c r="Z8" s="24"/>
      <c r="AA8" s="24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</row>
    <row r="9" spans="1:72" s="18" customFormat="1"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4"/>
      <c r="AA9" s="24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</row>
    <row r="10" spans="1:72">
      <c r="O10" s="21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6"/>
      <c r="AA10" s="26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</row>
    <row r="11" spans="1:72">
      <c r="L11" s="18"/>
      <c r="O11" s="23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6"/>
      <c r="AA11" s="26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</row>
    <row r="12" spans="1:72">
      <c r="L12" s="18"/>
      <c r="O12" s="23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6"/>
      <c r="AA12" s="26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</row>
    <row r="13" spans="1:72">
      <c r="L13" s="18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6"/>
      <c r="AA13" s="26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</row>
    <row r="14" spans="1:72">
      <c r="L14" s="18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6"/>
      <c r="AA14" s="26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</row>
    <row r="15" spans="1:72">
      <c r="L15" s="18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6"/>
      <c r="AA15" s="26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</row>
    <row r="16" spans="1:72">
      <c r="L16" s="18"/>
    </row>
    <row r="17" spans="12:12">
      <c r="L17" s="18"/>
    </row>
    <row r="18" spans="12:12">
      <c r="L18" s="1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1128-E558-9B47-8914-E812C9676079}">
  <dimension ref="A1:A21"/>
  <sheetViews>
    <sheetView workbookViewId="0">
      <selection activeCell="A19" sqref="A19:XFD24"/>
    </sheetView>
  </sheetViews>
  <sheetFormatPr baseColWidth="10" defaultRowHeight="16"/>
  <sheetData>
    <row r="1" spans="1:1">
      <c r="A1" t="s">
        <v>0</v>
      </c>
    </row>
    <row r="2" spans="1:1" ht="19">
      <c r="A2" t="s">
        <v>1</v>
      </c>
    </row>
    <row r="3" spans="1:1" ht="19">
      <c r="A3" t="s">
        <v>2</v>
      </c>
    </row>
    <row r="5" spans="1:1">
      <c r="A5" s="27" t="s">
        <v>59</v>
      </c>
    </row>
    <row r="6" spans="1:1">
      <c r="A6" s="27" t="s">
        <v>60</v>
      </c>
    </row>
    <row r="7" spans="1:1">
      <c r="A7" s="27" t="s">
        <v>71</v>
      </c>
    </row>
    <row r="8" spans="1:1">
      <c r="A8" s="27" t="s">
        <v>61</v>
      </c>
    </row>
    <row r="9" spans="1:1">
      <c r="A9" s="27" t="s">
        <v>62</v>
      </c>
    </row>
    <row r="10" spans="1:1">
      <c r="A10" s="27" t="s">
        <v>63</v>
      </c>
    </row>
    <row r="11" spans="1:1">
      <c r="A11" s="27" t="s">
        <v>64</v>
      </c>
    </row>
    <row r="12" spans="1:1">
      <c r="A12" s="27" t="s">
        <v>65</v>
      </c>
    </row>
    <row r="13" spans="1:1">
      <c r="A13" s="27" t="s">
        <v>66</v>
      </c>
    </row>
    <row r="14" spans="1:1">
      <c r="A14" s="27" t="s">
        <v>67</v>
      </c>
    </row>
    <row r="15" spans="1:1">
      <c r="A15" s="27" t="s">
        <v>68</v>
      </c>
    </row>
    <row r="16" spans="1:1">
      <c r="A16" s="27" t="s">
        <v>69</v>
      </c>
    </row>
    <row r="17" spans="1:1">
      <c r="A17" t="s">
        <v>70</v>
      </c>
    </row>
    <row r="19" spans="1:1" ht="19">
      <c r="A19" s="1" t="s">
        <v>3</v>
      </c>
    </row>
    <row r="20" spans="1:1" ht="19">
      <c r="A20" s="1" t="s">
        <v>4</v>
      </c>
    </row>
    <row r="21" spans="1:1" ht="19">
      <c r="A21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leaf gas-exchange_ROM</vt:lpstr>
      <vt:lpstr>Specifications and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2017-12-08T17:20:22Z</dcterms:created>
  <dcterms:modified xsi:type="dcterms:W3CDTF">2020-01-22T21:54:42Z</dcterms:modified>
</cp:coreProperties>
</file>